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<sst xmlns="http://schemas.openxmlformats.org/spreadsheetml/2006/main" count="13790" uniqueCount="2327">
  <si>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</si>
  <si>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</si>
  <si>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</si>
  <si>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</si>
  <si>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</si>
  <si>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</si>
  <si>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</si>
  <si>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</si>
  <si>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</si>
  <si>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</si>
  <si>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</si>
  <si>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</si>
  <si>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</si>
  <si>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</si>
  <si>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</si>
  <si>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</si>
  <si>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</si>
  <si>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</si>
  <si>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</si>
  <si>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</si>
  <si>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</si>
  <si>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</si>
  <si>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</si>
  <si>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</si>
  <si>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</si>
  <si>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</si>
  <si>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</si>
  <si>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</si>
  <si>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</si>
  <si>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</si>
  <si>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</si>
  <si>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</si>
  <si>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</si>
  <si>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</si>
  <si>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</si>
  <si>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</si>
  <si>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</si>
  <si>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</si>
  <si>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</si>
  <si>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</si>
  <si>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</si>
  <si>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</si>
  <si>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</si>
  <si>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</si>
  <si>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</si>
  <si>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</si>
  <si>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</si>
  <si>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</si>
  <si>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</si>
  <si>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</si>
  <si>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</si>
  <si>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</si>
  <si>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</si>
  <si>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</si>
  <si>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</si>
  <si>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</si>
  <si>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</si>
  <si>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</si>
  <si>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</si>
  <si>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</si>
  <si>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</si>
  <si>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</si>
  <si>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</si>
  <si>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</si>
  <si>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</si>
  <si>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</si>
  <si>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</si>
  <si>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</si>
  <si>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</si>
  <si>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</si>
  <si>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</si>
  <si>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</si>
  <si>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</si>
  <si>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</si>
  <si>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</si>
  <si>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</si>
  <si>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</si>
  <si>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</si>
  <si>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</si>
  <si>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</si>
  <si>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</si>
  <si>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</si>
  <si>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</si>
  <si>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</si>
  <si>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</si>
  <si>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</si>
  <si>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</si>
  <si>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</si>
  <si>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</si>
  <si>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</si>
  <si>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</si>
  <si>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</si>
  <si>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</si>
  <si>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</si>
  <si>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</si>
  <si>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</si>
  <si>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</si>
  <si>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</si>
  <si>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</si>
  <si>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</si>
  <si>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</si>
  <si>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</si>
  <si>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</si>
  <si>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</si>
  <si>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</si>
  <si>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</si>
  <si>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</si>
  <si>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</si>
  <si>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</si>
  <si>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</si>
  <si>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</si>
  <si>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</si>
  <si>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</si>
  <si>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</si>
  <si>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</si>
  <si>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</si>
  <si>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</si>
  <si>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</si>
  <si>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</si>
  <si>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</si>
  <si>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</si>
  <si>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</si>
  <si>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</si>
  <si>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</si>
  <si>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</si>
  <si>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</si>
  <si>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</si>
  <si>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</si>
  <si>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</si>
  <si>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</si>
  <si>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</si>
  <si>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</si>
  <si>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</si>
  <si>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</si>
  <si>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</si>
  <si>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</si>
  <si>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</si>
  <si>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</si>
  <si>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</si>
  <si>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</si>
  <si>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</si>
  <si>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</si>
  <si>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</si>
  <si>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</si>
  <si>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</si>
  <si>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</si>
  <si>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</si>
  <si>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</si>
  <si>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</si>
  <si>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</si>
  <si>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</si>
  <si>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</si>
  <si>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</si>
  <si>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</si>
  <si>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</si>
  <si>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</si>
  <si>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</si>
  <si>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</si>
  <si>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</si>
  <si>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</si>
  <si>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</si>
  <si>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</si>
  <si>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</si>
  <si>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</si>
  <si>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</si>
  <si>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</si>
  <si>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</si>
  <si>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</si>
  <si>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</si>
  <si>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</si>
  <si>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</si>
  <si>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</si>
  <si>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</si>
  <si>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</si>
  <si>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</si>
  <si>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</si>
  <si>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</si>
  <si>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</si>
  <si>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</si>
  <si>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</si>
  <si>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</si>
  <si>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</si>
  <si>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</si>
  <si>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</si>
  <si>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</si>
  <si>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</si>
  <si>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</si>
  <si>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</si>
  <si>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</si>
  <si>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</si>
  <si>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</si>
  <si>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</si>
  <si>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</si>
  <si>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</si>
  <si>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</si>
  <si>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</si>
  <si>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</si>
  <si>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</si>
  <si>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</si>
  <si>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</si>
  <si>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</si>
  <si>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</si>
  <si>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</si>
  <si>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</si>
  <si>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</si>
  <si>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</si>
  <si>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</si>
  <si>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</si>
  <si>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</si>
  <si>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</si>
  <si>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</si>
  <si>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</si>
  <si>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</si>
  <si>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</si>
  <si>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</si>
  <si>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</si>
  <si>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</si>
  <si>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</si>
  <si>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</si>
  <si>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</si>
  <si>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</si>
  <si>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</si>
  <si>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</si>
  <si>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</si>
  <si>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</si>
  <si>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</si>
  <si>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</si>
  <si>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</si>
  <si>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</si>
  <si>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</si>
  <si>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</si>
  <si>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</si>
  <si>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</si>
  <si>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siseurope</t>
  </si>
  <si>
    <t>melissa_rochon</t>
  </si>
  <si>
    <t>mostafashalaby</t>
  </si>
  <si>
    <t>drbarreraprocto</t>
  </si>
  <si>
    <t>moraericka</t>
  </si>
  <si>
    <t>fantasticnhs</t>
  </si>
  <si>
    <t>balibreajose</t>
  </si>
  <si>
    <t>rotermes</t>
  </si>
  <si>
    <t>aldughiman_md</t>
  </si>
  <si>
    <t>bel95948856</t>
  </si>
  <si>
    <t>felipealconchel</t>
  </si>
  <si>
    <t>pawanlekharaju</t>
  </si>
  <si>
    <t>david_ukan</t>
  </si>
  <si>
    <t>perbess</t>
  </si>
  <si>
    <t>caycedomarula</t>
  </si>
  <si>
    <t>leo708</t>
  </si>
  <si>
    <t>bjsurgery</t>
  </si>
  <si>
    <t>draamaldonado</t>
  </si>
  <si>
    <t>dredfitzgerald</t>
  </si>
  <si>
    <t>holubarstefan</t>
  </si>
  <si>
    <t>mrrjegan</t>
  </si>
  <si>
    <t>des_winter</t>
  </si>
  <si>
    <t>datasciencebits</t>
  </si>
  <si>
    <t>samatallahmd</t>
  </si>
  <si>
    <t>btrizlecum</t>
  </si>
  <si>
    <t>precisionso</t>
  </si>
  <si>
    <t>dr_chris_brown</t>
  </si>
  <si>
    <t>ramosdelamedina</t>
  </si>
  <si>
    <t>realbrainbook</t>
  </si>
  <si>
    <t>salemsamer</t>
  </si>
  <si>
    <t>pathaksudh</t>
  </si>
  <si>
    <t>powarg07</t>
  </si>
  <si>
    <t>drshakurirad</t>
  </si>
  <si>
    <t>jteoh_hk</t>
  </si>
  <si>
    <t>alaael_hussuna</t>
  </si>
  <si>
    <t>colorectaldisc1</t>
  </si>
  <si>
    <t>drumeshprabhu</t>
  </si>
  <si>
    <t>hpbsurgeon1</t>
  </si>
  <si>
    <t>perbinder</t>
  </si>
  <si>
    <t>drsantiagoortiz</t>
  </si>
  <si>
    <t>me4_so</t>
  </si>
  <si>
    <t>mrhalkias</t>
  </si>
  <si>
    <t>drivadeneiramd</t>
  </si>
  <si>
    <t>juliomayol</t>
  </si>
  <si>
    <t>ksoreide</t>
  </si>
  <si>
    <t>rebgross</t>
  </si>
  <si>
    <t>villesallinen</t>
  </si>
  <si>
    <t>mageefrcs</t>
  </si>
  <si>
    <t>amontanersan</t>
  </si>
  <si>
    <t>landaluceaitor</t>
  </si>
  <si>
    <t>manishchandsurg</t>
  </si>
  <si>
    <t>nshrotri</t>
  </si>
  <si>
    <t>swexner</t>
  </si>
  <si>
    <t>scottrsteelemd</t>
  </si>
  <si>
    <t>dr_samehhany81</t>
  </si>
  <si>
    <t>logghemd</t>
  </si>
  <si>
    <t>profdemartines</t>
  </si>
  <si>
    <t>omaxfisher</t>
  </si>
  <si>
    <t>timthesurgeon</t>
  </si>
  <si>
    <t>malinasund</t>
  </si>
  <si>
    <t>garethhpb</t>
  </si>
  <si>
    <t>visceralchuv</t>
  </si>
  <si>
    <t>brennansurgeon</t>
  </si>
  <si>
    <t>civilitysaves</t>
  </si>
  <si>
    <t>spainsurg</t>
  </si>
  <si>
    <t>amcollsurgeons</t>
  </si>
  <si>
    <t>jamasurgery</t>
  </si>
  <si>
    <t>ibcoxford</t>
  </si>
  <si>
    <t>academicsurgery</t>
  </si>
  <si>
    <t>jasosamd</t>
  </si>
  <si>
    <t>twitter</t>
  </si>
  <si>
    <t>intuitivesurg</t>
  </si>
  <si>
    <t>enenbee</t>
  </si>
  <si>
    <t>sages_updates</t>
  </si>
  <si>
    <t>celestinogutirr</t>
  </si>
  <si>
    <t>nhilsi</t>
  </si>
  <si>
    <t>northwellhealth</t>
  </si>
  <si>
    <t>delthiaricks</t>
  </si>
  <si>
    <t>celiaamorees</t>
  </si>
  <si>
    <t>c_mellenthin</t>
  </si>
  <si>
    <t>doctorhoro</t>
  </si>
  <si>
    <t>viswas_mr</t>
  </si>
  <si>
    <t>cmrsurgical</t>
  </si>
  <si>
    <t>transenterix</t>
  </si>
  <si>
    <t>skepticscalpel</t>
  </si>
  <si>
    <t>sloaneguy</t>
  </si>
  <si>
    <t>lifeofmedstudnt</t>
  </si>
  <si>
    <t>allynewalsh</t>
  </si>
  <si>
    <t>aandiko1</t>
  </si>
  <si>
    <t>pmyrelid</t>
  </si>
  <si>
    <t>lgraat</t>
  </si>
  <si>
    <t>usarmy</t>
  </si>
  <si>
    <t>chuvlausanne</t>
  </si>
  <si>
    <t>Retweet</t>
  </si>
  <si>
    <t>Mentions</t>
  </si>
  <si>
    <t>Replies to</t>
  </si>
  <si>
    <t>Less than a month to go! Have you started thinking on your abstract for #SISE2019? Any basic or clinical research on any area related with #surgicalinfection will be welcome!#antibiotics #antibioticresistance #AntibioticStewardship #surgery #SoMe4Surgery</t>
  </si>
  <si>
    <t>How frequently are your gloves perforated during a procedure?
#SoMe4Surgery</t>
  </si>
  <si>
    <t>The terms internal and external haemorrhoids should be reserved for the internal haemorrhoidal
plexus and external venous plexus, respectively.
Internal haemorrhoids can prolapse remain internal haemorrhoids.
#SoMe4Surgery
Herold. The European Manual of Medicine. Coloproctology https://t.co/OCA7qd5p3R</t>
  </si>
  <si>
    <t>Scientists with &amp;gt;1000 Twitter followers reach a broader audience, including educational organizations, media, the general public and desition makers. #SoMe4Surgery https://t.co/xdlwQ7y8GE https://t.co/zCyn2mDZnv</t>
  </si>
  <si>
    <t>@juliomayol @civilitysaves @BrennanSurgeon We can live tweet the event on #SoMe4Surgery for all the others</t>
  </si>
  <si>
    <t>@perbinder @civilitysaves @BrennanSurgeon Excellent idea! #SoMe4Surgery Let's start planning</t>
  </si>
  <si>
    <t>Más evidencia en contra del tratamiento no quirúrgico de la #apendicitis en este caso un trabajo de @JAMASurgery recomendado por el @AmCollSurgeons #SoMe4Surgery @SpainSurg https://t.co/DiEv9j9r0F</t>
  </si>
  <si>
    <t>A good read for everybody who is engaged in social media. What is Protected Health Information (PHI) and how can PHI be de-identified? #SoMe4Surgery #UroSoMe https://t.co/liBRJ1uOzO https://t.co/jwqVC9AnWI</t>
  </si>
  <si>
    <t>Buscamos investigadores, médicos y quirúrgicos españoles y latinoamericanos interesados en unirse a #SoMe4Precision, una comunidad promovida por @PowArG07 para desarrollar la medicina de precisión - @PrecisionSo #SoMe4Surgery</t>
  </si>
  <si>
    <t>@juliomayol In my Department we have the double gloves policy, first green gloves, than the second standards. Very efficient ! Recommended. #Some4surgery Do not worried after few operation, 2 gloves does not disturb! @VisceralChuv</t>
  </si>
  <si>
    <t>Dear All please consider registering for the fabulous @IBCOxford in March. It is a fantastic opportunity to meet those driving Bariatric surgery worldwide, in an historic location with the friendliest most welcoming faculty #Some4surgery #IBCOxford2019</t>
  </si>
  <si>
    <t>@BrennanSurgeon Everything we do must be good and effective #Some4surgery @perbinder</t>
  </si>
  <si>
    <t>The #SoMe4Precision network is shaping up
#SoMe4Surgery
#precisionmedicine
#precisionsurgery
@PowArG07 
@PrecisionSo https://t.co/8G7luspXU3</t>
  </si>
  <si>
    <t>@Jasosamd @LoggheMD @AcademicSurgery You’r right, on a great way. All educators and chairs and consultants should remember that and show benevolence. #Some4surgery</t>
  </si>
  <si>
    <t>what about copyrights? Are #Visualabstracts free to peruse if posted on @Twitter? any rules that applies? #SoMe4Surgery https://t.co/tOTHl07cHw</t>
  </si>
  <si>
    <t>Worlds apart, separated by a sterile sheet.
No matter how many times you've seen it, awake brain surgery is always special.
#neurosurgery #SoMe4Surgery https://t.co/EfNCp9j622</t>
  </si>
  <si>
    <t>@MrRJEgan @PowArG07 @PrecisionSo @des_winter @BJSurgery @GarethHPB @MalinASund @SWexner Fifth: Delivering precison medicine and patient-centred care through a multidisciplinary approach https://t.co/2gQunm0rpS 
#SoMe4Precision 
#SoMe4Surgery
#precisionmedicine
#precisionsurgery https://t.co/0iaiRHlba6</t>
  </si>
  <si>
    <t>Last year I had the idea of a road trip visiting #Some4surgery across west Europe ending in Madrid. I think this summer we should do it ending with a 1 day #Some4surgery symposium in Madrid with talks by #Some4surgery participants. @juliomayol @civilitysaves @BrennanSurgeon</t>
  </si>
  <si>
    <t>So something like: 
1. #Precision OR #Personalised OR #Personal OR #Individualised OR #Patient
2. #Care OR #Medicine OR #Surgery OR #Therapy 
@juliomayol #SoMe4Surgery #SoMe4Precision</t>
  </si>
  <si>
    <t>@viswas_mr Follow #SoMe4Surgery hashtag some good surgical discussions on that.</t>
  </si>
  <si>
    <t>The robotic surgical space is going to get crowded in the next 2 years. Excited to see how this will change the surgical landscape. What do you all think? #UroSoMe #urology #Some4surgery #roboticsurgery @IntuitiveSurg @TransEnterix @CMRSurgical https://t.co/eBuzOVexVa</t>
  </si>
  <si>
    <t>@Skepticscalpel Absolutely- important to ensure that the surgeon is professional in all behaviour both in life and online. #SoMe4Surgery</t>
  </si>
  <si>
    <t>@Skepticscalpel @perbinder Very controversial and interesting issue #SoMe4Surgery</t>
  </si>
  <si>
    <t>#ArtificialInteligence #AI will play increasingly more roles in #medicine #Surgery #SoMe4Precision #SoMe4Surgery #PrecisionMedicine @juliomayol @AlaaEl_Hussuna @dr_samehhany81 @me4_so @HolubarStefan @SWexner @perbinder @ManishChandSurg @DelthiaRicks @NorthwellHealth @sloaneguy https://t.co/JtwDOJhJxi</t>
  </si>
  <si>
    <t>Clear results, thanks for answers!EORTC won by a fair margin:
EORTC 71%
FACT-C 15%
MCOH QOL 6%
#ColorectalCancer #colorectalsurgery #SoMe4Surgery https://t.co/IKhqjD4DCy</t>
  </si>
  <si>
    <t>Fijaros en la diferencia entre el punto simple que había hecho y el punto invertido que hago. Ambos aproximan planos profundos y disminuyen la tensión pero el segundo despeja el campo de trabajo para hacer después una intradérmica, por ejemplo. #SoMe4Surgery</t>
  </si>
  <si>
    <t>#SoMe4Surgery 
#SoMe4Precision 
We need good communication skills bt surgeons ,inter-profissionals ,bt surgein and patients ,bt IT specialist , programer ,nanotechnologist and robot manafacturer and surgeon https://t.co/SNKDfoa5Kc</t>
  </si>
  <si>
    <t>@perbinder @juliomayol @civilitysaves @BrennanSurgeon I am in! Please set up a date and happy to travel and be involved!! Fantastic idea @perbinder @juliomayol #SoMe4Surgery</t>
  </si>
  <si>
    <t>@juliomayol @nhilsi @PowArG07 @PrecisionSo Worldwide free dissemination of information &amp;amp; data can only benefit patients. I’m sure we will see benefits accumulate over time #SoMe4Surgery #SoMe4Precision @me4_so @juliomayol @SWexner @ManishChandSurg @CelestinoGutirr @enenbee @SamAtallahMD @ScottRSteeleMD @DoctorHoRo</t>
  </si>
  <si>
    <t>Are you aware of the upcoming Plan S?
#research
#SoMe4Surgery</t>
  </si>
  <si>
    <t>Good idea #SoMe4Surgery #SoMe4Precision https://t.co/krMiKjbw30</t>
  </si>
  <si>
    <t>Better surgery for acute appendicitis. No antibiotics only in selected patients #SoMe4Precision #Some4surgery https://t.co/U81iwBS9U0</t>
  </si>
  <si>
    <t>Very good. This can be our beginning #SoMe4Surgery #SoMe4Precision https://t.co/cjcKnSjQS2</t>
  </si>
  <si>
    <t>#OpenAccess is better for all us in the same conditions #SoMe4Surgery #SoMe4Precision https://t.co/OY1iiemW9f</t>
  </si>
  <si>
    <t>@C_Mellenthin @juliomayol @PowArG07 @PrecisionSo @MrRJEgan @TimTheSurgeon @OMaxFisher @Btrizlecum @celiaamorees We are a disaster: unified clinical information systems would be great! Switzerland is a federal state with 26 different police, health system... #Some4surgery</t>
  </si>
  <si>
    <t>#SoMe4Surgery https://t.co/ZANuQK9VY9</t>
  </si>
  <si>
    <t>#Some4surgery https://t.co/nliNUa9daF</t>
  </si>
  <si>
    <t>@MrRJEgan @juliomayol @PrecisionSo @des_winter @BJSurgery @GarethHPB @MalinASund @SWexner Fourth: Circulating tumour cells and DNA as liquid biopsies in gastrointestinal cancer. #SoMe4Precision #SoMe4Surgery #LiquidBiopsies @BJSurgery @ksoreide soreide https://t.co/sQm8RAJy39</t>
  </si>
  <si>
    <t>@PowArG07 Wonderful idea. We need to agree on a definition for #PrecisionMedicine (surgery) and define search terms. Count me in @PrecisionSo @me4_so @juliomayol #SoMe4Precision #SoMe4Surgery</t>
  </si>
  <si>
    <t>@juliomayol There is evidence that a significant proportion of gloves and gowns lose their integrity during operations. Most are microperforations and might go unnoticed. Always worth covering any cuts/ skin breaches. #Some4surgery</t>
  </si>
  <si>
    <t>@juliomayol 5. A combination. Very difficult to say if one in particular is more important than the rest. Hopefully we will be able to tease the answer out with our #tweetchats. #SoMe4Precision #SoMe4Surgery</t>
  </si>
  <si>
    <t>I was once told that #Colorectal surgeons were particularly funny, because you can’t take yourself too seriously when you spend all day looking at people’s bums _xD83D__xDCA9_ #TrueStory #ColorectalSurgery #SoMe4Surgery @LifeofMedstudnt https://t.co/Z9IdzyipJQ</t>
  </si>
  <si>
    <t>@C_Mellenthin @allynewalsh Agree with you, but I assure that we try to look at it both way! And not for our statistics but for the patient! #Some4surgery</t>
  </si>
  <si>
    <t>@C_Mellenthin @juliomayol @PowArG07 @PrecisionSo Let say I’m not aware of any data supporting this! #Some4surgery</t>
  </si>
  <si>
    <t>@AlaaEl_Hussuna @des_winter Fully agree. Good reviewer may of course reject, so do I,  but on a constructive way. #SoMe4Surgery</t>
  </si>
  <si>
    <t>@aandiko1 @juliomayol @VisceralChuv Unfortunately you are wrong. You should choose the adequate size. After few time you do not notice you have 2 gloves. Trust the adaptation power of your brain! #SoMe4Surgery</t>
  </si>
  <si>
    <t>@ProfDemartines @juliomayol @VisceralChuv But then...this is to assume that the gloves we use usually are not good enough? we should have thicker / stronger gloves done rather than use 2 on a regular basis, shouldn’t we? @me4_so @AlaaEl_Hussuna #SoMe4Surgery</t>
  </si>
  <si>
    <t>@DrSantiagoOrtiz @ksoreide @lgraat @PMyrelid @juliomayol @VisceralChuv @me4_so @AlaaEl_Hussuna On a statistical point of view very difficult to assess. However data show unseen microprrforations with single glove #SoMe4Surgery</t>
  </si>
  <si>
    <t>@VisceralChuv @CHUVLausanne @USArmy A great surgeon, a great speaker. Great honor ton have col Rob Lim from @USArmy @CHUVLausanne for our Grand Round. COL Lim is also very active @SAGES_Updates #some4surgery</t>
  </si>
  <si>
    <t>Interesting question, and a reminder that nothing posted online is ever private 
 #SoMe4Surgery https://t.co/r8sLoFUpII</t>
  </si>
  <si>
    <t>https://twitter.com/AmCollSurgeons/status/1076583347181240320</t>
  </si>
  <si>
    <t>http://www.facetsjournal.com/doi/10.1139/facets-2018-0002</t>
  </si>
  <si>
    <t>https://twitter.com/PeterKarthMD/status/1081576182984966145</t>
  </si>
  <si>
    <t>https://twitter.com/DrMStiegler/status/971148944880349186</t>
  </si>
  <si>
    <t>https://twitter.com/villesallinen/status/1080911344616927234</t>
  </si>
  <si>
    <t>https://twitter.com/jteoh_hk/status/1081482383465971712</t>
  </si>
  <si>
    <t>https://twitter.com/drivadeneiramd/status/1081670544087494667</t>
  </si>
  <si>
    <t>https://twitter.com/perbinder/status/1081943614010331136</t>
  </si>
  <si>
    <t>https://twitter.com/balibreajose/status/1081606486168616961</t>
  </si>
  <si>
    <t>https://twitter.com/juliomayol/status/1081624315337023490</t>
  </si>
  <si>
    <t>https://twitter.com/juliomayol/status/1082038657391968257</t>
  </si>
  <si>
    <t>https://www.hipaajournal.com/what-is-protected-health-information/</t>
  </si>
  <si>
    <t>https://twitter.com/perbinder/status/1081583988614021120</t>
  </si>
  <si>
    <t>https://onlinelibrary.wiley.com/doi/10.1002/bjs.10782?cookieSet=1</t>
  </si>
  <si>
    <t>https://www.emjreviews.com/gastroenterology/symposium/delivering-precision-medicine-and-patient-centred-care-through-a-multidisciplinary-approach/</t>
  </si>
  <si>
    <t>https://twitter.com/mittenstate73/status/1079955505651638274</t>
  </si>
  <si>
    <t>https://twitter.com/Skepticscalpel/status/1081959604664352768</t>
  </si>
  <si>
    <t>twitter.com</t>
  </si>
  <si>
    <t>wiley.com</t>
  </si>
  <si>
    <t>facetsjournal.com</t>
  </si>
  <si>
    <t>hipaajournal.com</t>
  </si>
  <si>
    <t>emjreviews.com</t>
  </si>
  <si>
    <t>sise2019 surgicalinfection antibiotics antibioticresistance antibioticstewardship surgery some4surgery</t>
  </si>
  <si>
    <t>sise2019</t>
  </si>
  <si>
    <t>some4surgery</t>
  </si>
  <si>
    <t>apendicitis some4surgery</t>
  </si>
  <si>
    <t>apendicitis</t>
  </si>
  <si>
    <t>some4precision</t>
  </si>
  <si>
    <t>some4precision some4surgery precisionmedicine precisionsurgery</t>
  </si>
  <si>
    <t>visualabstracts some4surgery</t>
  </si>
  <si>
    <t>some4precision some4surgery</t>
  </si>
  <si>
    <t>some4surgery some4precision</t>
  </si>
  <si>
    <t>colorectalsurgery</t>
  </si>
  <si>
    <t>precision personalised personal individualised patient care medicine</t>
  </si>
  <si>
    <t>neurosurgery some4surgery</t>
  </si>
  <si>
    <t>precisionmedicine some4precision some4surgery</t>
  </si>
  <si>
    <t>urosome urology some4surgery roboticsurgery</t>
  </si>
  <si>
    <t>some4surgery urosome</t>
  </si>
  <si>
    <t>urosome</t>
  </si>
  <si>
    <t>artificialinteligence ai medicine surgery some4precision some4surgery</t>
  </si>
  <si>
    <t>artificialinteligence ai medicine surgery some4precision some4surgery precisionmedicine</t>
  </si>
  <si>
    <t>colorectalcancer colorectalsurgery some4surgery</t>
  </si>
  <si>
    <t>colorectalcancer</t>
  </si>
  <si>
    <t>some4surgery ibcoxford2019</t>
  </si>
  <si>
    <t>openaccess</t>
  </si>
  <si>
    <t>precisionmedicine</t>
  </si>
  <si>
    <t>research some4surgery</t>
  </si>
  <si>
    <t>openaccess some4surgery some4precision</t>
  </si>
  <si>
    <t>colorectalcancer colorectalsurgery</t>
  </si>
  <si>
    <t>some4surgery some4surgery some4surgery</t>
  </si>
  <si>
    <t>some4precision some4surgery liquidbiopsies</t>
  </si>
  <si>
    <t>colorectal truestory colorectalsurgery some4surgery</t>
  </si>
  <si>
    <t>colorectal</t>
  </si>
  <si>
    <t>tweetchats some4precision some4surgery</t>
  </si>
  <si>
    <t>precision personalised personal individualised patient care medicine surgery therapy some4surgery some4precision</t>
  </si>
  <si>
    <t>https://pbs.twimg.com/media/DwO6j6LXgAIMEWV.jpg</t>
  </si>
  <si>
    <t>https://pbs.twimg.com/media/DsQHAesVsAAOKwu.jpg</t>
  </si>
  <si>
    <t>https://pbs.twimg.com/media/DuwqPqCW0AAM4_G.jpg</t>
  </si>
  <si>
    <t>https://pbs.twimg.com/media/DwQ_pCFXQAA_Nsx.jpg</t>
  </si>
  <si>
    <t>https://pbs.twimg.com/media/DwIyGnCVYAA_PyS.jpg</t>
  </si>
  <si>
    <t>https://pbs.twimg.com/media/DwJMZssXcAE1sC_.jpg</t>
  </si>
  <si>
    <t>https://pbs.twimg.com/media/DwI7eh6WsAEfLT1.jpg</t>
  </si>
  <si>
    <t>http://pbs.twimg.com/profile_images/916326769451524096/UiIc1lnf_normal.png</t>
  </si>
  <si>
    <t>http://pbs.twimg.com/profile_images/581779190313275392/cEPJU66I_normal.jpg</t>
  </si>
  <si>
    <t>http://pbs.twimg.com/profile_images/886514244828753920/WAbL-nLl_normal.jpg</t>
  </si>
  <si>
    <t>http://pbs.twimg.com/profile_images/1065593886427488258/aXwCKJkH_normal.jpg</t>
  </si>
  <si>
    <t>http://pbs.twimg.com/profile_images/1049482319655051265/kBIHBZf3_normal.jpg</t>
  </si>
  <si>
    <t>http://pbs.twimg.com/profile_images/1049590948139868161/cufK_ODr_normal.jpg</t>
  </si>
  <si>
    <t>http://pbs.twimg.com/profile_images/1070651675222990848/3qbvevHc_normal.jpg</t>
  </si>
  <si>
    <t>http://pbs.twimg.com/profile_images/1070351714761564161/DURmGqfE_normal.jpg</t>
  </si>
  <si>
    <t>http://pbs.twimg.com/profile_images/630810483126218753/EDWt3RbC_normal.jpg</t>
  </si>
  <si>
    <t>http://pbs.twimg.com/profile_images/1066727751149850624/sk2_eqkO_normal.jpg</t>
  </si>
  <si>
    <t>http://pbs.twimg.com/profile_images/1069395382298439681/9AyDF42B_normal.jpg</t>
  </si>
  <si>
    <t>http://pbs.twimg.com/profile_images/1064279249790615552/ARB6daWP_normal.jpg</t>
  </si>
  <si>
    <t>http://pbs.twimg.com/profile_images/1351064603/image_normal.jpg</t>
  </si>
  <si>
    <t>http://pbs.twimg.com/profile_images/992077977172217859/Fst3H_9A_normal.jpg</t>
  </si>
  <si>
    <t>http://abs.twimg.com/sticky/default_profile_images/default_profile_normal.png</t>
  </si>
  <si>
    <t>http://pbs.twimg.com/profile_images/831878223143301122/bcmn5j1-_normal.jpg</t>
  </si>
  <si>
    <t>http://pbs.twimg.com/profile_images/1081208262769475585/vsPVzAn1_normal.jpg</t>
  </si>
  <si>
    <t>http://pbs.twimg.com/profile_images/526155927318036481/zJ1FZnOC_normal.jpeg</t>
  </si>
  <si>
    <t>http://pbs.twimg.com/profile_images/922903560983064583/xULcgIvz_normal.jpg</t>
  </si>
  <si>
    <t>http://pbs.twimg.com/profile_images/917507353238315008/YSjGg4Id_normal.jpg</t>
  </si>
  <si>
    <t>http://pbs.twimg.com/profile_images/1054117164284866560/d31s6P_C_normal.jpg</t>
  </si>
  <si>
    <t>http://pbs.twimg.com/profile_images/658022884661665793/PBJxnF9X_normal.jpg</t>
  </si>
  <si>
    <t>http://pbs.twimg.com/profile_images/1077204555643977729/Y6XWzFtN_normal.jpg</t>
  </si>
  <si>
    <t>http://pbs.twimg.com/profile_images/966369494867283968/tyVm3O4y_normal.jpg</t>
  </si>
  <si>
    <t>http://pbs.twimg.com/profile_images/704331445486100481/0s3RvFIf_normal.jpg</t>
  </si>
  <si>
    <t>http://pbs.twimg.com/profile_images/1081149495302332418/eA8e1gw5_normal.jpg</t>
  </si>
  <si>
    <t>http://pbs.twimg.com/profile_images/1054777142398124032/jK5tw-eZ_normal.jpg</t>
  </si>
  <si>
    <t>http://pbs.twimg.com/profile_images/907329907738529792/cNQMM3RT_normal.jpg</t>
  </si>
  <si>
    <t>http://pbs.twimg.com/profile_images/1004048042255880194/oADrezQc_normal.jpg</t>
  </si>
  <si>
    <t>http://pbs.twimg.com/profile_images/1034268329601581056/o46DeOEX_normal.jpg</t>
  </si>
  <si>
    <t>http://pbs.twimg.com/profile_images/1046106903527460864/whqiKxW3_normal.jpg</t>
  </si>
  <si>
    <t>http://pbs.twimg.com/profile_images/1081152294727634944/95dsZgyA_normal.jpg</t>
  </si>
  <si>
    <t>http://pbs.twimg.com/profile_images/1021355802286702592/kQCjs-3R_normal.jpg</t>
  </si>
  <si>
    <t>http://pbs.twimg.com/profile_images/874167304606625792/qEayjW6M_normal.jpg</t>
  </si>
  <si>
    <t>http://pbs.twimg.com/profile_images/378800000420241846/e15e8cd0b7d17054e30ebe4d936bb16e_normal.png</t>
  </si>
  <si>
    <t>http://pbs.twimg.com/profile_images/959279751314554880/93EJbSSe_normal.jpg</t>
  </si>
  <si>
    <t>http://pbs.twimg.com/profile_images/1013529153952468992/hYy2yiH-_normal.jpg</t>
  </si>
  <si>
    <t>http://pbs.twimg.com/profile_images/913320835498348549/cPMglxLc_normal.jpg</t>
  </si>
  <si>
    <t>http://pbs.twimg.com/profile_images/1032166783741054976/YDrb_6_o_normal.jpg</t>
  </si>
  <si>
    <t>http://pbs.twimg.com/profile_images/689149763711807488/_bDUOUIK_normal.jpg</t>
  </si>
  <si>
    <t>http://pbs.twimg.com/profile_images/537048944170135552/tKXKiKoP_normal.jpeg</t>
  </si>
  <si>
    <t>http://pbs.twimg.com/profile_images/1051192045128376320/VyoN05am_normal.jpg</t>
  </si>
  <si>
    <t>http://pbs.twimg.com/profile_images/905053425930575872/RFgqxnN0_normal.jpg</t>
  </si>
  <si>
    <t>http://pbs.twimg.com/profile_images/1066423785560178688/crZ3Kw1v_normal.jpg</t>
  </si>
  <si>
    <t>http://pbs.twimg.com/profile_images/712680527338283009/Qg5w3TJ6_normal.jpg</t>
  </si>
  <si>
    <t>http://pbs.twimg.com/profile_images/1082394209775177733/-nKm46m9_normal.jpg</t>
  </si>
  <si>
    <t>http://pbs.twimg.com/profile_images/1081545694899568641/MTAG6Nma_normal.jpg</t>
  </si>
  <si>
    <t>http://pbs.twimg.com/profile_images/1050928510821429249/M2K4dikB_normal.jpg</t>
  </si>
  <si>
    <t>http://pbs.twimg.com/profile_images/1080140989539454978/Bb7z_jKG_normal.jpg</t>
  </si>
  <si>
    <t>http://pbs.twimg.com/profile_images/999097236955971584/LgzGM7uk_normal.jpg</t>
  </si>
  <si>
    <t>http://pbs.twimg.com/profile_images/867412327376748544/bkleLE54_normal.jpg</t>
  </si>
  <si>
    <t>http://pbs.twimg.com/profile_images/3181689540/00f3f50924226b28c3e43feffd8e7a9a_normal.jpeg</t>
  </si>
  <si>
    <t>http://pbs.twimg.com/profile_images/1040856428980756480/Svu0x_Ej_normal.jpg</t>
  </si>
  <si>
    <t>http://pbs.twimg.com/profile_images/950953657188659200/fbkZ37mF_normal.jpg</t>
  </si>
  <si>
    <t>http://pbs.twimg.com/profile_images/522507834588549122/oc10eiPy_normal.png</t>
  </si>
  <si>
    <t>http://pbs.twimg.com/profile_images/916713144973709312/3vBVYD08_normal.jpg</t>
  </si>
  <si>
    <t>http://pbs.twimg.com/profile_images/905066342272913408/CcSbdwSF_normal.jpg</t>
  </si>
  <si>
    <t>http://pbs.twimg.com/profile_images/752678246362132480/Zts07tzF_normal.jpg</t>
  </si>
  <si>
    <t>http://pbs.twimg.com/profile_images/1083972760815177728/A1ip19tB_normal.jpg</t>
  </si>
  <si>
    <t>https://twitter.com/siseurope/status/1081248556449714176</t>
  </si>
  <si>
    <t>https://twitter.com/melissa_rochon/status/1081821937557520384</t>
  </si>
  <si>
    <t>https://twitter.com/mostafashalaby/status/1081885370302763008</t>
  </si>
  <si>
    <t>https://twitter.com/drbarreraprocto/status/1081919253622779904</t>
  </si>
  <si>
    <t>https://twitter.com/moraericka/status/1081922885537546245</t>
  </si>
  <si>
    <t>https://twitter.com/fantasticnhs/status/1081943771586195456</t>
  </si>
  <si>
    <t>https://twitter.com/fantasticnhs/status/1081943797360148481</t>
  </si>
  <si>
    <t>https://twitter.com/rotermes/status/1081945356416503808</t>
  </si>
  <si>
    <t>https://twitter.com/aldughiman_md/status/1081952944851947521</t>
  </si>
  <si>
    <t>https://twitter.com/bel95948856/status/1081963236600283137</t>
  </si>
  <si>
    <t>https://twitter.com/felipealconchel/status/1081966067617009664</t>
  </si>
  <si>
    <t>https://twitter.com/pawanlekharaju/status/1081968274831785985</t>
  </si>
  <si>
    <t>https://twitter.com/david_ukan/status/1081980246776254464</t>
  </si>
  <si>
    <t>https://twitter.com/perbess/status/1082045189286436869</t>
  </si>
  <si>
    <t>https://twitter.com/caycedomarula/status/1081923303730597888</t>
  </si>
  <si>
    <t>https://twitter.com/caycedomarula/status/1081992885090828296</t>
  </si>
  <si>
    <t>https://twitter.com/leo708/status/1081913467542614017</t>
  </si>
  <si>
    <t>https://twitter.com/dr_chris_brown/status/1082022562715103234</t>
  </si>
  <si>
    <t>https://twitter.com/ramosdelamedina/status/1063983123644313600</t>
  </si>
  <si>
    <t>https://twitter.com/realbrainbook/status/1075280879185002498</t>
  </si>
  <si>
    <t>https://twitter.com/realbrainbook/status/1082059543595626496</t>
  </si>
  <si>
    <t>https://twitter.com/salemsamer/status/1082056827490193409</t>
  </si>
  <si>
    <t>https://twitter.com/pathaksudh/status/1081890012222767104</t>
  </si>
  <si>
    <t>https://twitter.com/drshakurirad/status/1082059790191390721</t>
  </si>
  <si>
    <t>https://twitter.com/colorectaldisc1/status/1081892250005766144</t>
  </si>
  <si>
    <t>https://twitter.com/hpbsurgeon1/status/1081811822632525824</t>
  </si>
  <si>
    <t>https://twitter.com/perbinder/status/1081967247005048833</t>
  </si>
  <si>
    <t>https://twitter.com/perbinder/status/1082000595236593669</t>
  </si>
  <si>
    <t>https://twitter.com/drsantiagoortiz/status/1082000421965709312</t>
  </si>
  <si>
    <t>https://twitter.com/mrhalkias/status/1081868530990104577</t>
  </si>
  <si>
    <t>https://twitter.com/drivadeneiramd/status/1081581925687537669</t>
  </si>
  <si>
    <t>https://twitter.com/mrrjegan/status/1081964783157604352</t>
  </si>
  <si>
    <t>https://twitter.com/ksoreide/status/1081961521679351809</t>
  </si>
  <si>
    <t>https://twitter.com/rebgross/status/1081962059745628163</t>
  </si>
  <si>
    <t>https://twitter.com/juliomayol/status/1081965233562767360</t>
  </si>
  <si>
    <t>https://twitter.com/villesallinen/status/1082000424788549632</t>
  </si>
  <si>
    <t>https://twitter.com/mageefrcs/status/1081896211815239681</t>
  </si>
  <si>
    <t>https://twitter.com/amontanersan/status/1081985170889211904</t>
  </si>
  <si>
    <t>https://twitter.com/salemsamer/status/1081673092605333505</t>
  </si>
  <si>
    <t>https://twitter.com/draamaldonado/status/1081589757799473160</t>
  </si>
  <si>
    <t>https://twitter.com/perbinder/status/1081850928280600576</t>
  </si>
  <si>
    <t>https://twitter.com/perbinder/status/1081951495799468033</t>
  </si>
  <si>
    <t>https://twitter.com/landaluceaitor/status/1081713865505890305</t>
  </si>
  <si>
    <t>https://twitter.com/landaluceaitor/status/1081678448718954496</t>
  </si>
  <si>
    <t>https://twitter.com/landaluceaitor/status/1081947238862147584</t>
  </si>
  <si>
    <t>https://twitter.com/landaluceaitor/status/1082035397323038720</t>
  </si>
  <si>
    <t>https://twitter.com/landaluceaitor/status/1082046978597572608</t>
  </si>
  <si>
    <t>https://twitter.com/jteoh_hk/status/1081935283661066240</t>
  </si>
  <si>
    <t>https://twitter.com/juliomayol/status/1082047255648055296</t>
  </si>
  <si>
    <t>https://twitter.com/nshrotri/status/1082004718409433093</t>
  </si>
  <si>
    <t>https://twitter.com/drumeshprabhu/status/1081562823476604928</t>
  </si>
  <si>
    <t>https://twitter.com/dr_samehhany81/status/1082045339639709701</t>
  </si>
  <si>
    <t>https://twitter.com/profdemartines/status/1081832429667651589</t>
  </si>
  <si>
    <t>https://twitter.com/omaxfisher/status/1081838562369187840</t>
  </si>
  <si>
    <t>https://twitter.com/profdemartines/status/1081838373063544833</t>
  </si>
  <si>
    <t>https://twitter.com/mrrjegan/status/1081986530472796163</t>
  </si>
  <si>
    <t>https://twitter.com/perbinder/status/1081584930944139270</t>
  </si>
  <si>
    <t>https://twitter.com/perbinder/status/1081850965354008576</t>
  </si>
  <si>
    <t>https://twitter.com/perbinder/status/1081850973088333824</t>
  </si>
  <si>
    <t>https://twitter.com/perbinder/status/1081966504202174464</t>
  </si>
  <si>
    <t>https://twitter.com/perbinder/status/1081966799837716480</t>
  </si>
  <si>
    <t>https://twitter.com/juliomayol/status/1081584398850539520</t>
  </si>
  <si>
    <t>https://twitter.com/profdemartines/status/1081840582639669248</t>
  </si>
  <si>
    <t>https://twitter.com/powarg07/status/1081594914549440512</t>
  </si>
  <si>
    <t>https://twitter.com/juliomayol/status/1081511240021745666</t>
  </si>
  <si>
    <t>https://twitter.com/profdemartines/status/1081840647429148672</t>
  </si>
  <si>
    <t>https://twitter.com/mrrjegan/status/1081880631049666560</t>
  </si>
  <si>
    <t>https://twitter.com/mrrjegan/status/1082006203562188800</t>
  </si>
  <si>
    <t>https://twitter.com/mrrjegan/status/1082012162044977153</t>
  </si>
  <si>
    <t>https://twitter.com/mrrjegan/status/1082012380622712832</t>
  </si>
  <si>
    <t>https://twitter.com/me4_so/status/1082012302315085824</t>
  </si>
  <si>
    <t>https://twitter.com/juliomayol/status/1081880746745303040</t>
  </si>
  <si>
    <t>https://twitter.com/juliomayol/status/1082007250397478918</t>
  </si>
  <si>
    <t>https://twitter.com/dredfitzgerald/status/1081581230594945029</t>
  </si>
  <si>
    <t>https://twitter.com/profdemartines/status/1081840966963785728</t>
  </si>
  <si>
    <t>https://twitter.com/profdemartines/status/1081843443536666624</t>
  </si>
  <si>
    <t>https://twitter.com/powarg07/status/1082010292622643206</t>
  </si>
  <si>
    <t>https://twitter.com/powarg07/status/1082012119204327430</t>
  </si>
  <si>
    <t>https://twitter.com/juliomayol/status/1080849780232908800</t>
  </si>
  <si>
    <t>https://twitter.com/juliomayol/status/1081492319080202240</t>
  </si>
  <si>
    <t>https://twitter.com/profdemartines/status/1081843634612375552</t>
  </si>
  <si>
    <t>https://twitter.com/alaael_hussuna/status/1081859843743498240</t>
  </si>
  <si>
    <t>https://twitter.com/profdemartines/status/1081859354947653632</t>
  </si>
  <si>
    <t>https://twitter.com/profdemartines/status/1081923605238374400</t>
  </si>
  <si>
    <t>https://twitter.com/drsantiagoortiz/status/1081864029084307456</t>
  </si>
  <si>
    <t>https://twitter.com/drsantiagoortiz/status/1082000596226445314</t>
  </si>
  <si>
    <t>https://twitter.com/profdemartines/status/1081987630580019202</t>
  </si>
  <si>
    <t>https://twitter.com/profdemartines/status/1082045980411920384</t>
  </si>
  <si>
    <t>https://twitter.com/juliomayol/status/1081837994938650624</t>
  </si>
  <si>
    <t>https://twitter.com/profdemartines/status/1081837741690798081</t>
  </si>
  <si>
    <t>https://twitter.com/rebgross/status/1081961073375412225</t>
  </si>
  <si>
    <t>https://twitter.com/rebgross/status/1082040827218673665</t>
  </si>
  <si>
    <t>https://twitter.com/juliomayol/status/1081637050892410881</t>
  </si>
  <si>
    <t>https://twitter.com/juliomayol/status/1082038026946129920</t>
  </si>
  <si>
    <t>https://twitter.com/profdemartines/status/1081837134317871104</t>
  </si>
  <si>
    <t>1081248556449714176</t>
  </si>
  <si>
    <t>1081821937557520384</t>
  </si>
  <si>
    <t>1081885370302763008</t>
  </si>
  <si>
    <t>1081919253622779904</t>
  </si>
  <si>
    <t>1081922885537546245</t>
  </si>
  <si>
    <t>1081943771586195456</t>
  </si>
  <si>
    <t>1081943797360148481</t>
  </si>
  <si>
    <t>1081606486168616961</t>
  </si>
  <si>
    <t>1081945356416503808</t>
  </si>
  <si>
    <t>1081952944851947521</t>
  </si>
  <si>
    <t>1081963236600283137</t>
  </si>
  <si>
    <t>1081966067617009664</t>
  </si>
  <si>
    <t>1081968274831785985</t>
  </si>
  <si>
    <t>1081980246776254464</t>
  </si>
  <si>
    <t>1082045189286436869</t>
  </si>
  <si>
    <t>1081923303730597888</t>
  </si>
  <si>
    <t>1081992885090828296</t>
  </si>
  <si>
    <t>1081913467542614017</t>
  </si>
  <si>
    <t>1082022562715103234</t>
  </si>
  <si>
    <t>1063983123644313600</t>
  </si>
  <si>
    <t>1075280879185002498</t>
  </si>
  <si>
    <t>1082059543595626496</t>
  </si>
  <si>
    <t>1082056827490193409</t>
  </si>
  <si>
    <t>1081890012222767104</t>
  </si>
  <si>
    <t>1082059790191390721</t>
  </si>
  <si>
    <t>1081892250005766144</t>
  </si>
  <si>
    <t>1081811822632525824</t>
  </si>
  <si>
    <t>1081967247005048833</t>
  </si>
  <si>
    <t>1082000595236593669</t>
  </si>
  <si>
    <t>1082000421965709312</t>
  </si>
  <si>
    <t>1081868530990104577</t>
  </si>
  <si>
    <t>1081581925687537669</t>
  </si>
  <si>
    <t>1081964783157604352</t>
  </si>
  <si>
    <t>1081961521679351809</t>
  </si>
  <si>
    <t>1081962059745628163</t>
  </si>
  <si>
    <t>1081965233562767360</t>
  </si>
  <si>
    <t>1082000424788549632</t>
  </si>
  <si>
    <t>1081896211815239681</t>
  </si>
  <si>
    <t>1081985170889211904</t>
  </si>
  <si>
    <t>1081673092605333505</t>
  </si>
  <si>
    <t>1081589757799473160</t>
  </si>
  <si>
    <t>1081850928280600576</t>
  </si>
  <si>
    <t>1081670544087494667</t>
  </si>
  <si>
    <t>1081951495799468033</t>
  </si>
  <si>
    <t>1081713865505890305</t>
  </si>
  <si>
    <t>1081678448718954496</t>
  </si>
  <si>
    <t>1081947238862147584</t>
  </si>
  <si>
    <t>1082035397323038720</t>
  </si>
  <si>
    <t>1082046978597572608</t>
  </si>
  <si>
    <t>1081935283661066240</t>
  </si>
  <si>
    <t>1082047255648055296</t>
  </si>
  <si>
    <t>1081482383465971712</t>
  </si>
  <si>
    <t>1082004718409433093</t>
  </si>
  <si>
    <t>1081562823476604928</t>
  </si>
  <si>
    <t>1082045339639709701</t>
  </si>
  <si>
    <t>1081832429667651589</t>
  </si>
  <si>
    <t>1081838562369187840</t>
  </si>
  <si>
    <t>1081838373063544833</t>
  </si>
  <si>
    <t>1081986530472796163</t>
  </si>
  <si>
    <t>1081584930944139270</t>
  </si>
  <si>
    <t>1081583988614021120</t>
  </si>
  <si>
    <t>1081850965354008576</t>
  </si>
  <si>
    <t>1081850973088333824</t>
  </si>
  <si>
    <t>1081943614010331136</t>
  </si>
  <si>
    <t>1081966504202174464</t>
  </si>
  <si>
    <t>1081966799837716480</t>
  </si>
  <si>
    <t>1081584398850539520</t>
  </si>
  <si>
    <t>1081840582639669248</t>
  </si>
  <si>
    <t>1081505573827497984</t>
  </si>
  <si>
    <t>1081594914549440512</t>
  </si>
  <si>
    <t>1081511240021745666</t>
  </si>
  <si>
    <t>1081840647429148672</t>
  </si>
  <si>
    <t>1081880631049666560</t>
  </si>
  <si>
    <t>1082006203562188800</t>
  </si>
  <si>
    <t>1082012162044977153</t>
  </si>
  <si>
    <t>1082012380622712832</t>
  </si>
  <si>
    <t>1082012302315085824</t>
  </si>
  <si>
    <t>1081880746745303040</t>
  </si>
  <si>
    <t>1082007250397478918</t>
  </si>
  <si>
    <t>1081581230594945029</t>
  </si>
  <si>
    <t>1081840966963785728</t>
  </si>
  <si>
    <t>1081843443536666624</t>
  </si>
  <si>
    <t>1082010292622643206</t>
  </si>
  <si>
    <t>1082012119204327430</t>
  </si>
  <si>
    <t>1080849780232908800</t>
  </si>
  <si>
    <t>1081492319080202240</t>
  </si>
  <si>
    <t>1081843634612375552</t>
  </si>
  <si>
    <t>1081859843743498240</t>
  </si>
  <si>
    <t>1081859354947653632</t>
  </si>
  <si>
    <t>1081923605238374400</t>
  </si>
  <si>
    <t>1081864029084307456</t>
  </si>
  <si>
    <t>1082000596226445314</t>
  </si>
  <si>
    <t>1081987630580019202</t>
  </si>
  <si>
    <t>1082045980411920384</t>
  </si>
  <si>
    <t>1081837994938650624</t>
  </si>
  <si>
    <t>1081837741690798081</t>
  </si>
  <si>
    <t>1081961073375412225</t>
  </si>
  <si>
    <t>1082040827218673665</t>
  </si>
  <si>
    <t>1081637050892410881</t>
  </si>
  <si>
    <t>1082038026946129920</t>
  </si>
  <si>
    <t>1081837134317871104</t>
  </si>
  <si>
    <t>1081889375640870912</t>
  </si>
  <si>
    <t>1081959604664352768</t>
  </si>
  <si>
    <t>1081984720269963264</t>
  </si>
  <si>
    <t>1081667581914828800</t>
  </si>
  <si>
    <t>1081510503472644096</t>
  </si>
  <si>
    <t>1081649188457320449</t>
  </si>
  <si>
    <t>1081629595139538946</t>
  </si>
  <si>
    <t>1082004131689218050</t>
  </si>
  <si>
    <t>1081825488417505280</t>
  </si>
  <si>
    <t>1081584175654846464</t>
  </si>
  <si>
    <t>1082006129339756544</t>
  </si>
  <si>
    <t>1081598899717111808</t>
  </si>
  <si>
    <t>1081846773885423616</t>
  </si>
  <si>
    <t>1081883346165293056</t>
  </si>
  <si>
    <t>1081962934635507713</t>
  </si>
  <si>
    <t>1082022119830102016</t>
  </si>
  <si>
    <t/>
  </si>
  <si>
    <t>28655732</t>
  </si>
  <si>
    <t>796812872642916353</t>
  </si>
  <si>
    <t>827655385188274180</t>
  </si>
  <si>
    <t>60775567</t>
  </si>
  <si>
    <t>913103802798153746</t>
  </si>
  <si>
    <t>874164511120470016</t>
  </si>
  <si>
    <t>168003156</t>
  </si>
  <si>
    <t>1054116878065561600</t>
  </si>
  <si>
    <t>2347427322</t>
  </si>
  <si>
    <t>18330474</t>
  </si>
  <si>
    <t>790672731238985728</t>
  </si>
  <si>
    <t>1945212828</t>
  </si>
  <si>
    <t>3115505703</t>
  </si>
  <si>
    <t>3352167214</t>
  </si>
  <si>
    <t>902245825941790723</t>
  </si>
  <si>
    <t>en</t>
  </si>
  <si>
    <t>es</t>
  </si>
  <si>
    <t>und</t>
  </si>
  <si>
    <t>de</t>
  </si>
  <si>
    <t>1076583347181240320</t>
  </si>
  <si>
    <t>971148944880349186</t>
  </si>
  <si>
    <t>1081576182984966145</t>
  </si>
  <si>
    <t>1080911344616927234</t>
  </si>
  <si>
    <t>1081624315337023490</t>
  </si>
  <si>
    <t>1082038657391968257</t>
  </si>
  <si>
    <t>1079955505651638274</t>
  </si>
  <si>
    <t>Twitter for Android</t>
  </si>
  <si>
    <t>Twitter Lite</t>
  </si>
  <si>
    <t>Twitter for iPhone</t>
  </si>
  <si>
    <t>Twitter Web Client</t>
  </si>
  <si>
    <t>Buffer</t>
  </si>
  <si>
    <t>DataScienceBits</t>
  </si>
  <si>
    <t>-96.150405,19.054575 
-96.0475763,19.054575 
-96.0475763,19.231626 
-96.150405,19.231626</t>
  </si>
  <si>
    <t>-0.15191,51.410792 
-0.078902,51.410792 
-0.078902,51.509887 
-0.15191,51.509887</t>
  </si>
  <si>
    <t>-2.228709,53.560058 
-2.077293,53.560058 
-2.077293,53.6587024 
-2.228709,53.6587024</t>
  </si>
  <si>
    <t>-1.228409,50.829335 
-1.112294,50.829335 
-1.112294,50.872791 
-1.228409,50.872791</t>
  </si>
  <si>
    <t>-3.1457875,53.304078 
-2.933067,53.304078 
-2.933067,53.421308 
-3.1457875,53.421308</t>
  </si>
  <si>
    <t>-3.0056389,43.359244 
-2.9491631,43.359244 
-2.9491631,43.3952626 
-3.0056389,43.3952626</t>
  </si>
  <si>
    <t>-0.187894,51.483718 
-0.109978,51.483718 
-0.109978,51.5164655 
-0.187894,51.5164655</t>
  </si>
  <si>
    <t>Spain</t>
  </si>
  <si>
    <t>Mexico</t>
  </si>
  <si>
    <t>United Kingdom</t>
  </si>
  <si>
    <t>ES</t>
  </si>
  <si>
    <t>MX</t>
  </si>
  <si>
    <t>GB</t>
  </si>
  <si>
    <t>Boca del Río, Veracruz de Ignacio de la Llave</t>
  </si>
  <si>
    <t>Lambeth, London</t>
  </si>
  <si>
    <t>Rochdale, England</t>
  </si>
  <si>
    <t>Fareham, England</t>
  </si>
  <si>
    <t>Birkenhead, England</t>
  </si>
  <si>
    <t>Sopelana, España</t>
  </si>
  <si>
    <t>London, England</t>
  </si>
  <si>
    <t>63b42cf9e0b05dad</t>
  </si>
  <si>
    <t>4393349f368f67a1</t>
  </si>
  <si>
    <t>20ddfe3fb0b66252</t>
  </si>
  <si>
    <t>2f3b667b7d544b97</t>
  </si>
  <si>
    <t>2f843bbfaebff6ef</t>
  </si>
  <si>
    <t>08125b8f76702f9f</t>
  </si>
  <si>
    <t>457b4814b4240d87</t>
  </si>
  <si>
    <t>Boca del Río</t>
  </si>
  <si>
    <t>Lambeth</t>
  </si>
  <si>
    <t>Rochdale</t>
  </si>
  <si>
    <t>Fareham</t>
  </si>
  <si>
    <t>Birkenhead</t>
  </si>
  <si>
    <t>Sopelana</t>
  </si>
  <si>
    <t>London</t>
  </si>
  <si>
    <t>Barcelona</t>
  </si>
  <si>
    <t>city</t>
  </si>
  <si>
    <t>https://api.twitter.com/1.1/geo/id/63b42cf9e0b05dad.json</t>
  </si>
  <si>
    <t>https://api.twitter.com/1.1/geo/id/4393349f368f67a1.json</t>
  </si>
  <si>
    <t>https://api.twitter.com/1.1/geo/id/20ddfe3fb0b66252.json</t>
  </si>
  <si>
    <t>https://api.twitter.com/1.1/geo/id/2f3b667b7d544b97.json</t>
  </si>
  <si>
    <t>https://api.twitter.com/1.1/geo/id/2f843bbfaebff6ef.json</t>
  </si>
  <si>
    <t>https://api.twitter.com/1.1/geo/id/08125b8f76702f9f.json</t>
  </si>
  <si>
    <t>https://api.twitter.com/1.1/geo/id/457b4814b4240d87.json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</si>
  <si>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</si>
  <si>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</si>
  <si>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</si>
  <si>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</si>
  <si>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</si>
  <si>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</si>
  <si>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</si>
  <si>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</si>
  <si>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</si>
  <si>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</si>
  <si>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</si>
  <si>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</si>
  <si>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</si>
  <si>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</si>
  <si>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</si>
  <si>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</si>
  <si>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</si>
  <si>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</si>
  <si>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</si>
  <si>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</si>
  <si>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</si>
  <si>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SurgInfectSoc-Europe</t>
  </si>
  <si>
    <t>Melissa Rochon</t>
  </si>
  <si>
    <t>Mostafa Shalaby</t>
  </si>
  <si>
    <t>Julio Mayol</t>
  </si>
  <si>
    <t>Alejandro Barrera</t>
  </si>
  <si>
    <t>Leonardo BustamanteL</t>
  </si>
  <si>
    <t>Eri</t>
  </si>
  <si>
    <t>Antonio Ramos, MD FACS</t>
  </si>
  <si>
    <t>Fantastic NHS Staff</t>
  </si>
  <si>
    <t>Peter Brennan</t>
  </si>
  <si>
    <t>civilitysaveslives</t>
  </si>
  <si>
    <t>Jose M. Balibrea</t>
  </si>
  <si>
    <t>SpainSurg</t>
  </si>
  <si>
    <t>Roser T</t>
  </si>
  <si>
    <t>AmericanCollSurgeons</t>
  </si>
  <si>
    <t>JAMA Surgery</t>
  </si>
  <si>
    <t>د. عبدالله الدغيمان</t>
  </si>
  <si>
    <t>Jeremy Teoh</t>
  </si>
  <si>
    <t>Bel en mi Mundo</t>
  </si>
  <si>
    <t>SoMe4Precision</t>
  </si>
  <si>
    <t>Arfon Powell</t>
  </si>
  <si>
    <t>Felipe Alconchel</t>
  </si>
  <si>
    <t>Nicolas Demartines</t>
  </si>
  <si>
    <t>Visceral CHUV</t>
  </si>
  <si>
    <t>Venkata Pawan Kumar</t>
  </si>
  <si>
    <t>Prof. Conor Magee</t>
  </si>
  <si>
    <t>International Bariatric Club Oxford Congress</t>
  </si>
  <si>
    <t>David O'Regan</t>
  </si>
  <si>
    <t>Dr Umesh Prabhu</t>
  </si>
  <si>
    <t>MaríaJesúsDíaz</t>
  </si>
  <si>
    <t>Assoc4AcademicSurg (AAS)</t>
  </si>
  <si>
    <t>Heather Logghe, MD</t>
  </si>
  <si>
    <t>Julie A Sosa</t>
  </si>
  <si>
    <t>BJS</t>
  </si>
  <si>
    <t>Malin Sund</t>
  </si>
  <si>
    <t>Des Winter</t>
  </si>
  <si>
    <t>Andrés Montaner</t>
  </si>
  <si>
    <t>Scott R. Steele</t>
  </si>
  <si>
    <t>StevenDWexner MD,PhD,FACS,FRCS,FRCSEd,FRCSI(Hon)</t>
  </si>
  <si>
    <t>Manish Chand</t>
  </si>
  <si>
    <t>SoMe4Surgery</t>
  </si>
  <si>
    <t>Andres A. Maldonado</t>
  </si>
  <si>
    <t>Kjetil Søreide</t>
  </si>
  <si>
    <t>Twitter</t>
  </si>
  <si>
    <t>BrainBook</t>
  </si>
  <si>
    <t>Rebecca Grossman</t>
  </si>
  <si>
    <t>Sam Atallah</t>
  </si>
  <si>
    <t>Intuitive</t>
  </si>
  <si>
    <t>Nancy Baxter MD</t>
  </si>
  <si>
    <t>Antonio Caycedo-Marulanda</t>
  </si>
  <si>
    <t>Gareth</t>
  </si>
  <si>
    <t>Richard Egan</t>
  </si>
  <si>
    <t>SAGES</t>
  </si>
  <si>
    <t>Dr Samer Al-Bothaigi</t>
  </si>
  <si>
    <t>Sameh Emile</t>
  </si>
  <si>
    <t>David Rivadeneira, MD</t>
  </si>
  <si>
    <t>Celestino Gutiérrez, MD</t>
  </si>
  <si>
    <t>Nils Habbe</t>
  </si>
  <si>
    <t>Santiago Ortiz-Pérez</t>
  </si>
  <si>
    <t>Stefan Holubar MD MS</t>
  </si>
  <si>
    <t>Alaa El-Hussuna</t>
  </si>
  <si>
    <t>Northwell Health</t>
  </si>
  <si>
    <t>Dr Ed Fitzgerald</t>
  </si>
  <si>
    <t>Aitor landaluce</t>
  </si>
  <si>
    <t>delthia ricks _xD83D__xDD2C_</t>
  </si>
  <si>
    <t>Celia Castaño</t>
  </si>
  <si>
    <t>Beatriz</t>
  </si>
  <si>
    <t>Oliver M. Fisher, MD, PhD</t>
  </si>
  <si>
    <t>Tim Underwood</t>
  </si>
  <si>
    <t>Claudia Mellenthin</t>
  </si>
  <si>
    <t>Howard Ross</t>
  </si>
  <si>
    <t>Data Science Bits</t>
  </si>
  <si>
    <t>Chris Brown</t>
  </si>
  <si>
    <t>Sudhanwa Pathak</t>
  </si>
  <si>
    <t>ˢʷᵃᶜᶜʰ Surgeon</t>
  </si>
  <si>
    <t>Jaschar Shakuri-Rad</t>
  </si>
  <si>
    <t>CMR Surgical</t>
  </si>
  <si>
    <t>TransEnterix</t>
  </si>
  <si>
    <t>@ColorectalDisCenter</t>
  </si>
  <si>
    <t>hpbsurgeon</t>
  </si>
  <si>
    <t>Skeptical Scalpel</t>
  </si>
  <si>
    <t>Constantine Halkias</t>
  </si>
  <si>
    <t>T. Sloane Guy, MD, MBA</t>
  </si>
  <si>
    <t>Ville Sallinen</t>
  </si>
  <si>
    <t>Nitin Shrotri</t>
  </si>
  <si>
    <t>#LifeofaMedStudent</t>
  </si>
  <si>
    <t>Allyn Walsh</t>
  </si>
  <si>
    <t>Alejandro Andicoechea</t>
  </si>
  <si>
    <t>Pär Myrelid</t>
  </si>
  <si>
    <t>Leon Graat</t>
  </si>
  <si>
    <t>U.S. Army</t>
  </si>
  <si>
    <t>CHUV | Lausanne</t>
  </si>
  <si>
    <t>Surgical Infection Society Europe: We aim to promote and encourage education and research in the nature, prevention, diagnosis &amp; treatment of surgical infection</t>
  </si>
  <si>
    <t>Surveillance Lead - working in Clinical Informatics with QI lean for SSI prevention. Founding member of @cardiacssinet. Appreciator of all forms of caffeine.</t>
  </si>
  <si>
    <t>Professor of Surgery, Chief Medical &amp; Innovation Officer, Hospital Clinico San Carlos - Universidad Complutense de Madrid. Secretary @BJSurgery Council.</t>
  </si>
  <si>
    <t>Chairman, colorectal surgery at Hospital San Borja Arriaran, Santiago, Chile</t>
  </si>
  <si>
    <t>Colorectal surgeon. Father, husband. Member of American Society of Colon and Rectal Surgeons. Venezuelan surgeon In Sao Paulo. 
Ph.D. 
Bustamante-Lopez, L.</t>
  </si>
  <si>
    <t>#Politécnica, amante del conocimiento y de la vida. Honesta, fiel y sincera. Persistente hasta llegar a ser testaruda; apasionada de la investigación.</t>
  </si>
  <si>
    <t>Surgeon | Chief Medical Officer @HEVeracruz | National Lead @GlobalSurg | Secular Humanist |#SafeSurgery | #GlobalSurgery | #Inequality |</t>
  </si>
  <si>
    <t>Celebrating fantastic #nhs staff and improving #patientsafety through nhs staff #wellness</t>
  </si>
  <si>
    <t>Vascular Surgeon &amp; Governance Lead, Interview Tutor, #patientsafety, #humanfactors, #leadership, Journal Editor, ChM module lead, #SoMe4Surgery #DoctorsAreHuman</t>
  </si>
  <si>
    <t>NHS surgeon passionate about training, patient safety, Human Factors. Lead Editor Grays Surgical Anatomy (due 2019) + 5 other textbooks. Author 550+ papers</t>
  </si>
  <si>
    <t>We are a call to arms for the quiet, the thoughtful and for those who have said, "Maybe I'm too sensitive to work here". We all win with civility. Join us.</t>
  </si>
  <si>
    <t>Senior Bariatric &amp; Upper GI Surgeon @hospitalclinic Professor of Surgery. Editor of @cirugiaespanola CMO @AISChannel Member of the @BJSurgery Council</t>
  </si>
  <si>
    <t>Grupo español de investigación colaborativa en cirugía</t>
  </si>
  <si>
    <t>General Surgery Resident at @hospitalclinic. Bookworm, cinephile, determined dreamer.</t>
  </si>
  <si>
    <t>The American College of Surgeons is the largest prof. org. for surgeons &amp; advances quality surgical care through research, education, accreditation &amp; advocacy.</t>
  </si>
  <si>
    <t>JAMA #Surgery is an international peer-reviewed journal and the official publication of  the Association of VA Surgeons, @PCSAsurg and #SOCJC.</t>
  </si>
  <si>
    <t>• اللَّهُمَ إجعَلْني مُبَاركاً أَينَ مَا كُنت• Urology Resident at PSMMC • طبيب مقيم جراحة الكلى والمسالك البولية بمدينة الأمير سلطان الطبية العسكرية بالرياض</t>
  </si>
  <si>
    <t>Assistant Professor at CUHK, Research &amp; Innovation Hub in Asia! Open to all possibilities - Special interests in Ca Prostate &amp; Ca bladder.</t>
  </si>
  <si>
    <t>The #SoMe4Precision community aims to identify and alleviate factors preventing the widespread implementation of personalised medicine in healthcare</t>
  </si>
  <si>
    <t>WCAT Fellow in Oesophagogastric Surgery, Cardiff University. #SoMe4Precision. #SoMe4Surgery. Views are my own.</t>
  </si>
  <si>
    <t>Cirugía General y del Aparato Digestivo, HCU Virgen de la Arrixaca.</t>
  </si>
  <si>
    <t>Professor and Chairman Dept Visceral Surgery University Hospital CHUV, Lausanne Switzerland . Cancer surgery, HPB, and Enhanced Recovery ERAS.</t>
  </si>
  <si>
    <t>Official account of the Department of Visceral Surgery, University Hospital of Lausanne (CHUV), Switzerland</t>
  </si>
  <si>
    <t>Endoscopist, gastroenterologist and physician in that order. Content and cheerful. Enjoy nature and charity work. All views expressed are my own.</t>
  </si>
  <si>
    <t>Consultant General &amp; Bariatric Surgeon, RCSEng. Surgical Tutor, HEE-NW(W) Educational Lead for General Surgery. All views my own, perceptive views may not be.</t>
  </si>
  <si>
    <t>#ibcoxford2019 IBC Congress Oxford April 2019</t>
  </si>
  <si>
    <t>Cardiac surgeon. MBA. IHI PSO Program. QIPP Award 2012. Nye Bevan-Award in Executive Healthcare Leadership 2015. Deputy Director FST RCSEd 2016. Network Q 2017</t>
  </si>
  <si>
    <t>Medical Director in two Acute Trusts for 15 year Keen on patient safety, professional regulation, equality and diversity, Leadership. Tweets are purely personal</t>
  </si>
  <si>
    <t>#Radiología y poco más. @Vilavaite es mi alter ego tuitero en inglés</t>
  </si>
  <si>
    <t>The Association for Academic Surgery (AAS) is dedicated to the advancement of academic surgery and surgeons everywhere. Likes and RTs are usually amplification</t>
  </si>
  <si>
    <t>#ILookLikeASurgeon founder | Research fellow @TJUHospital | @RASACS | #HealthEquity _xD83C__xDFF3_️‍_xD83C__xDF08_ | #pinksocks _xD83D__xDC96_ | @SierraDangler calls me mom | _xD83C__xDFCA__xD83C__xDFFB_‍♂️_xD83D__xDEB4__xD83C__xDFFB_‍♂️_xD83C__xDFC3__xD83C__xDFFC_‍♀️</t>
  </si>
  <si>
    <t>Endocrine surgeon and researcher determined to improve care for patients with thyroid cancer; Chair, UCSF Surgery; Editor in Chief, World Journal of Surgery</t>
  </si>
  <si>
    <t>BJS (formerly the British Journal of Surgery) is the premier peer-reviewed surgical journal in Europe, with an impact factor of 5.433.</t>
  </si>
  <si>
    <t>Professor of Surgery, Umeå University</t>
  </si>
  <si>
    <t>GI surgeon, research enthusiast, journal editor. Opinions, by definition, are my own!</t>
  </si>
  <si>
    <t>Residente de Cirugía General y del Aparato Digestivo. Comparto lo que aprendo sobre mi especialidad en mi blog y las RRSS.</t>
  </si>
  <si>
    <t>Chairman, Department of Colorectal Surgery, @ClevelandClinic; MBA @caseweatherhead; @BehindtheKnife; @fascrs_updates; ABCRS; @DCRjournal; @ClinicsColorect</t>
  </si>
  <si>
    <t>Director Digestive Disease Center Professor + Chairman Department of Colorectal Surgery Cleveland Clinic Florida Past President SAGES, ASCRS, ABCRS. Regent ACS</t>
  </si>
  <si>
    <t>Associate Professor of Surgery | Colorectal &amp; Endometriosis Surgeon MBA PhD FASCRS| Director Advanced MIS University College London | AR/VR/AI | Fluorescence</t>
  </si>
  <si>
    <t>This is @juliomayol working in the dark for the #SoMe4Surgery network Surgical Research Surgical Practice Social Behavior - Powered by BioCirugia SL</t>
  </si>
  <si>
    <t>Plastic Surgeon 
_xD83C__xDDEA__xD83C__xDDFA_&amp;_xD83C__xDDFA__xD83C__xDDF8_trained #microsurgeon specializing in #brachialplexus | #peripheralnerve | #breastreconstruction | #lymphedema</t>
  </si>
  <si>
    <t>Surgeon. Researcher. Editor. Husband. Father of 4 busy boys. Struggling to prioritize in the reverse order. #surgicalresearch</t>
  </si>
  <si>
    <t>What’s happening?!</t>
  </si>
  <si>
    <t>Neurosurgery   |   Public engagement   |  WFNS Young Neurosurgeons   |  
Supported by Barts Charity and based at Royal London Hospital.
Tweets by @alexalamri</t>
  </si>
  <si>
    <t>MA MBBS AKC DHMSA MRCS. Surgical Registrar. Editor Assistant @BJSurgery. Regional Representative @MedicalWomenUK. Curator @UpperGIResearch. Views are my own.</t>
  </si>
  <si>
    <t>Professor of Surgery @OurMedSchool; Director,CRS @OviedoMedical; Director,CRS @EndoSurgFlorida; Director,Research @Digestive1 #TAMIS #taTME</t>
  </si>
  <si>
    <t>The pioneer + a global leader in robotic-assisted, minimally invasive surgery. Intuitive Surgical develops, manufactures + markets the da Vinci® surgical system</t>
  </si>
  <si>
    <t>Surgeon, Health Services Researcher, Feminist, #academicwithcats, @differentialpod</t>
  </si>
  <si>
    <t>Colorectal surgery Health Sciences North I Associate prof NOSM I Clinical researcher I CCO northern Ontario I #taTME #TAMIS I MIS I ICG surgery I innovation</t>
  </si>
  <si>
    <t>Consultant Endocrine and General Surgeon, Honorary Senior Clinical Lecturer Swansea University #SurgEd #MedEd #runner</t>
  </si>
  <si>
    <t>Society of American Gastrointestinal and Endoscopic Surgeons. Leading minimally invasive surgical society. Likes and RTs mean whatever you want them to mean.</t>
  </si>
  <si>
    <t>General practioner GP finished medical study on 2009 /2010 Taiz Uneversity _Yemen
Currently: Resident at Taiz University Surgical Master Program ,Taiz ,YEMEN</t>
  </si>
  <si>
    <t>Lecturer (assistant professor) and consultant of General &amp; Colorectal Surgery, Colorectal Surgery Unit, Mansoura University Hospitals, Egypt</t>
  </si>
  <si>
    <t>Colon &amp; Rectal Surgeon. Director of Surgical Services &amp; Colorectal Surgery at Huntington Hospital/North Shore-LIJ Health System, Professor of Surgery, Hofstra U</t>
  </si>
  <si>
    <t>Cirujano Gral.hispanovenezolano (Escuela Vargas-Caracas)DU Chirurgie Laparoscopique,DIUE Pratiques chirurgicales en Cancerologie:Universités Bordeaux-Nancy</t>
  </si>
  <si>
    <t>Professor of Surgery, Chief of Surgery and Coloproctology, DKD Wiesbaden❤️Pelvic floor surgery. M.A. in HealthCare Mgmt. Pers Opinion, RT no endors. ❤️Krav Maga</t>
  </si>
  <si>
    <t>Consultant Ophthalmologist. #Doctor, #teacher, #student. @hospitalclinic @UniBarcelona @barnaclinic</t>
  </si>
  <si>
    <t>Academic #IBDSurgery #IBD reop/adv lap expertise #ColorectalSurgery #colorectalresearch #ERAS @ASER_hq; #IBD '79, colonCa '99, modified 2-stage IPAA '02</t>
  </si>
  <si>
    <t>ColoRectal Surgeon. Member of ESCP cohort studies committee &amp; lead of 2017 audit. Member of GRADE guidelines committee in ECCO. Lead #OpenSourceResearch project</t>
  </si>
  <si>
    <t>We are 66,000 people working to change healthcare for the better.</t>
  </si>
  <si>
    <t>Surgeon improving hospitals &amp; health systems as Global Health Exec @KPMGhealthcare | Advisor @SaferSurgery | Trustee @GlobalSurg | Lecturer @KingsCollegeLon</t>
  </si>
  <si>
    <t>Health&amp;Science Writer/Sr. Reporter @Newsday. Author. Gardener. Citizen Scientist.</t>
  </si>
  <si>
    <t>Boticaria y futura FIR. También publico sobre #dermofarmacia_xD83D__xDC8A_ Cuando todo está perdido aquello por lo que luchamos define quienes somos.</t>
  </si>
  <si>
    <t>MD, PhD</t>
  </si>
  <si>
    <t>Surgeon-Scientist, GI Surgical Oncology Aficionado, Surgical Oncogenomics Dreamer, Bioinformatics &amp; Stats Lover, Father of 2 &amp; Hubby of 1 Awesome Burns Surgeon</t>
  </si>
  <si>
    <t>Professor of Gastrointestinal Surgery, University of Southampton. Trustee Heartburn Cancer UK. I cycle sometimes. Views my own. "Charismatic megafauna".</t>
  </si>
  <si>
    <t>Hausärztin, ich setze mich für die Grundversorgung in FR ein. Medecin generaliste, je m‘engage pour la medecine de famille en FR.</t>
  </si>
  <si>
    <t>Surgical educator at Temple, family guy, pursuer of excellence. Professor/ Chief Colon and Rectal Surgery, General Surgery Program Director, Vice Chair Surgery</t>
  </si>
  <si>
    <t>#DataScience (#DS), #MachineLearning (#ML), and #ArtificialIntelligence (#AI) Bits and Pieces!</t>
  </si>
  <si>
    <t>ST General Surgery: Health Education and Improvement Wales, advocate for surgical simulation, Ironman Wales.</t>
  </si>
  <si>
    <t>Gastrointestinal and HPB surgeon.
Interests: Medicine, History, Marathi, Languages, Cricket. P̶o̶l̶i̶t̶i̶c̶s̶
Retweets aren't endorsements.</t>
  </si>
  <si>
    <t>Built robots and won national championships in high school. Became a robotic surgeon. Biggest accomplishment = my 2 sons! #UroSoMe #urology</t>
  </si>
  <si>
    <t>Introducing #Versius: the next-generation universal robotic system for minimal access surgery.</t>
  </si>
  <si>
    <t>The Senhance Surgical System has received a CE Mark and clearance for sale in the United States. https://t.co/FLeiIaTa0B</t>
  </si>
  <si>
    <t>#colorectalsurgery #colorectalresearch #ITER2019</t>
  </si>
  <si>
    <t>Cancer warrior</t>
  </si>
  <si>
    <t>Person of interest. I hope. Proud to announce I’ve been blocked by @JennyMcCarthy.</t>
  </si>
  <si>
    <t>Higher Surgical Trainee - Specialist Registrar in General and Colorectal Surgery, KSS Deanery. Curious person, nice guy. @lsrguk committee member. PhD Candidate</t>
  </si>
  <si>
    <t>Heart surgeon. Robotic mitral valve repair. Iraq/Afghanistan Combat Surgeon-Veteran. Opinions are mine. Not medical advice #mitral</t>
  </si>
  <si>
    <t>Adj. Professor, GI/HPB/Transplant Surgeon @helsinkiuni. Editor @BjsOpen @ScandJSurg @DuodecimFI Council member ScandHPB &amp; Finnish Surgical Society.</t>
  </si>
  <si>
    <t>Urologist &amp; FTSUG, EKHUFT, Dep Head, Stage 3 GKTSoM, KCL, DME &amp; Professor SGISOM, SACLM Urology. What matters: Equality, Diversity, Academic &amp; MH Support, RTXE</t>
  </si>
  <si>
    <t>#LifeofaMedStudent: A VOICE in social media for all those in medical training! Have your own voice heard at https://t.co/DQkc3DryMh</t>
  </si>
  <si>
    <t>Happy Hamiltonian. Wife, mother, and infatuated grandmother. Opinions my own.</t>
  </si>
  <si>
    <t>MD, PhD. Cirujano. Endoscopista digestivo. Unidad de Investigación. Hospital de Jove.</t>
  </si>
  <si>
    <t>Consultant Colorectal Surgeon and Associate Professor of Surgery
Linköping University Hospital and
Dept of Experimental Medicine, Linköping University, Sweden</t>
  </si>
  <si>
    <t>Dutch colorectal surgeon, FEBS(coloproctology). Loves cycling.</t>
  </si>
  <si>
    <t>Official Twitter page of the United States Army.  (Following, RTs and links ≠ endorsement)</t>
  </si>
  <si>
    <t>Profil officiel du CHUV | Centre hospitalier universitaire vaudois</t>
  </si>
  <si>
    <t>Egypt</t>
  </si>
  <si>
    <t>Madrid</t>
  </si>
  <si>
    <t>Santiago, Chile</t>
  </si>
  <si>
    <t>Sao Paulo, Brazil</t>
  </si>
  <si>
    <t>England, United Kingdom</t>
  </si>
  <si>
    <t>South Coast, UK</t>
  </si>
  <si>
    <t>South Coast</t>
  </si>
  <si>
    <t>UK</t>
  </si>
  <si>
    <t>Barcelona, Catalunya, Spain</t>
  </si>
  <si>
    <t>Chicago, IL</t>
  </si>
  <si>
    <t>Riyadh- Saudi Arabia</t>
  </si>
  <si>
    <t>Hong Kong</t>
  </si>
  <si>
    <t>Murcia, España</t>
  </si>
  <si>
    <t>Lausanne, Switzerland</t>
  </si>
  <si>
    <t>Manchester, England</t>
  </si>
  <si>
    <t>Liverpool, UK</t>
  </si>
  <si>
    <t>Christ church, Oxford</t>
  </si>
  <si>
    <t>Yorkshire Heart Centre</t>
  </si>
  <si>
    <t>Anywhere there is surgery</t>
  </si>
  <si>
    <t>Reno, Nevada</t>
  </si>
  <si>
    <t>San Francisco, CA</t>
  </si>
  <si>
    <t>Umeå, Sverige</t>
  </si>
  <si>
    <t>Dublin</t>
  </si>
  <si>
    <t>Valencia, España</t>
  </si>
  <si>
    <t>Weston, FL</t>
  </si>
  <si>
    <t>Cleveland, OH</t>
  </si>
  <si>
    <t>Madrid, Spain</t>
  </si>
  <si>
    <t>Frankfurt am Main, Germany</t>
  </si>
  <si>
    <t>Everywhere</t>
  </si>
  <si>
    <t>London, England, UK</t>
  </si>
  <si>
    <t>Madrid, Comunidad de Madrid</t>
  </si>
  <si>
    <t>Atlanta, GA</t>
  </si>
  <si>
    <t>New York, NY</t>
  </si>
  <si>
    <t>Orlando, FL, USA</t>
  </si>
  <si>
    <t>Silicon Valley</t>
  </si>
  <si>
    <t>Toronto, Ontario</t>
  </si>
  <si>
    <t>Cowbridge, Wales</t>
  </si>
  <si>
    <t>Valencia, Venezuela</t>
  </si>
  <si>
    <t>Yemen Taiz</t>
  </si>
  <si>
    <t>Huntington, NY</t>
  </si>
  <si>
    <t>Biarritz, France</t>
  </si>
  <si>
    <t>Wiesbaden, Deutschland</t>
  </si>
  <si>
    <t>Barcelona, España</t>
  </si>
  <si>
    <t>Shaker Heights, OH</t>
  </si>
  <si>
    <t>Aalborg, Danmark</t>
  </si>
  <si>
    <t>Metro NY &amp; Long Island</t>
  </si>
  <si>
    <t>Hospital urduliz</t>
  </si>
  <si>
    <t>New York</t>
  </si>
  <si>
    <t>Linares-Granada</t>
  </si>
  <si>
    <t>Sydney, New South Wales</t>
  </si>
  <si>
    <t>Southampton, UK</t>
  </si>
  <si>
    <t>Schmitten (FR), Freiburg</t>
  </si>
  <si>
    <t>Fair Haven, NJ</t>
  </si>
  <si>
    <t>Miraj,India</t>
  </si>
  <si>
    <t xml:space="preserve">Operation Theatre </t>
  </si>
  <si>
    <t>Morgantown, WV</t>
  </si>
  <si>
    <t>Cambridge, United Kingdom</t>
  </si>
  <si>
    <t>Morrisville, NC</t>
  </si>
  <si>
    <t>Vercelli, Piemonte</t>
  </si>
  <si>
    <t>Republika ng Pilipinas</t>
  </si>
  <si>
    <t>Kent Surrey and Sussex</t>
  </si>
  <si>
    <t>Helsinki, Finland</t>
  </si>
  <si>
    <t>Houston, TX</t>
  </si>
  <si>
    <t>Canterbury, England</t>
  </si>
  <si>
    <t>Libraries across the world</t>
  </si>
  <si>
    <t>Hamilton Ontario</t>
  </si>
  <si>
    <t>Gijón, Spain</t>
  </si>
  <si>
    <t>Linköping, Sverige</t>
  </si>
  <si>
    <t>Washington, D.C.</t>
  </si>
  <si>
    <t>Lausanne | Suisse</t>
  </si>
  <si>
    <t>http://t.co/LgscWvaOQu</t>
  </si>
  <si>
    <t>https://t.co/l7PhpQ0Xkn</t>
  </si>
  <si>
    <t>https://t.co/mIsMUgqkS4</t>
  </si>
  <si>
    <t>https://t.co/1E0E4AAu94</t>
  </si>
  <si>
    <t>https://t.co/T2zN8baTAY</t>
  </si>
  <si>
    <t>https://t.co/gzZkpdnOzT</t>
  </si>
  <si>
    <t>https://t.co/MJdPYfz3S1</t>
  </si>
  <si>
    <t>http://t.co/ooAmW5HSQc</t>
  </si>
  <si>
    <t>https://t.co/usJXhNG3nW</t>
  </si>
  <si>
    <t>https://t.co/xBfK2bTSjU</t>
  </si>
  <si>
    <t>https://t.co/2egCRhMooH</t>
  </si>
  <si>
    <t>https://t.co/kk7CrRIJCc</t>
  </si>
  <si>
    <t>https://t.co/iDXclDe71a</t>
  </si>
  <si>
    <t>https://t.co/ejZjr1WOYj</t>
  </si>
  <si>
    <t>https://t.co/0cVPHzcKs1</t>
  </si>
  <si>
    <t>https://t.co/4oGOdfXYOv</t>
  </si>
  <si>
    <t>https://t.co/I8yyL1BKDt</t>
  </si>
  <si>
    <t>https://t.co/H3IL4FbQLk</t>
  </si>
  <si>
    <t>https://t.co/Ag4ZDHrhuu</t>
  </si>
  <si>
    <t>https://t.co/UVKPYKJdOh</t>
  </si>
  <si>
    <t>https://t.co/19c7KAQPre</t>
  </si>
  <si>
    <t>https://t.co/oKs4LTlVqy</t>
  </si>
  <si>
    <t>https://t.co/sYXdMd2OXz</t>
  </si>
  <si>
    <t>https://t.co/TAXQpsHa5X</t>
  </si>
  <si>
    <t>https://t.co/AB4LIQ8uwf</t>
  </si>
  <si>
    <t>https://t.co/U5RPRS5Snz</t>
  </si>
  <si>
    <t>https://t.co/E7sJKEtmpJ</t>
  </si>
  <si>
    <t>https://t.co/DVjEK1PAmK</t>
  </si>
  <si>
    <t>https://t.co/tfo6xKpQ9A</t>
  </si>
  <si>
    <t>https://t.co/MKDrxyOHwx</t>
  </si>
  <si>
    <t>https://t.co/tsFdRjtC1i</t>
  </si>
  <si>
    <t>https://t.co/3aqwbHt61y</t>
  </si>
  <si>
    <t>https://t.co/ekdNv3DzqJ</t>
  </si>
  <si>
    <t>https://t.co/3JShZPZRk4</t>
  </si>
  <si>
    <t>https://t.co/NMh7W93EdH</t>
  </si>
  <si>
    <t>https://t.co/WZAWP09QhM</t>
  </si>
  <si>
    <t>https://t.co/zEqHO1oLHw</t>
  </si>
  <si>
    <t>https://t.co/BVPodDdBSB</t>
  </si>
  <si>
    <t>https://t.co/FZtctyarBc</t>
  </si>
  <si>
    <t>https://t.co/uyxfyPTbqg</t>
  </si>
  <si>
    <t>https://t.co/CvKa99gSH7</t>
  </si>
  <si>
    <t>https://t.co/FO6xMHn2EK</t>
  </si>
  <si>
    <t>https://t.co/LEXcbSFLqF</t>
  </si>
  <si>
    <t>http://t.co/lFTXJQNdyF</t>
  </si>
  <si>
    <t>https://t.co/KHDTIRbsAn</t>
  </si>
  <si>
    <t>https://t.co/aJlJjy0eUl</t>
  </si>
  <si>
    <t>https://t.co/1hWBYj5Vcj</t>
  </si>
  <si>
    <t>https://t.co/TyKpoGBLhX</t>
  </si>
  <si>
    <t>https://t.co/Cga5WctR3U</t>
  </si>
  <si>
    <t>http://t.co/UReztYpQzf</t>
  </si>
  <si>
    <t>http://t.co/fo8wWUAqwE</t>
  </si>
  <si>
    <t>https://pbs.twimg.com/profile_banners/2546759832/1541355450</t>
  </si>
  <si>
    <t>https://pbs.twimg.com/profile_banners/1890254888/1381266081</t>
  </si>
  <si>
    <t>https://pbs.twimg.com/profile_banners/28655732/1474132384</t>
  </si>
  <si>
    <t>https://pbs.twimg.com/profile_banners/904723725735612417/1539645188</t>
  </si>
  <si>
    <t>https://pbs.twimg.com/profile_banners/22420947/1486744762</t>
  </si>
  <si>
    <t>https://pbs.twimg.com/profile_banners/1049587534702043136/1539076958</t>
  </si>
  <si>
    <t>https://pbs.twimg.com/profile_banners/913103802798153746/1520942081</t>
  </si>
  <si>
    <t>https://pbs.twimg.com/profile_banners/837562976366444544/1494087775</t>
  </si>
  <si>
    <t>https://pbs.twimg.com/profile_banners/2256977614/1544098549</t>
  </si>
  <si>
    <t>https://pbs.twimg.com/profile_banners/250800885/1496693566</t>
  </si>
  <si>
    <t>https://pbs.twimg.com/profile_banners/78060290/1423065009</t>
  </si>
  <si>
    <t>https://pbs.twimg.com/profile_banners/54949696/1520441510</t>
  </si>
  <si>
    <t>https://pbs.twimg.com/profile_banners/2905504483/1488954400</t>
  </si>
  <si>
    <t>https://pbs.twimg.com/profile_banners/3746830993/1532382493</t>
  </si>
  <si>
    <t>https://pbs.twimg.com/profile_banners/1059733025875988480/1545828135</t>
  </si>
  <si>
    <t>https://pbs.twimg.com/profile_banners/827655385188274180/1546606751</t>
  </si>
  <si>
    <t>https://pbs.twimg.com/profile_banners/926006641492942849/1543798703</t>
  </si>
  <si>
    <t>https://pbs.twimg.com/profile_banners/796812872642916353/1506486675</t>
  </si>
  <si>
    <t>https://pbs.twimg.com/profile_banners/790672731238985728/1547274206</t>
  </si>
  <si>
    <t>https://pbs.twimg.com/profile_banners/521410513/1542578868</t>
  </si>
  <si>
    <t>https://pbs.twimg.com/profile_banners/194949319/1534257435</t>
  </si>
  <si>
    <t>https://pbs.twimg.com/profile_banners/939092896275460096/1523784935</t>
  </si>
  <si>
    <t>https://pbs.twimg.com/profile_banners/587682977/1525364379</t>
  </si>
  <si>
    <t>https://pbs.twimg.com/profile_banners/86137896/1488238137</t>
  </si>
  <si>
    <t>https://pbs.twimg.com/profile_banners/350718556/1536995050</t>
  </si>
  <si>
    <t>https://pbs.twimg.com/profile_banners/1945212828/1464640480</t>
  </si>
  <si>
    <t>https://pbs.twimg.com/profile_banners/266507266/1502203300</t>
  </si>
  <si>
    <t>https://pbs.twimg.com/profile_banners/905043032197795840/1504623028</t>
  </si>
  <si>
    <t>https://pbs.twimg.com/profile_banners/2245241009/1490216100</t>
  </si>
  <si>
    <t>https://pbs.twimg.com/profile_banners/2347427322/1541628655</t>
  </si>
  <si>
    <t>https://pbs.twimg.com/profile_banners/867411036583989248/1499841432</t>
  </si>
  <si>
    <t>https://pbs.twimg.com/profile_banners/538143325/1424806656</t>
  </si>
  <si>
    <t>https://pbs.twimg.com/profile_banners/3375415828/1524777071</t>
  </si>
  <si>
    <t>https://pbs.twimg.com/profile_banners/1025754387099078658/1533394169</t>
  </si>
  <si>
    <t>https://pbs.twimg.com/profile_banners/2844477826/1414280922</t>
  </si>
  <si>
    <t>https://pbs.twimg.com/profile_banners/2396332885/1537908163</t>
  </si>
  <si>
    <t>https://pbs.twimg.com/profile_banners/783214/1537558537</t>
  </si>
  <si>
    <t>https://pbs.twimg.com/profile_banners/793494738720677888/1498905827</t>
  </si>
  <si>
    <t>https://pbs.twimg.com/profile_banners/797550444650397697/1542487941</t>
  </si>
  <si>
    <t>https://pbs.twimg.com/profile_banners/2963032204/1518702851</t>
  </si>
  <si>
    <t>https://pbs.twimg.com/profile_banners/602132594/1532626411</t>
  </si>
  <si>
    <t>https://pbs.twimg.com/profile_banners/183467878/1522005996</t>
  </si>
  <si>
    <t>https://pbs.twimg.com/profile_banners/2296272505/1541858879</t>
  </si>
  <si>
    <t>https://pbs.twimg.com/profile_banners/1054116878065561600/1540158944</t>
  </si>
  <si>
    <t>https://pbs.twimg.com/profile_banners/40354506/1536879190</t>
  </si>
  <si>
    <t>https://pbs.twimg.com/profile_banners/309053724/1422891177</t>
  </si>
  <si>
    <t>https://pbs.twimg.com/profile_banners/1385836118/1542492560</t>
  </si>
  <si>
    <t>https://pbs.twimg.com/profile_banners/1275487466/1537730797</t>
  </si>
  <si>
    <t>https://pbs.twimg.com/profile_banners/902245825941790723/1506587884</t>
  </si>
  <si>
    <t>https://pbs.twimg.com/profile_banners/857731759986929666/1539635233</t>
  </si>
  <si>
    <t>https://pbs.twimg.com/profile_banners/874164511120470016/1502773439</t>
  </si>
  <si>
    <t>https://pbs.twimg.com/profile_banners/29787193/1534871140</t>
  </si>
  <si>
    <t>https://pbs.twimg.com/profile_banners/100588110/1508876113</t>
  </si>
  <si>
    <t>https://pbs.twimg.com/profile_banners/732787392722182144/1506200805</t>
  </si>
  <si>
    <t>https://pbs.twimg.com/profile_banners/439578033/1542572758</t>
  </si>
  <si>
    <t>https://pbs.twimg.com/profile_banners/3763187235/1483464482</t>
  </si>
  <si>
    <t>https://pbs.twimg.com/profile_banners/180440701/1507396742</t>
  </si>
  <si>
    <t>https://pbs.twimg.com/profile_banners/3115505703/1506704227</t>
  </si>
  <si>
    <t>https://pbs.twimg.com/profile_banners/2507875141/1535642948</t>
  </si>
  <si>
    <t>https://pbs.twimg.com/profile_banners/81109302/1545660587</t>
  </si>
  <si>
    <t>https://pbs.twimg.com/profile_banners/330399027/1534202341</t>
  </si>
  <si>
    <t>https://pbs.twimg.com/profile_banners/176035180/1547396699</t>
  </si>
  <si>
    <t>https://pbs.twimg.com/profile_banners/118846196/1529588428</t>
  </si>
  <si>
    <t>https://pbs.twimg.com/profile_banners/2517867348/1535993679</t>
  </si>
  <si>
    <t>https://pbs.twimg.com/profile_banners/81867350/1490054682</t>
  </si>
  <si>
    <t>https://pbs.twimg.com/profile_banners/1072884866105204737/1544631322</t>
  </si>
  <si>
    <t>https://pbs.twimg.com/profile_banners/959277788090941441/1537036193</t>
  </si>
  <si>
    <t>https://pbs.twimg.com/profile_banners/168003156/1456350185</t>
  </si>
  <si>
    <t>https://pbs.twimg.com/profile_banners/265023862/1445876427</t>
  </si>
  <si>
    <t>https://pbs.twimg.com/profile_banners/484647010/1498150123</t>
  </si>
  <si>
    <t>https://pbs.twimg.com/profile_banners/368762649/1546360657</t>
  </si>
  <si>
    <t>https://pbs.twimg.com/profile_banners/425473598/1353169492</t>
  </si>
  <si>
    <t>https://pbs.twimg.com/profile_banners/377970728/1498687037</t>
  </si>
  <si>
    <t>https://pbs.twimg.com/profile_banners/3352167214/1545435758</t>
  </si>
  <si>
    <t>https://pbs.twimg.com/profile_banners/8775672/1546525782</t>
  </si>
  <si>
    <t>https://pbs.twimg.com/profile_banners/2301729229/1466886851</t>
  </si>
  <si>
    <t>en-gb</t>
  </si>
  <si>
    <t>ca</t>
  </si>
  <si>
    <t>fr</t>
  </si>
  <si>
    <t>no</t>
  </si>
  <si>
    <t>sv</t>
  </si>
  <si>
    <t>http://abs.twimg.com/images/themes/theme1/bg.png</t>
  </si>
  <si>
    <t>http://abs.twimg.com/images/themes/theme9/bg.gif</t>
  </si>
  <si>
    <t>http://abs.twimg.com/images/themes/theme15/bg.png</t>
  </si>
  <si>
    <t>http://abs.twimg.com/images/themes/theme14/bg.gif</t>
  </si>
  <si>
    <t>http://abs.twimg.com/images/themes/theme6/bg.gif</t>
  </si>
  <si>
    <t>http://abs.twimg.com/images/themes/theme17/bg.gif</t>
  </si>
  <si>
    <t>http://abs.twimg.com/images/themes/theme13/bg.gif</t>
  </si>
  <si>
    <t>http://abs.twimg.com/images/themes/theme2/bg.gif</t>
  </si>
  <si>
    <t>http://abs.twimg.com/images/themes/theme18/bg.gif</t>
  </si>
  <si>
    <t>http://abs.twimg.com/images/themes/theme4/bg.gif</t>
  </si>
  <si>
    <t>http://pbs.twimg.com/profile_images/888824585625448448/ORMdAGBY_normal.jpg</t>
  </si>
  <si>
    <t>http://pbs.twimg.com/profile_images/913108486015373312/Vn8Jd0v6_normal.jpg</t>
  </si>
  <si>
    <t>http://pbs.twimg.com/profile_images/839787826086612992/LUBDdltn_normal.jpg</t>
  </si>
  <si>
    <t>http://pbs.twimg.com/profile_images/1063706380949950467/K0XbddOX_normal.jpg</t>
  </si>
  <si>
    <t>http://pbs.twimg.com/profile_images/1834310570/ACS-icon_normal.jpg</t>
  </si>
  <si>
    <t>http://pbs.twimg.com/profile_images/971428173085921282/0p6NVjzv_normal.jpg</t>
  </si>
  <si>
    <t>http://pbs.twimg.com/profile_images/939099570168090624/cg0Cq7UW_normal.jpg</t>
  </si>
  <si>
    <t>http://pbs.twimg.com/profile_images/1432695697/AAS_Logo_normal.png</t>
  </si>
  <si>
    <t>http://pbs.twimg.com/profile_images/737381736779251712/oxg6wLQA_normal.jpg</t>
  </si>
  <si>
    <t>http://pbs.twimg.com/profile_images/1013798240683266048/zRim1x6M_normal.jpg</t>
  </si>
  <si>
    <t>http://pbs.twimg.com/profile_images/1031991963346554881/IIUmpYhD_normal.jpg</t>
  </si>
  <si>
    <t>http://pbs.twimg.com/profile_images/922620609950912512/sS-8Jv0U_normal.jpg</t>
  </si>
  <si>
    <t>http://pbs.twimg.com/profile_images/476868144640700416/h-5lTHX4_normal.png</t>
  </si>
  <si>
    <t>http://pbs.twimg.com/profile_images/1059517505641857025/utGVNfDc_normal.jpg</t>
  </si>
  <si>
    <t>http://pbs.twimg.com/profile_images/918747536818626561/Q1WGL8LT_normal.jpg</t>
  </si>
  <si>
    <t>http://pbs.twimg.com/profile_images/811974574883672064/icoWc6c__normal.jpg</t>
  </si>
  <si>
    <t>http://pbs.twimg.com/profile_images/829351399842459648/ysm2WCM-_normal.jpg</t>
  </si>
  <si>
    <t>http://pbs.twimg.com/profile_images/929817388790542338/hFNvCXMF_normal.jpg</t>
  </si>
  <si>
    <t>http://pbs.twimg.com/profile_images/888836599148138496/EedynqOH_normal.jpg</t>
  </si>
  <si>
    <t>http://pbs.twimg.com/profile_images/1035184059608121345/untGv7_g_normal.jpg</t>
  </si>
  <si>
    <t>http://pbs.twimg.com/profile_images/1080132698998493184/jZco3OPs_normal.jpg</t>
  </si>
  <si>
    <t>http://pbs.twimg.com/profile_images/971940059665567744/nBqM5xxt_normal.jpg</t>
  </si>
  <si>
    <t>http://pbs.twimg.com/profile_images/968125413242408961/nVS2VkR2_normal.jpg</t>
  </si>
  <si>
    <t>http://pbs.twimg.com/profile_images/843974306338103297/2wVva97W_normal.jpg</t>
  </si>
  <si>
    <t>http://pbs.twimg.com/profile_images/754008941449867264/cIjrWSIm_normal.jpg</t>
  </si>
  <si>
    <t>http://pbs.twimg.com/profile_images/1019553510168276992/FVfyU98p_normal.jpg</t>
  </si>
  <si>
    <t>http://pbs.twimg.com/profile_images/1017731457295507458/870mn66L_normal.jpg</t>
  </si>
  <si>
    <t>http://pbs.twimg.com/profile_images/586204829514604544/lxiJUyrA_normal.jpg</t>
  </si>
  <si>
    <t>http://pbs.twimg.com/profile_images/953305772024324096/b3OVGqLq_normal.jpg</t>
  </si>
  <si>
    <t>http://pbs.twimg.com/profile_images/1045253668357001216/547_jvZ0_normal.jpg</t>
  </si>
  <si>
    <t>http://pbs.twimg.com/profile_images/781172970844815361/fGpvpUcW_normal.jpg</t>
  </si>
  <si>
    <t>http://pbs.twimg.com/profile_images/684036669515759616/BF3rskvn_normal.png</t>
  </si>
  <si>
    <t>http://pbs.twimg.com/profile_images/746805603973140480/tZePQceD_normal.jpg</t>
  </si>
  <si>
    <t>Open Twitter Page for This Person</t>
  </si>
  <si>
    <t>https://twitter.com/siseurope</t>
  </si>
  <si>
    <t>https://twitter.com/melissa_rochon</t>
  </si>
  <si>
    <t>https://twitter.com/mostafashalaby</t>
  </si>
  <si>
    <t>https://twitter.com/juliomayol</t>
  </si>
  <si>
    <t>https://twitter.com/drbarreraprocto</t>
  </si>
  <si>
    <t>https://twitter.com/leo708</t>
  </si>
  <si>
    <t>https://twitter.com/moraericka</t>
  </si>
  <si>
    <t>https://twitter.com/ramosdelamedina</t>
  </si>
  <si>
    <t>https://twitter.com/fantasticnhs</t>
  </si>
  <si>
    <t>https://twitter.com/perbinder</t>
  </si>
  <si>
    <t>https://twitter.com/brennansurgeon</t>
  </si>
  <si>
    <t>https://twitter.com/civilitysaves</t>
  </si>
  <si>
    <t>https://twitter.com/balibreajose</t>
  </si>
  <si>
    <t>https://twitter.com/spainsurg</t>
  </si>
  <si>
    <t>https://twitter.com/rotermes</t>
  </si>
  <si>
    <t>https://twitter.com/amcollsurgeons</t>
  </si>
  <si>
    <t>https://twitter.com/jamasurgery</t>
  </si>
  <si>
    <t>https://twitter.com/aldughiman_md</t>
  </si>
  <si>
    <t>https://twitter.com/jteoh_hk</t>
  </si>
  <si>
    <t>https://twitter.com/bel95948856</t>
  </si>
  <si>
    <t>https://twitter.com/precisionso</t>
  </si>
  <si>
    <t>https://twitter.com/powarg07</t>
  </si>
  <si>
    <t>https://twitter.com/felipealconchel</t>
  </si>
  <si>
    <t>https://twitter.com/profdemartines</t>
  </si>
  <si>
    <t>https://twitter.com/visceralchuv</t>
  </si>
  <si>
    <t>https://twitter.com/pawanlekharaju</t>
  </si>
  <si>
    <t>https://twitter.com/mageefrcs</t>
  </si>
  <si>
    <t>https://twitter.com/ibcoxford</t>
  </si>
  <si>
    <t>https://twitter.com/david_ukan</t>
  </si>
  <si>
    <t>https://twitter.com/drumeshprabhu</t>
  </si>
  <si>
    <t>https://twitter.com/perbess</t>
  </si>
  <si>
    <t>https://twitter.com/academicsurgery</t>
  </si>
  <si>
    <t>https://twitter.com/logghemd</t>
  </si>
  <si>
    <t>https://twitter.com/jasosamd</t>
  </si>
  <si>
    <t>https://twitter.com/bjsurgery</t>
  </si>
  <si>
    <t>https://twitter.com/malinasund</t>
  </si>
  <si>
    <t>https://twitter.com/des_winter</t>
  </si>
  <si>
    <t>https://twitter.com/amontanersan</t>
  </si>
  <si>
    <t>https://twitter.com/scottrsteelemd</t>
  </si>
  <si>
    <t>https://twitter.com/swexner</t>
  </si>
  <si>
    <t>https://twitter.com/manishchandsurg</t>
  </si>
  <si>
    <t>https://twitter.com/me4_so</t>
  </si>
  <si>
    <t>https://twitter.com/draamaldonado</t>
  </si>
  <si>
    <t>https://twitter.com/ksoreide</t>
  </si>
  <si>
    <t>https://twitter.com/twitter</t>
  </si>
  <si>
    <t>https://twitter.com/realbrainbook</t>
  </si>
  <si>
    <t>https://twitter.com/rebgross</t>
  </si>
  <si>
    <t>https://twitter.com/samatallahmd</t>
  </si>
  <si>
    <t>https://twitter.com/intuitivesurg</t>
  </si>
  <si>
    <t>https://twitter.com/enenbee</t>
  </si>
  <si>
    <t>https://twitter.com/caycedomarula</t>
  </si>
  <si>
    <t>https://twitter.com/garethhpb</t>
  </si>
  <si>
    <t>https://twitter.com/mrrjegan</t>
  </si>
  <si>
    <t>https://twitter.com/sages_updates</t>
  </si>
  <si>
    <t>https://twitter.com/salemsamer</t>
  </si>
  <si>
    <t>https://twitter.com/dr_samehhany81</t>
  </si>
  <si>
    <t>https://twitter.com/drivadeneiramd</t>
  </si>
  <si>
    <t>https://twitter.com/celestinogutirr</t>
  </si>
  <si>
    <t>https://twitter.com/nhilsi</t>
  </si>
  <si>
    <t>https://twitter.com/drsantiagoortiz</t>
  </si>
  <si>
    <t>https://twitter.com/holubarstefan</t>
  </si>
  <si>
    <t>https://twitter.com/alaael_hussuna</t>
  </si>
  <si>
    <t>https://twitter.com/northwellhealth</t>
  </si>
  <si>
    <t>https://twitter.com/dredfitzgerald</t>
  </si>
  <si>
    <t>https://twitter.com/landaluceaitor</t>
  </si>
  <si>
    <t>https://twitter.com/delthiaricks</t>
  </si>
  <si>
    <t>https://twitter.com/celiaamorees</t>
  </si>
  <si>
    <t>https://twitter.com/btrizlecum</t>
  </si>
  <si>
    <t>https://twitter.com/omaxfisher</t>
  </si>
  <si>
    <t>https://twitter.com/timthesurgeon</t>
  </si>
  <si>
    <t>https://twitter.com/c_mellenthin</t>
  </si>
  <si>
    <t>https://twitter.com/doctorhoro</t>
  </si>
  <si>
    <t>https://twitter.com/datasciencebits</t>
  </si>
  <si>
    <t>https://twitter.com/dr_chris_brown</t>
  </si>
  <si>
    <t>https://twitter.com/pathaksudh</t>
  </si>
  <si>
    <t>https://twitter.com/viswas_mr</t>
  </si>
  <si>
    <t>https://twitter.com/drshakurirad</t>
  </si>
  <si>
    <t>https://twitter.com/cmrsurgical</t>
  </si>
  <si>
    <t>https://twitter.com/transenterix</t>
  </si>
  <si>
    <t>https://twitter.com/colorectaldisc1</t>
  </si>
  <si>
    <t>https://twitter.com/hpbsurgeon1</t>
  </si>
  <si>
    <t>https://twitter.com/skepticscalpel</t>
  </si>
  <si>
    <t>https://twitter.com/mrhalkias</t>
  </si>
  <si>
    <t>https://twitter.com/sloaneguy</t>
  </si>
  <si>
    <t>https://twitter.com/villesallinen</t>
  </si>
  <si>
    <t>https://twitter.com/nshrotri</t>
  </si>
  <si>
    <t>https://twitter.com/lifeofmedstudnt</t>
  </si>
  <si>
    <t>https://twitter.com/allynewalsh</t>
  </si>
  <si>
    <t>https://twitter.com/aandiko1</t>
  </si>
  <si>
    <t>https://twitter.com/pmyrelid</t>
  </si>
  <si>
    <t>https://twitter.com/lgraat</t>
  </si>
  <si>
    <t>https://twitter.com/usarmy</t>
  </si>
  <si>
    <t>https://twitter.com/chuvlausanne</t>
  </si>
  <si>
    <t>siseurope
Less than a month to go! Have you
started thinking on your abstract
for #SISE2019? Any basic or clinical
research on any area related with
#surgicalinfection will be welcome!#antibiotics
#antibioticresistance #AntibioticStewardship
#surgery #SoMe4Surgery</t>
  </si>
  <si>
    <t>melissa_rochon
Less than a month to go! Have you
started thinking on your abstract
for #SISE2019? Any basic or clinical
research on any area related with
#surgicalinfection will be welcome!#antibiotics
#antibioticresistance #AntibioticStewardship
#surgery #SoMe4Surgery</t>
  </si>
  <si>
    <t>mostafashalaby
How frequently are your gloves
perforated during a procedure?
#SoMe4Surgery</t>
  </si>
  <si>
    <t>drbarreraprocto
The terms internal and external
haemorrhoids should be reserved
for the internal haemorrhoidal
plexus and external venous plexus,
respectively. Internal haemorrhoids
can prolapse remain internal haemorrhoids.
#SoMe4Surgery Herold. The European
Manual of Medicine. Coloproctology
https://t.co/OCA7qd5p3R</t>
  </si>
  <si>
    <t>leo708
The terms internal and external
haemorrhoids should be reserved
for the internal haemorrhoidal
plexus and external venous plexus,
respectively. Internal haemorrhoids
can prolapse remain internal haemorrhoids.
#SoMe4Surgery Herold. The European
Manual of Medicine. Coloproctology
https://t.co/OCA7qd5p3R</t>
  </si>
  <si>
    <t>moraericka
Scientists with &amp;gt;1000 Twitter
followers reach a broader audience,
including educational organizations,
media, the general public and desition
makers. #SoMe4Surgery https://t.co/xdlwQ7y8GE
https://t.co/zCyn2mDZnv</t>
  </si>
  <si>
    <t>fantasticnhs
@perbinder @civilitysaves @BrennanSurgeon
Excellent idea! #SoMe4Surgery Let's
start planning</t>
  </si>
  <si>
    <t xml:space="preserve">brennansurgeon
</t>
  </si>
  <si>
    <t xml:space="preserve">civilitysaves
</t>
  </si>
  <si>
    <t xml:space="preserve">spainsurg
</t>
  </si>
  <si>
    <t>rotermes
Más evidencia en contra del tratamiento
no quirúrgico de la #apendicitis
en este caso un trabajo de @JAMASurgery
recomendado por el @AmCollSurgeons
#SoMe4Surgery @SpainSurg https://t.co/DiEv9j9r0F</t>
  </si>
  <si>
    <t xml:space="preserve">amcollsurgeons
</t>
  </si>
  <si>
    <t xml:space="preserve">jamasurgery
</t>
  </si>
  <si>
    <t>aldughiman_md
A good read for everybody who is
engaged in social media. What is
Protected Health Information (PHI)
and how can PHI be de-identified?
#SoMe4Surgery #UroSoMe https://t.co/liBRJ1uOzO
https://t.co/jwqVC9AnWI</t>
  </si>
  <si>
    <t>bel95948856
Buscamos investigadores, médicos
y quirúrgicos españoles y latinoamericanos
interesados en unirse a #SoMe4Precision,
una comunidad promovida por @PowArG07
para desarrollar la medicina de
precisión - @PrecisionSo #SoMe4Surgery</t>
  </si>
  <si>
    <t>felipealconchel
@juliomayol In my Department we
have the double gloves policy,
first green gloves, than the second
standards. Very efficient ! Recommended.
#Some4surgery Do not worried after
few operation, 2 gloves does not
disturb! @VisceralChuv</t>
  </si>
  <si>
    <t>pawanlekharaju
Dear All please consider registering
for the fabulous @IBCOxford in
March. It is a fantastic opportunity
to meet those driving Bariatric
surgery worldwide, in an historic
location with the friendliest most
welcoming faculty #Some4surgery
#IBCOxford2019</t>
  </si>
  <si>
    <t xml:space="preserve">ibcoxford
</t>
  </si>
  <si>
    <t>david_ukan
@BrennanSurgeon Everything we do
must be good and effective #Some4surgery
@perbinder</t>
  </si>
  <si>
    <t>perbess
Buscamos investigadores, médicos
y quirúrgicos españoles y latinoamericanos
interesados en unirse a #SoMe4Precision,
una comunidad promovida por @PowArG07
para desarrollar la medicina de
precisión - @PrecisionSo #SoMe4Surgery</t>
  </si>
  <si>
    <t xml:space="preserve">academicsurgery
</t>
  </si>
  <si>
    <t xml:space="preserve">jasosamd
</t>
  </si>
  <si>
    <t xml:space="preserve">twitter
</t>
  </si>
  <si>
    <t>realbrainbook
Worlds apart, separated by a sterile
sheet. No matter how many times
you've seen it, awake brain surgery
is always special. #neurosurgery
#SoMe4Surgery https://t.co/EfNCp9j622</t>
  </si>
  <si>
    <t xml:space="preserve">intuitivesurg
</t>
  </si>
  <si>
    <t xml:space="preserve">enenbee
</t>
  </si>
  <si>
    <t xml:space="preserve">sages_updates
</t>
  </si>
  <si>
    <t xml:space="preserve">celestinogutirr
</t>
  </si>
  <si>
    <t xml:space="preserve">nhilsi
</t>
  </si>
  <si>
    <t xml:space="preserve">northwellhealth
</t>
  </si>
  <si>
    <t xml:space="preserve">delthiaricks
</t>
  </si>
  <si>
    <t xml:space="preserve">celiaamorees
</t>
  </si>
  <si>
    <t xml:space="preserve">c_mellenthin
</t>
  </si>
  <si>
    <t xml:space="preserve">doctorhoro
</t>
  </si>
  <si>
    <t>dr_chris_brown
So something like: 1. #Precision
OR #Personalised OR #Personal OR
#Individualised OR #Patient 2.
#Care OR #Medicine OR #Surgery
OR #Therapy @juliomayol #SoMe4Surgery
#SoMe4Precision</t>
  </si>
  <si>
    <t xml:space="preserve">viswas_mr
</t>
  </si>
  <si>
    <t>drshakurirad
The robotic surgical space is going
to get crowded in the next 2 years.
Excited to see how this will change
the surgical landscape. What do
you all think? #UroSoMe #urology
#Some4surgery #roboticsurgery @IntuitiveSurg
@TransEnterix @CMRSurgical https://t.co/eBuzOVexVa</t>
  </si>
  <si>
    <t xml:space="preserve">cmrsurgical
</t>
  </si>
  <si>
    <t xml:space="preserve">transenterix
</t>
  </si>
  <si>
    <t xml:space="preserve">skepticscalpel
</t>
  </si>
  <si>
    <t xml:space="preserve">sloaneguy
</t>
  </si>
  <si>
    <t>villesallinen
Clear results, thanks for answers!EORTC
won by a fair margin: EORTC 71%
FACT-C 15% MCOH QOL 6% #ColorectalCancer
#colorectalsurgery #SoMe4Surgery
https://t.co/IKhqjD4DCy</t>
  </si>
  <si>
    <t xml:space="preserve">allynewalsh
</t>
  </si>
  <si>
    <t xml:space="preserve">aandiko1
</t>
  </si>
  <si>
    <t xml:space="preserve">pmyrelid
</t>
  </si>
  <si>
    <t xml:space="preserve">lgraat
</t>
  </si>
  <si>
    <t xml:space="preserve">usarmy
</t>
  </si>
  <si>
    <t xml:space="preserve">chuvlausanne
</t>
  </si>
  <si>
    <t>Directed</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</si>
  <si>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</si>
  <si>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</si>
  <si>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</si>
  <si>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</si>
  <si>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</si>
  <si>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</si>
  <si>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</si>
  <si>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</si>
  <si>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</si>
  <si>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</si>
  <si>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</si>
  <si>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</si>
  <si>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</si>
  <si>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</si>
  <si>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</si>
  <si>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</si>
  <si>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</si>
  <si>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</si>
  <si>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</si>
  <si>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</si>
  <si>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</si>
  <si>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</si>
  <si>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</si>
  <si>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</si>
  <si>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</si>
  <si>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</si>
  <si>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</si>
  <si>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</si>
  <si>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</si>
  <si>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</si>
  <si>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</si>
  <si>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</si>
  <si>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</si>
  <si>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</si>
  <si>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</si>
  <si>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</si>
  <si>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</si>
  <si>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</si>
  <si>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</si>
  <si>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</si>
  <si>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</si>
  <si>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</si>
  <si>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</si>
  <si>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</si>
  <si>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</si>
  <si>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</si>
  <si>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</si>
  <si>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</si>
  <si>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</si>
  <si>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</si>
  <si>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</si>
  <si>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</si>
  <si>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</si>
  <si>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</si>
  <si>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</si>
  <si>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</si>
  <si>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</si>
  <si>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</si>
  <si>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</si>
  <si>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</si>
  <si>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</si>
  <si>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</si>
  <si>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</si>
  <si>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</si>
  <si>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</si>
  <si>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</si>
  <si>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</si>
  <si>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</si>
  <si>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</si>
  <si>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</si>
  <si>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</si>
  <si>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</si>
  <si>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</si>
  <si>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</si>
  <si>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precisionsurgery</t>
  </si>
  <si>
    <t>research</t>
  </si>
  <si>
    <t>Top Hashtags in Tweet in G2</t>
  </si>
  <si>
    <t>Top Hashtags in Tweet in G3</t>
  </si>
  <si>
    <t>march</t>
  </si>
  <si>
    <t>Top Hashtags in Tweet in G4</t>
  </si>
  <si>
    <t>Top Hashtags in Tweet in G5</t>
  </si>
  <si>
    <t>precision</t>
  </si>
  <si>
    <t>personalised</t>
  </si>
  <si>
    <t>personal</t>
  </si>
  <si>
    <t>individualised</t>
  </si>
  <si>
    <t>patient</t>
  </si>
  <si>
    <t>Top Hashtags in Tweet in G6</t>
  </si>
  <si>
    <t>surgery</t>
  </si>
  <si>
    <t>surgeon</t>
  </si>
  <si>
    <t>Top Hashtags in Tweet in G7</t>
  </si>
  <si>
    <t>Top Hashtags in Tweet in G8</t>
  </si>
  <si>
    <t>Top Hashtags in Tweet in G9</t>
  </si>
  <si>
    <t>Top Hashtags in Tweet in G10</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</si>
  <si>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</si>
  <si>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</si>
  <si>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</si>
  <si>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</si>
  <si>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</si>
  <si>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</si>
  <si>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</si>
  <si>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</si>
  <si>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surgical</t>
  </si>
  <si>
    <t>worldwide</t>
  </si>
  <si>
    <t>Top Words in Tweet in G2</t>
  </si>
  <si>
    <t>Top Words in Tweet in G3</t>
  </si>
  <si>
    <t>engaged</t>
  </si>
  <si>
    <t>followers</t>
  </si>
  <si>
    <t>Top Words in Tweet in G4</t>
  </si>
  <si>
    <t>madrid</t>
  </si>
  <si>
    <t>Top Words in Tweet in G5</t>
  </si>
  <si>
    <t>good</t>
  </si>
  <si>
    <t>gloves</t>
  </si>
  <si>
    <t>Top Words in Tweet in G6</t>
  </si>
  <si>
    <t>Top Words in Tweet in G7</t>
  </si>
  <si>
    <t>Top Words in Tweet in G8</t>
  </si>
  <si>
    <t>significant</t>
  </si>
  <si>
    <t>Top Words in Tweet in G9</t>
  </si>
  <si>
    <t>internal</t>
  </si>
  <si>
    <t>haemorrhoids</t>
  </si>
  <si>
    <t>external</t>
  </si>
  <si>
    <t>plexus</t>
  </si>
  <si>
    <t>terms</t>
  </si>
  <si>
    <t>reserved</t>
  </si>
  <si>
    <t>haemorrhoidal</t>
  </si>
  <si>
    <t>venous</t>
  </si>
  <si>
    <t>respectively</t>
  </si>
  <si>
    <t>prolapse</t>
  </si>
  <si>
    <t>Top Words in Tweet in G10</t>
  </si>
  <si>
    <t>data</t>
  </si>
  <si>
    <t>clinical</t>
  </si>
  <si>
    <t>during</t>
  </si>
  <si>
    <t>Top Words in Tweet</t>
  </si>
  <si>
    <t>internal haemorrhoids external plexus terms reserved haemorrhoidal venous respectively prolapse</t>
  </si>
  <si>
    <t>worlds apart separated sterile sheet matter many times seen awake</t>
  </si>
  <si>
    <t>less month go started thinking abstract sise2019 basic clinical research</t>
  </si>
  <si>
    <t>Top Word Pairs in Tweet in Entire Graph</t>
  </si>
  <si>
    <t>some4precision,some4surgery</t>
  </si>
  <si>
    <t>some4surgery,some4precision</t>
  </si>
  <si>
    <t>Top Word Pairs in Tweet in G1</t>
  </si>
  <si>
    <t>Top Word Pairs in Tweet in G2</t>
  </si>
  <si>
    <t>powarg07,precisionso</t>
  </si>
  <si>
    <t>Top Word Pairs in Tweet in G3</t>
  </si>
  <si>
    <t>Top Word Pairs in Tweet in G4</t>
  </si>
  <si>
    <t>Top Word Pairs in Tweet in G5</t>
  </si>
  <si>
    <t>Top Word Pairs in Tweet in G6</t>
  </si>
  <si>
    <t>Top Word Pairs in Tweet in G7</t>
  </si>
  <si>
    <t>Top Word Pairs in Tweet in G8</t>
  </si>
  <si>
    <t>Top Word Pairs in Tweet in G9</t>
  </si>
  <si>
    <t>internal,haemorrhoids</t>
  </si>
  <si>
    <t>terms,internal</t>
  </si>
  <si>
    <t>internal,external</t>
  </si>
  <si>
    <t>external,haemorrhoids</t>
  </si>
  <si>
    <t>haemorrhoids,reserved</t>
  </si>
  <si>
    <t>reserved,internal</t>
  </si>
  <si>
    <t>internal,haemorrhoidal</t>
  </si>
  <si>
    <t>haemorrhoidal,plexus</t>
  </si>
  <si>
    <t>plexus,external</t>
  </si>
  <si>
    <t>external,venous</t>
  </si>
  <si>
    <t>Top Word Pairs in Tweet in G10</t>
  </si>
  <si>
    <t>Top Word Pairs in Tweet</t>
  </si>
  <si>
    <t>internal,haemorrhoids  terms,internal  internal,external  external,haemorrhoids  haemorrhoids,reserved  reserved,internal  internal,haemorrhoidal  haemorrhoidal,plexus  plexus,external  external,venous</t>
  </si>
  <si>
    <t>worlds,apart  apart,separated  separated,sterile  sterile,sheet  sheet,matter  matter,many  many,times  times,seen  seen,awake  awake,brain</t>
  </si>
  <si>
    <t>less,month  month,go  go,started  started,thinking  thinking,abstract  abstract,sise2019  sise2019,basic  basic,clinical  clinical,research  research,area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</si>
  <si>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</si>
  <si>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</si>
  <si>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</si>
  <si>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</si>
  <si>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</si>
  <si>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</si>
  <si>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</si>
  <si>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</si>
  <si>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</si>
  <si>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</si>
  <si>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</si>
  <si>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</si>
  <si>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</si>
  <si>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</si>
  <si>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</si>
  <si>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</si>
  <si>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</si>
  <si>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</si>
  <si>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</si>
  <si>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</si>
  <si>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</si>
  <si>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</si>
  <si>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</si>
  <si>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</si>
  <si>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</si>
  <si>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</si>
  <si>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</si>
  <si>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</si>
  <si>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</si>
  <si>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</si>
  <si>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</si>
  <si>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</si>
  <si>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</si>
  <si>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</si>
  <si>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</si>
  <si>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</si>
  <si>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melissa_rochon siseurope</t>
  </si>
  <si>
    <t>Top URLs in Tweet by Count</t>
  </si>
  <si>
    <t>Top URLs in Tweet by Salience</t>
  </si>
  <si>
    <t>Top Domains in Tweet by Count</t>
  </si>
  <si>
    <t>Top Domains in Tweet by Salience</t>
  </si>
  <si>
    <t>Top Hashtags in Tweet by Count</t>
  </si>
  <si>
    <t>some4surgery some4precision openaccess</t>
  </si>
  <si>
    <t>Top Hashtags in Tweet by Salience</t>
  </si>
  <si>
    <t>Top Words in Tweet by Count</t>
  </si>
  <si>
    <t>frequently gloves perforated during procedure some4surgery</t>
  </si>
  <si>
    <t>scientists gt 1000 twitter followers reach broader audience including educational</t>
  </si>
  <si>
    <t>civilitysaves brennansurgeon some4surgery perbinder excellent idea let's start planning juliomayol</t>
  </si>
  <si>
    <t>en de más evidencia contra del tratamiento quirúrgico la apendicitis</t>
  </si>
  <si>
    <t>phi good read everybody engaged social media protected health information</t>
  </si>
  <si>
    <t>y buscamos investigadores médicos quirúrgicos españoles latinoamericanos interesados en unirse</t>
  </si>
  <si>
    <t>gloves juliomayol department double policy first green second standards very</t>
  </si>
  <si>
    <t>dear please consider registering fabulous ibcoxford march fantastic opportunity meet</t>
  </si>
  <si>
    <t>brennansurgeon everything good effective some4surgery perbinder</t>
  </si>
  <si>
    <t>copyrights visualabstracts free peruse posted twitter rules applies some4surgery</t>
  </si>
  <si>
    <t>something 1 precision personalised personal individualised patient 2 care medicine</t>
  </si>
  <si>
    <t>surgical robotic space going crowded next 2 years excited see</t>
  </si>
  <si>
    <t>eortc clear results thanks answers won fair margin 71 fact</t>
  </si>
  <si>
    <t>Top Words in Tweet by Salience</t>
  </si>
  <si>
    <t>perbinder excellent idea let's start planning juliomayol live tweet event</t>
  </si>
  <si>
    <t>Top Word Pairs in Tweet by Count</t>
  </si>
  <si>
    <t>frequently,gloves  gloves,perforated  perforated,during  during,procedure  procedure,some4surgery</t>
  </si>
  <si>
    <t>scientists,gt  gt,1000  1000,twitter  twitter,followers  followers,reach  reach,broader  broader,audience  audience,including  including,educational  educational,organizations</t>
  </si>
  <si>
    <t>civilitysaves,brennansurgeon  perbinder,civilitysaves  brennansurgeon,excellent  excellent,idea  idea,some4surgery  some4surgery,let's  let's,start  start,planning  juliomayol,civilitysaves  brennansurgeon,live</t>
  </si>
  <si>
    <t>más,evidencia  evidencia,en  en,contra  contra,del  del,tratamiento  tratamiento,quirúrgico  quirúrgico,de  de,la  la,apendicitis  apendicitis,en</t>
  </si>
  <si>
    <t>good,read  read,everybody  everybody,engaged  engaged,social  social,media  media,protected  protected,health  health,information  information,phi  phi,phi</t>
  </si>
  <si>
    <t>buscamos,investigadores  investigadores,médicos  médicos,y  y,quirúrgicos  quirúrgicos,españoles  españoles,y  y,latinoamericanos  latinoamericanos,interesados  interesados,en  en,unirse</t>
  </si>
  <si>
    <t>juliomayol,department  department,double  double,gloves  gloves,policy  policy,first  first,green  green,gloves  gloves,second  second,standards  standards,very</t>
  </si>
  <si>
    <t>dear,please  please,consider  consider,registering  registering,fabulous  fabulous,ibcoxford  ibcoxford,march  march,fantastic  fantastic,opportunity  opportunity,meet  meet,those</t>
  </si>
  <si>
    <t>brennansurgeon,everything  everything,good  good,effective  effective,some4surgery  some4surgery,perbinder</t>
  </si>
  <si>
    <t>copyrights,visualabstracts  visualabstracts,free  free,peruse  peruse,posted  posted,twitter  twitter,rules  rules,applies  applies,some4surgery</t>
  </si>
  <si>
    <t>mrrjegan,powarg07  powarg07,precisionso  precisionso,des_winter  des_winter,bjsurgery  bjsurgery,garethhpb  garethhpb,malinasund  malinasund,swexner  swexner,fifth  fifth,delivering  delivering,precison</t>
  </si>
  <si>
    <t>powarg07,wonderful  wonderful,idea  idea,need  need,agree  agree,definition  definition,precisionmedicine  precisionmedicine,surgery  surgery,define  define,search  search,terms</t>
  </si>
  <si>
    <t>once,told  told,colorectal  colorectal,surgeons  surgeons,particularly  particularly,funny  funny,t  t,take  take,yourself  yourself,seriously  seriously,spend</t>
  </si>
  <si>
    <t>something,1  1,precision  precision,personalised  personalised,personal  personal,individualised  individualised,patient  patient,2  2,care  care,medicine  medicine,surgery</t>
  </si>
  <si>
    <t>robotic,surgical  surgical,space  space,going  going,crowded  crowded,next  next,2  2,years  years,excited  excited,see  see,change</t>
  </si>
  <si>
    <t>clear,results  results,thanks  thanks,answers  answers,eortc  eortc,won  won,fair  fair,margin  margin,eortc  eortc,71  71,fact</t>
  </si>
  <si>
    <t>Top Word Pairs in Tweet by Salience</t>
  </si>
  <si>
    <t>perbinder,civilitysaves  brennansurgeon,excellent  excellent,idea  idea,some4surgery  some4surgery,let's  let's,start  start,planning  juliomayol,civilitysaves  brennansurgeon,live  live,tweet</t>
  </si>
  <si>
    <t>Word</t>
  </si>
  <si>
    <t>think</t>
  </si>
  <si>
    <t>issue</t>
  </si>
  <si>
    <t>patients</t>
  </si>
  <si>
    <t>more</t>
  </si>
  <si>
    <t>s</t>
  </si>
  <si>
    <t>cancer</t>
  </si>
  <si>
    <t>many</t>
  </si>
  <si>
    <t>great</t>
  </si>
  <si>
    <t>special</t>
  </si>
  <si>
    <t>one</t>
  </si>
  <si>
    <t>very</t>
  </si>
  <si>
    <t>medicine</t>
  </si>
  <si>
    <t>first</t>
  </si>
  <si>
    <t>surgeons</t>
  </si>
  <si>
    <t>need</t>
  </si>
  <si>
    <t>social</t>
  </si>
  <si>
    <t>health</t>
  </si>
  <si>
    <t>use</t>
  </si>
  <si>
    <t>approach</t>
  </si>
  <si>
    <t>free</t>
  </si>
  <si>
    <t>up</t>
  </si>
  <si>
    <t>way</t>
  </si>
  <si>
    <t>care</t>
  </si>
  <si>
    <t>time</t>
  </si>
  <si>
    <t>please</t>
  </si>
  <si>
    <t>see</t>
  </si>
  <si>
    <t>robot</t>
  </si>
  <si>
    <t>1</t>
  </si>
  <si>
    <t>therapy</t>
  </si>
  <si>
    <t>looking</t>
  </si>
  <si>
    <t>point</t>
  </si>
  <si>
    <t>faculty</t>
  </si>
  <si>
    <t>2</t>
  </si>
  <si>
    <t>t</t>
  </si>
  <si>
    <t>ai</t>
  </si>
  <si>
    <t>times</t>
  </si>
  <si>
    <t>benefits</t>
  </si>
  <si>
    <t>read</t>
  </si>
  <si>
    <t>important</t>
  </si>
  <si>
    <t>interesting</t>
  </si>
  <si>
    <t>less</t>
  </si>
  <si>
    <t>procedure</t>
  </si>
  <si>
    <t>something</t>
  </si>
  <si>
    <t>idea</t>
  </si>
  <si>
    <t>excellent</t>
  </si>
  <si>
    <t>over</t>
  </si>
  <si>
    <t>public</t>
  </si>
  <si>
    <t>brain</t>
  </si>
  <si>
    <t>once</t>
  </si>
  <si>
    <t>particularly</t>
  </si>
  <si>
    <t>online</t>
  </si>
  <si>
    <t>everybody</t>
  </si>
  <si>
    <t>tweet</t>
  </si>
  <si>
    <t>gt</t>
  </si>
  <si>
    <t>few</t>
  </si>
  <si>
    <t>agree</t>
  </si>
  <si>
    <t>dissemination</t>
  </si>
  <si>
    <t>frequently</t>
  </si>
  <si>
    <t>perforated</t>
  </si>
  <si>
    <t>information</t>
  </si>
  <si>
    <t>take</t>
  </si>
  <si>
    <t>urology</t>
  </si>
  <si>
    <t>opportunity</t>
  </si>
  <si>
    <t>month</t>
  </si>
  <si>
    <t>those</t>
  </si>
  <si>
    <t>specific</t>
  </si>
  <si>
    <t>course</t>
  </si>
  <si>
    <t>day</t>
  </si>
  <si>
    <t>go</t>
  </si>
  <si>
    <t>media</t>
  </si>
  <si>
    <t>integrity</t>
  </si>
  <si>
    <t>remain</t>
  </si>
  <si>
    <t>herold</t>
  </si>
  <si>
    <t>european</t>
  </si>
  <si>
    <t>manual</t>
  </si>
  <si>
    <t>coloproctology</t>
  </si>
  <si>
    <t>year</t>
  </si>
  <si>
    <t>same</t>
  </si>
  <si>
    <t>wonderful</t>
  </si>
  <si>
    <t>medicina</t>
  </si>
  <si>
    <t>recommended</t>
  </si>
  <si>
    <t>search</t>
  </si>
  <si>
    <t>posted</t>
  </si>
  <si>
    <t>phi</t>
  </si>
  <si>
    <t>ending</t>
  </si>
  <si>
    <t>better</t>
  </si>
  <si>
    <t>planning</t>
  </si>
  <si>
    <t>m</t>
  </si>
  <si>
    <t>fourth</t>
  </si>
  <si>
    <t>buscamos</t>
  </si>
  <si>
    <t>investigadores</t>
  </si>
  <si>
    <t>médicos</t>
  </si>
  <si>
    <t>quirúrgicos</t>
  </si>
  <si>
    <t>españoles</t>
  </si>
  <si>
    <t>latinoamericanos</t>
  </si>
  <si>
    <t>interesados</t>
  </si>
  <si>
    <t>unirse</t>
  </si>
  <si>
    <t>comunidad</t>
  </si>
  <si>
    <t>promovida</t>
  </si>
  <si>
    <t>desarrollar</t>
  </si>
  <si>
    <t>precisión</t>
  </si>
  <si>
    <t>aware</t>
  </si>
  <si>
    <t>green</t>
  </si>
  <si>
    <t>fantastic</t>
  </si>
  <si>
    <t>always</t>
  </si>
  <si>
    <t>hopefully</t>
  </si>
  <si>
    <t>start</t>
  </si>
  <si>
    <t>participants</t>
  </si>
  <si>
    <t>upcoming</t>
  </si>
  <si>
    <t>plan</t>
  </si>
  <si>
    <t>scientists</t>
  </si>
  <si>
    <t>makers</t>
  </si>
  <si>
    <t>network</t>
  </si>
  <si>
    <t>copyrights</t>
  </si>
  <si>
    <t>visualabstracts</t>
  </si>
  <si>
    <t>peruse</t>
  </si>
  <si>
    <t>rules</t>
  </si>
  <si>
    <t>applies</t>
  </si>
  <si>
    <t>effective</t>
  </si>
  <si>
    <t>meet</t>
  </si>
  <si>
    <t>both</t>
  </si>
  <si>
    <t>people</t>
  </si>
  <si>
    <t>seen</t>
  </si>
  <si>
    <t>symposium</t>
  </si>
  <si>
    <t>last</t>
  </si>
  <si>
    <t>5</t>
  </si>
  <si>
    <t>eortc</t>
  </si>
  <si>
    <t>quality</t>
  </si>
  <si>
    <t>evidence</t>
  </si>
  <si>
    <t>different</t>
  </si>
  <si>
    <t>including</t>
  </si>
  <si>
    <t>policy</t>
  </si>
  <si>
    <t>second</t>
  </si>
  <si>
    <t>bt</t>
  </si>
  <si>
    <t>general</t>
  </si>
  <si>
    <t>difficult</t>
  </si>
  <si>
    <t>sure</t>
  </si>
  <si>
    <t>protected</t>
  </si>
  <si>
    <t>out</t>
  </si>
  <si>
    <t>trabajo</t>
  </si>
  <si>
    <t>roboticsurgery</t>
  </si>
  <si>
    <t>answer</t>
  </si>
  <si>
    <t>matter</t>
  </si>
  <si>
    <t>gastrointestinal</t>
  </si>
  <si>
    <t>definition</t>
  </si>
  <si>
    <t>define</t>
  </si>
  <si>
    <t>count</t>
  </si>
  <si>
    <t>particular</t>
  </si>
  <si>
    <t>fifth</t>
  </si>
  <si>
    <t>más</t>
  </si>
  <si>
    <t>consider</t>
  </si>
  <si>
    <t>fully</t>
  </si>
  <si>
    <t>view</t>
  </si>
  <si>
    <t>show</t>
  </si>
  <si>
    <t>dear</t>
  </si>
  <si>
    <t>road</t>
  </si>
  <si>
    <t>trip</t>
  </si>
  <si>
    <t>visiting</t>
  </si>
  <si>
    <t>west</t>
  </si>
  <si>
    <t>europe</t>
  </si>
  <si>
    <t>summer</t>
  </si>
  <si>
    <t>talks</t>
  </si>
  <si>
    <t>surgicalinfection</t>
  </si>
  <si>
    <t>systems</t>
  </si>
  <si>
    <t>antibiotics</t>
  </si>
  <si>
    <t>happy</t>
  </si>
  <si>
    <t>department</t>
  </si>
  <si>
    <t>double</t>
  </si>
  <si>
    <t>standards</t>
  </si>
  <si>
    <t>efficient</t>
  </si>
  <si>
    <t>worried</t>
  </si>
  <si>
    <t>operation</t>
  </si>
  <si>
    <t>disturb</t>
  </si>
  <si>
    <t>worlds</t>
  </si>
  <si>
    <t>apart</t>
  </si>
  <si>
    <t>separated</t>
  </si>
  <si>
    <t>sterile</t>
  </si>
  <si>
    <t>sheet</t>
  </si>
  <si>
    <t>awake</t>
  </si>
  <si>
    <t>neurosurgery</t>
  </si>
  <si>
    <t>welcome</t>
  </si>
  <si>
    <t>worth</t>
  </si>
  <si>
    <t>reach</t>
  </si>
  <si>
    <t>through</t>
  </si>
  <si>
    <t>date</t>
  </si>
  <si>
    <t>tratamiento</t>
  </si>
  <si>
    <t>identified</t>
  </si>
  <si>
    <t>disaster</t>
  </si>
  <si>
    <t>unified</t>
  </si>
  <si>
    <t>switzerland</t>
  </si>
  <si>
    <t>federal</t>
  </si>
  <si>
    <t>state</t>
  </si>
  <si>
    <t>26</t>
  </si>
  <si>
    <t>police</t>
  </si>
  <si>
    <t>system</t>
  </si>
  <si>
    <t>conditions</t>
  </si>
  <si>
    <t>beginning</t>
  </si>
  <si>
    <t>circulating</t>
  </si>
  <si>
    <t>tumour</t>
  </si>
  <si>
    <t>cells</t>
  </si>
  <si>
    <t>dna</t>
  </si>
  <si>
    <t>liquid</t>
  </si>
  <si>
    <t>biopsies</t>
  </si>
  <si>
    <t>liquidbiopsies</t>
  </si>
  <si>
    <t>soreide</t>
  </si>
  <si>
    <t>delivering</t>
  </si>
  <si>
    <t>precison</t>
  </si>
  <si>
    <t>centred</t>
  </si>
  <si>
    <t>multidisciplinary</t>
  </si>
  <si>
    <t>combination</t>
  </si>
  <si>
    <t>rest</t>
  </si>
  <si>
    <t>tease</t>
  </si>
  <si>
    <t>tweetchats</t>
  </si>
  <si>
    <t>shaping</t>
  </si>
  <si>
    <t>registering</t>
  </si>
  <si>
    <t>fabulous</t>
  </si>
  <si>
    <t>driving</t>
  </si>
  <si>
    <t>bariatric</t>
  </si>
  <si>
    <t>historic</t>
  </si>
  <si>
    <t>location</t>
  </si>
  <si>
    <t>friendliest</t>
  </si>
  <si>
    <t>welcoming</t>
  </si>
  <si>
    <t>ibcoxford2019</t>
  </si>
  <si>
    <t>let's</t>
  </si>
  <si>
    <t>live</t>
  </si>
  <si>
    <t>event</t>
  </si>
  <si>
    <t>others</t>
  </si>
  <si>
    <t>col</t>
  </si>
  <si>
    <t>lim</t>
  </si>
  <si>
    <t>statistical</t>
  </si>
  <si>
    <t>assess</t>
  </si>
  <si>
    <t>unseen</t>
  </si>
  <si>
    <t>microprrforations</t>
  </si>
  <si>
    <t>single</t>
  </si>
  <si>
    <t>glove</t>
  </si>
  <si>
    <t>told</t>
  </si>
  <si>
    <t>funny</t>
  </si>
  <si>
    <t>yourself</t>
  </si>
  <si>
    <t>seriously</t>
  </si>
  <si>
    <t>spend</t>
  </si>
  <si>
    <t>bums</t>
  </si>
  <si>
    <t>truestory</t>
  </si>
  <si>
    <t>artificialinteligence</t>
  </si>
  <si>
    <t>play</t>
  </si>
  <si>
    <t>increasingly</t>
  </si>
  <si>
    <t>roles</t>
  </si>
  <si>
    <t>controversial</t>
  </si>
  <si>
    <t>benefit</t>
  </si>
  <si>
    <t>accumulate</t>
  </si>
  <si>
    <t>reviewer</t>
  </si>
  <si>
    <t>reject</t>
  </si>
  <si>
    <t>constructive</t>
  </si>
  <si>
    <t>communication</t>
  </si>
  <si>
    <t>skills</t>
  </si>
  <si>
    <t>inter</t>
  </si>
  <si>
    <t>profissionals</t>
  </si>
  <si>
    <t>surgein</t>
  </si>
  <si>
    <t>specialist</t>
  </si>
  <si>
    <t>programer</t>
  </si>
  <si>
    <t>nanotechnologist</t>
  </si>
  <si>
    <t>manafacturer</t>
  </si>
  <si>
    <t>proportion</t>
  </si>
  <si>
    <t>gowns</t>
  </si>
  <si>
    <t>lose</t>
  </si>
  <si>
    <t>operations</t>
  </si>
  <si>
    <t>microperforations</t>
  </si>
  <si>
    <t>unnoticed</t>
  </si>
  <si>
    <t>covering</t>
  </si>
  <si>
    <t>cuts</t>
  </si>
  <si>
    <t>skin</t>
  </si>
  <si>
    <t>breaches</t>
  </si>
  <si>
    <t>set</t>
  </si>
  <si>
    <t>travel</t>
  </si>
  <si>
    <t>involved</t>
  </si>
  <si>
    <t>punto</t>
  </si>
  <si>
    <t>everything</t>
  </si>
  <si>
    <t>evidencia</t>
  </si>
  <si>
    <t>contra</t>
  </si>
  <si>
    <t>quirúrgico</t>
  </si>
  <si>
    <t>caso</t>
  </si>
  <si>
    <t>recomendado</t>
  </si>
  <si>
    <t>1000</t>
  </si>
  <si>
    <t>broader</t>
  </si>
  <si>
    <t>audience</t>
  </si>
  <si>
    <t>educational</t>
  </si>
  <si>
    <t>organizations</t>
  </si>
  <si>
    <t>desition</t>
  </si>
  <si>
    <t>started</t>
  </si>
  <si>
    <t>thinking</t>
  </si>
  <si>
    <t>abstract</t>
  </si>
  <si>
    <t>basic</t>
  </si>
  <si>
    <t>area</t>
  </si>
  <si>
    <t>related</t>
  </si>
  <si>
    <t>antibioticresistance</t>
  </si>
  <si>
    <t>antibioticstewardship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</si>
  <si>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</si>
  <si>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</si>
  <si>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</si>
  <si>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</si>
  <si>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</si>
  <si>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</si>
  <si>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</si>
  <si>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</si>
  <si>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</si>
  <si>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</si>
  <si>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</si>
  <si>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</si>
  <si>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</si>
  <si>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</si>
  <si>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</si>
  <si>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</si>
  <si>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</si>
  <si>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</si>
  <si>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</si>
  <si>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</si>
  <si>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</si>
  <si>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</si>
  <si>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</si>
  <si>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</si>
  <si>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</si>
  <si>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</si>
  <si>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</si>
  <si>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</si>
  <si>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</si>
  <si>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53, 102, 0</t>
  </si>
  <si>
    <t>157, 49, 0</t>
  </si>
  <si>
    <t>Red</t>
  </si>
  <si>
    <t>Subgraph</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</si>
  <si>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&lt;value&gt;scotpublichealth&lt;/value&gt;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</si>
  <si>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 xml:space="preserve">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t>
  </si>
  <si>
    <t>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t>
  </si>
  <si>
    <t>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
  </si>
  <si>
    <t>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t>
  </si>
  <si>
    <t>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t>
  </si>
  <si>
    <t>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t>
  </si>
  <si>
    <t>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t>
  </si>
  <si>
    <t>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t>
  </si>
  <si>
    <t xml:space="preserve">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t>
  </si>
  <si>
    <t>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t>
  </si>
  <si>
    <t>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t>
  </si>
  <si>
    <t>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t>
  </si>
  <si>
    <t>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t>
  </si>
  <si>
    <t>&lt;/value&gt;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t>
  </si>
  <si>
    <t>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</si>
  <si>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angelfbetans</t>
  </si>
  <si>
    <t>runanteldat</t>
  </si>
  <si>
    <t>lilian_chiwera</t>
  </si>
  <si>
    <t>gorginion</t>
  </si>
  <si>
    <t>hmhsurgery</t>
  </si>
  <si>
    <t>iqlacybcn</t>
  </si>
  <si>
    <t>calcaware</t>
  </si>
  <si>
    <t>gavinprestonmd</t>
  </si>
  <si>
    <t>Which #colorectalcancer specific quality of life questionnaire would you use in trials for #colorectalsurgery? Asking for a friend _xD83D__xDE09_ #SoMe4Surgery</t>
  </si>
  <si>
    <t>@GavinPrestonMD #SoMe4Surgery</t>
  </si>
  <si>
    <t>http://pbs.twimg.com/profile_images/1068873586969112576/qWGFz86q_normal.jpg</t>
  </si>
  <si>
    <t>http://pbs.twimg.com/profile_images/1073010577595875330/sO9BEE0c_normal.jpg</t>
  </si>
  <si>
    <t>http://pbs.twimg.com/profile_images/883690697936842752/WjpzsyvB_normal.jpg</t>
  </si>
  <si>
    <t>http://pbs.twimg.com/profile_images/1059918640005480453/_ikBVHu3_normal.jpg</t>
  </si>
  <si>
    <t>http://pbs.twimg.com/profile_images/1022625106919444480/4U29YR9h_normal.jpg</t>
  </si>
  <si>
    <t>http://pbs.twimg.com/profile_images/901007826407108608/ZNu2kdUZ_normal.jpg</t>
  </si>
  <si>
    <t>http://pbs.twimg.com/profile_images/1082656652350930951/CI9aBPK8_normal.jpg</t>
  </si>
  <si>
    <t>https://twitter.com/angelfbetans/status/1081683922424090624</t>
  </si>
  <si>
    <t>https://twitter.com/runanteldat/status/1081685104941035520</t>
  </si>
  <si>
    <t>https://twitter.com/lilian_chiwera/status/1081703837491253248</t>
  </si>
  <si>
    <t>https://twitter.com/gorginion/status/1081713990391263232</t>
  </si>
  <si>
    <t>https://twitter.com/hmhsurgery/status/1081723110901116928</t>
  </si>
  <si>
    <t>https://twitter.com/iqlacybcn/status/1081796622831575040</t>
  </si>
  <si>
    <t>https://twitter.com/datasciencebits/status/1081810719551750145</t>
  </si>
  <si>
    <t>https://twitter.com/calcaware/status/1081810795242098688</t>
  </si>
  <si>
    <t>https://twitter.com/drivadeneiramd/status/1081706140763914240</t>
  </si>
  <si>
    <t>https://twitter.com/alaael_hussuna/status/1081790735265996801</t>
  </si>
  <si>
    <t>https://twitter.com/drsantiagoortiz/status/1081699967717294080</t>
  </si>
  <si>
    <t>https://twitter.com/lifeofmedstudnt/status/1081684264264105985</t>
  </si>
  <si>
    <t>https://twitter.com/alaael_hussuna/status/1081790687174160384</t>
  </si>
  <si>
    <t>https://twitter.com/drsantiagoortiz/status/1081698012055904256</t>
  </si>
  <si>
    <t>https://twitter.com/salemsamer/status/1081681599232643072</t>
  </si>
  <si>
    <t>1081683922424090624</t>
  </si>
  <si>
    <t>1081685104941035520</t>
  </si>
  <si>
    <t>1081703837491253248</t>
  </si>
  <si>
    <t>1081713990391263232</t>
  </si>
  <si>
    <t>1081723110901116928</t>
  </si>
  <si>
    <t>1081796622831575040</t>
  </si>
  <si>
    <t>1081810719551750145</t>
  </si>
  <si>
    <t>1081810795242098688</t>
  </si>
  <si>
    <t>1081706140763914240</t>
  </si>
  <si>
    <t>1081790735265996801</t>
  </si>
  <si>
    <t>1081699967717294080</t>
  </si>
  <si>
    <t>1081684264264105985</t>
  </si>
  <si>
    <t>1081790687174160384</t>
  </si>
  <si>
    <t>1081698012055904256</t>
  </si>
  <si>
    <t>1081681599232643072</t>
  </si>
  <si>
    <t>1081376481282994176</t>
  </si>
  <si>
    <t>254719698</t>
  </si>
  <si>
    <t>ineetnetv2</t>
  </si>
  <si>
    <t>Calcaware</t>
  </si>
  <si>
    <t>Dr. Angel Betancourt</t>
  </si>
  <si>
    <t>Myrikal</t>
  </si>
  <si>
    <t>Lilian Chiwera</t>
  </si>
  <si>
    <t>Alfonso Fernández Romera</t>
  </si>
  <si>
    <t>Ins. Quirúrgico Lacy</t>
  </si>
  <si>
    <t>Christopher Burnette</t>
  </si>
  <si>
    <t>Gavin Preston, M.D.</t>
  </si>
  <si>
    <t>Cirujano Adjunto IVSS Hospital Universitario Dr. Ángel Larralde. Residente Cirugía Oncológica IOMPC. Coordinador @hualcirugiaipg</t>
  </si>
  <si>
    <t>GSU Alumna _xD83D__xDC69__xD83C__xDFFD_‍_xD83C__xDF93_. Future Physician _xD83D__xDC89__xD83D__xDC8A_. I occasionally lift heavy things and put them back down.</t>
  </si>
  <si>
    <t>SSI surveillance expert, MSc IPC, BSc Bio/Biochem, Nurse, microbiologist. Love gospel music, watching tennis &amp; cricket, playing netball</t>
  </si>
  <si>
    <t>Médico de Atención Primaria.
Médico de Urgencias Rurales.
Medico de Atención Primaria Pediátrica.
Orgulloso Padre de Familia Numerosa.
Divulgador en practicas.</t>
  </si>
  <si>
    <t>General Surgery Residency Program @ Houston Methodist Hospital</t>
  </si>
  <si>
    <t>El IQL es un centro de referencia mundial de cirugía avanzada que ofrece a sus pacientes las tecnologías más novedosas en cirugía mínimamente invasiva.</t>
  </si>
  <si>
    <t>https://t.co/xMjqdfEYQu</t>
  </si>
  <si>
    <t>Author of the upcoming book: The Managed Care Blues: A doctor's journey, a broken system, real solutions. (38 yr cancer survivor).</t>
  </si>
  <si>
    <t>Austin, TX</t>
  </si>
  <si>
    <t>California</t>
  </si>
  <si>
    <t>https://t.co/88lndJ7RNf</t>
  </si>
  <si>
    <t>https://t.co/7ekOVPTWDa</t>
  </si>
  <si>
    <t>http://t.co/cfBso5OgpD</t>
  </si>
  <si>
    <t>https://pbs.twimg.com/profile_banners/933282981409710080/1543675822</t>
  </si>
  <si>
    <t>https://pbs.twimg.com/profile_banners/234641434/1544660633</t>
  </si>
  <si>
    <t>https://pbs.twimg.com/profile_banners/4808807145/1463523829</t>
  </si>
  <si>
    <t>https://pbs.twimg.com/profile_banners/399361394/1540754634</t>
  </si>
  <si>
    <t>https://pbs.twimg.com/profile_banners/1021798145641132033/1545242694</t>
  </si>
  <si>
    <t>https://pbs.twimg.com/profile_banners/901005776671698944/1503653349</t>
  </si>
  <si>
    <t>https://pbs.twimg.com/profile_banners/709564705304498176/1547044517</t>
  </si>
  <si>
    <t>https://pbs.twimg.com/profile_banners/254719698/1398461636</t>
  </si>
  <si>
    <t>http://pbs.twimg.com/profile_images/3284780620/3fcdec2de9ccd7acd6150c97cc83ecf1_normal.jpeg</t>
  </si>
  <si>
    <t>https://twitter.com/angelfbetans</t>
  </si>
  <si>
    <t>https://twitter.com/runanteldat</t>
  </si>
  <si>
    <t>https://twitter.com/lilian_chiwera</t>
  </si>
  <si>
    <t>https://twitter.com/gorginion</t>
  </si>
  <si>
    <t>https://twitter.com/hmhsurgery</t>
  </si>
  <si>
    <t>https://twitter.com/iqlacybcn</t>
  </si>
  <si>
    <t>https://twitter.com/calcaware</t>
  </si>
  <si>
    <t>https://twitter.com/gavinprestonmd</t>
  </si>
  <si>
    <t>angelfbetans
How frequently are your gloves
perforated during a procedure?
#SoMe4Surgery</t>
  </si>
  <si>
    <t>juliomayol
#OpenAccess is better for all us
in the same conditions #SoMe4Surgery
#SoMe4Precision https://t.co/OY1iiemW9f</t>
  </si>
  <si>
    <t>runanteldat
I was once told that #Colorectal
surgeons were particularly funny,
because you can’t take yourself
too seriously when you spend all
day looking at people’s bums _xD83D__xDCA9_
#TrueStory #ColorectalSurgery #SoMe4Surgery
@LifeofMedstudnt https://t.co/Z9IdzyipJQ</t>
  </si>
  <si>
    <t>dredfitzgerald
I was once told that #Colorectal
surgeons were particularly funny,
because you can’t take yourself
too seriously when you spend all
day looking at people’s bums _xD83D__xDCA9_
#TrueStory #ColorectalSurgery #SoMe4Surgery
@LifeofMedstudnt https://t.co/Z9IdzyipJQ</t>
  </si>
  <si>
    <t>lifeofmedstudnt
I was once told that #Colorectal
surgeons were particularly funny,
because you can’t take yourself
too seriously when you spend all
day looking at people’s bums _xD83D__xDCA9_
#TrueStory #ColorectalSurgery #SoMe4Surgery
@LifeofMedstudnt https://t.co/Z9IdzyipJQ</t>
  </si>
  <si>
    <t>lilian_chiwera
Last year I had the idea of a road
trip visiting #Some4surgery across
west Europe ending in Madrid. I
think this summer we should do
it ending with a 1 day #Some4surgery
symposium in Madrid with talks
by #Some4surgery participants.
@juliomayol @civilitysaves @BrennanSurgeon</t>
  </si>
  <si>
    <t>perbinder
@Skepticscalpel @perbinder Very
controversial and interesting issue
#SoMe4Surgery</t>
  </si>
  <si>
    <t>gorginion
Más evidencia en contra del tratamiento
no quirúrgico de la #apendicitis
en este caso un trabajo de @JAMASurgery
recomendado por el @AmCollSurgeons
#SoMe4Surgery @SpainSurg https://t.co/DiEv9j9r0F</t>
  </si>
  <si>
    <t>balibreajose
Más evidencia en contra del tratamiento
no quirúrgico de la #apendicitis
en este caso un trabajo de @JAMASurgery
recomendado por el @AmCollSurgeons
#SoMe4Surgery @SpainSurg https://t.co/DiEv9j9r0F</t>
  </si>
  <si>
    <t>hmhsurgery
Which #colorectalcancer specific
quality of life questionnaire would
you use in trials for #colorectalsurgery?
Asking for a friend _xD83D__xDE09_ #SoMe4Surgery</t>
  </si>
  <si>
    <t>iqlacybcn
Más evidencia en contra del tratamiento
no quirúrgico de la #apendicitis
en este caso un trabajo de @JAMASurgery
recomendado por el @AmCollSurgeons
#SoMe4Surgery @SpainSurg https://t.co/DiEv9j9r0F</t>
  </si>
  <si>
    <t>datasciencebits
#ArtificialInteligence #AI will
play increasingly more roles in
#medicine #Surgery #SoMe4Precision
#SoMe4Surgery #PrecisionMedicine
@juliomayol @AlaaEl_Hussuna @dr_samehhany81
@me4_so @HolubarStefan @SWexner
@perbinder @ManishChandSurg @DelthiaRicks
@NorthwellHealth @sloaneguy https://t.co/JtwDOJhJxi</t>
  </si>
  <si>
    <t>drivadeneiramd
#SoMe4Surgery #SoMe4Precision We
need good communication skills
bt surgeons ,inter-profissionals
,bt surgein and patients ,bt IT
specialist , programer ,nanotechnologist
and robot manafacturer and surgeon
https://t.co/SNKDfoa5Kc</t>
  </si>
  <si>
    <t xml:space="preserve">manishchandsurg
</t>
  </si>
  <si>
    <t xml:space="preserve">swexner
</t>
  </si>
  <si>
    <t xml:space="preserve">holubarstefan
</t>
  </si>
  <si>
    <t>me4_so
@PowArG07 Wonderful idea. We need
to agree on a definition for #PrecisionMedicine
(surgery) and define search terms.
Count me in @PrecisionSo @me4_so
@juliomayol #SoMe4Precision #SoMe4Surgery</t>
  </si>
  <si>
    <t>dr_samehhany81
Are you aware of the upcoming Plan
S? #research #SoMe4Surgery</t>
  </si>
  <si>
    <t>alaael_hussuna
@AlaaEl_Hussuna @des_winter Fully
agree. Good reviewer may of course
reject, so do I, but on a constructive
way. #SoMe4Surgery</t>
  </si>
  <si>
    <t>calcaware
#ArtificialInteligence #AI will
play increasingly more roles in
#medicine #Surgery #SoMe4Precision
#SoMe4Surgery #PrecisionMedicine
@juliomayol @AlaaEl_Hussuna @dr_samehhany81
@me4_so @HolubarStefan @SWexner
@perbinder @ManishChandSurg @DelthiaRicks
@NorthwellHealth @sloaneguy https://t.co/JtwDOJhJxi</t>
  </si>
  <si>
    <t>hpbsurgeon1
A good read for everybody who is
engaged in social media. What is
Protected Health Information (PHI)
and how can PHI be de-identified?
#SoMe4Surgery #UroSoMe https://t.co/liBRJ1uOzO
https://t.co/jwqVC9AnWI</t>
  </si>
  <si>
    <t>jteoh_hk
Very good. This can be our beginning
#SoMe4Surgery #SoMe4Precision https://t.co/cjcKnSjQS2</t>
  </si>
  <si>
    <t xml:space="preserve">scottrsteelemd
</t>
  </si>
  <si>
    <t xml:space="preserve">samatallahmd
</t>
  </si>
  <si>
    <t xml:space="preserve">precisionso
</t>
  </si>
  <si>
    <t>powarg07
So something like: 1. #Precision
OR #Personalised OR #Personal OR
#Individualised OR #Patient 2.
#Care OR #Medicine OR #Surgery
OR #Therapy @juliomayol #SoMe4Surgery
#SoMe4Precision</t>
  </si>
  <si>
    <t>salemsamer
Worlds apart, separated by a sterile
sheet. No matter how many times
you've seen it, awake brain surgery
is always special. #neurosurgery
#SoMe4Surgery https://t.co/EfNCp9j622</t>
  </si>
  <si>
    <t>mrhalkias
Last year I had the idea of a road
trip visiting #Some4surgery across
west Europe ending in Madrid. I
think this summer we should do
it ending with a 1 day #Some4surgery
symposium in Madrid with talks
by #Some4surgery participants.
@juliomayol @civilitysaves @BrennanSurgeon</t>
  </si>
  <si>
    <t>pathaksudh
@viswas_mr Follow #SoMe4Surgery
hashtag some good surgical discussions
on that.</t>
  </si>
  <si>
    <t>colorectaldisc1
How frequently are your gloves
perforated during a procedure?
#SoMe4Surgery</t>
  </si>
  <si>
    <t>ramosdelamedina
Scientists with &amp;gt;1000 Twitter
followers reach a broader audience,
including educational organizations,
media, the general public and desition
makers. #SoMe4Surgery https://t.co/xdlwQ7y8GE
https://t.co/zCyn2mDZnv</t>
  </si>
  <si>
    <t>landaluceaitor
#OpenAccess is better for all us
in the same conditions #SoMe4Surgery
#SoMe4Precision https://t.co/OY1iiemW9f</t>
  </si>
  <si>
    <t>profdemartines
@VisceralChuv @CHUVLausanne @USArmy
A great surgeon, a great speaker.
Great honor ton have col Rob Lim
from @USArmy @CHUVLausanne for
our Grand Round. COL Lim is also
very active @SAGES_Updates #some4surgery</t>
  </si>
  <si>
    <t xml:space="preserve">visceralchuv
</t>
  </si>
  <si>
    <t>mageefrcs
Dear All please consider registering
for the fabulous @IBCOxford in
March. It is a fantastic opportunity
to meet those driving Bariatric
surgery worldwide, in an historic
location with the friendliest most
welcoming faculty #Some4surgery
#IBCOxford2019</t>
  </si>
  <si>
    <t>drumeshprabhu
@BrennanSurgeon Everything we do
must be good and effective #Some4surgery
@perbinder</t>
  </si>
  <si>
    <t>amontanersan
Fijaros en la diferencia entre
el punto simple que había hecho
y el punto invertido que hago.
Ambos aproximan planos profundos
y disminuyen la tensión pero el
segundo despeja el campo de trabajo
para hacer después una intradérmica,
por ejemplo. #SoMe4Surgery</t>
  </si>
  <si>
    <t>caycedomarula
Last year I had the idea of a road
trip visiting #Some4surgery across
west Europe ending in Madrid. I
think this summer we should do
it ending with a 1 day #Some4surgery
symposium in Madrid with talks
by #Some4surgery participants.
@juliomayol @civilitysaves @BrennanSurgeon</t>
  </si>
  <si>
    <t xml:space="preserve">malinasund
</t>
  </si>
  <si>
    <t xml:space="preserve">garethhpb
</t>
  </si>
  <si>
    <t xml:space="preserve">bjsurgery
</t>
  </si>
  <si>
    <t xml:space="preserve">des_winter
</t>
  </si>
  <si>
    <t>mrrjegan
So something like: 1. #Precision
OR #Personalised OR #Personal OR
#Individualised OR #Patient 2.
#Care OR #Medicine OR #Surgery
OR #Therapy @juliomayol #SoMe4Surgery
#SoMe4Precision</t>
  </si>
  <si>
    <t>draamaldonado
@perbinder @juliomayol @civilitysaves
@BrennanSurgeon I am in! Please
set up a date and happy to travel
and be involved!! Fantastic idea
@perbinder @juliomayol #SoMe4Surgery</t>
  </si>
  <si>
    <t>drsantiagoortiz
@DrSantiagoOrtiz @ksoreide @lgraat
@PMyrelid @juliomayol @VisceralChuv
@me4_so @AlaaEl_Hussuna On a statistical
point of view very difficult to
assess. However data show unseen
microprrforations with single glove
#SoMe4Surgery</t>
  </si>
  <si>
    <t xml:space="preserve">gavinprestonmd
</t>
  </si>
  <si>
    <t>nshrotri
How frequently are your gloves
perforated during a procedure?
#SoMe4Surgery</t>
  </si>
  <si>
    <t>rebgross
Are you aware of the upcoming Plan
S? #research #SoMe4Surgery</t>
  </si>
  <si>
    <t>ksoreide
what about copyrights? Are #Visualabstracts
free to peruse if posted on @Twitter?
any rules that applies? #SoMe4Surgery
https://t.co/tOTHl07cHw</t>
  </si>
  <si>
    <t xml:space="preserve">logghemd
</t>
  </si>
  <si>
    <t>omaxfisher
@C_Mellenthin @juliomayol @PowArG07
@PrecisionSo @MrRJEgan @TimTheSurgeon
@OMaxFisher @Btrizlecum @celiaamorees
We are a disaster: unified clinical
information systems would be great!
Switzerland is a federal state
with 26 different police, health
system... #Some4surgery</t>
  </si>
  <si>
    <t xml:space="preserve">btrizlecum
</t>
  </si>
  <si>
    <t xml:space="preserve">timthesurgeon
</t>
  </si>
  <si>
    <t>https://twitter.com/juliomayol/status/1082038657391968257 https://twitter.com/perbinder/status/1081943614010331136 https://www.emjreviews.com/gastroenterology/symposium/delivering-precision-medicine-and-patient-centred-care-through-a-multidisciplinary-approach/ https://twitter.com/perbinder/status/1081583988614021120 https://twitter.com/DrMStiegler/status/971148944880349186 https://twitter.com/juliomayol/status/1081624315337023490 https://twitter.com/balibreajose/status/1081606486168616961</t>
  </si>
  <si>
    <t>https://twitter.com/drivadeneiramd/status/1081670544087494667 https://twitter.com/PeterKarthMD/status/1081576182984966145</t>
  </si>
  <si>
    <t>https://twitter.com/DrMStiegler/status/971148944880349186 https://onlinelibrary.wiley.com/doi/10.1002/bjs.10782?cookieSet=1 https://twitter.com/Skepticscalpel/status/1081959604664352768</t>
  </si>
  <si>
    <t>https://twitter.com/juliomayol/status/1081624315337023490 https://www.hipaajournal.com/what-is-protected-health-information/</t>
  </si>
  <si>
    <t>twitter.com emjreviews.com</t>
  </si>
  <si>
    <t>twitter.com wiley.com</t>
  </si>
  <si>
    <t>twitter.com hipaajournal.com</t>
  </si>
  <si>
    <t>some4surgery colorectal truestory colorectalsurgery</t>
  </si>
  <si>
    <t>some4surgery some4precision precisionmedicine precisionsurgery openaccess visualabstracts research</t>
  </si>
  <si>
    <t>some4surgery some4precision artificialinteligence ai medicine surgery precisionmedicine neurosurgery precisionsurgery research</t>
  </si>
  <si>
    <t>some4surgery some4precision precision personalised personal individualised patient care medicine visualabstracts</t>
  </si>
  <si>
    <t>some4surgery some4precision urosome</t>
  </si>
  <si>
    <t>some4surgery gloves juliomayol visceralchuv very great t day once told</t>
  </si>
  <si>
    <t>some4surgery brennansurgeon juliomayol civilitysaves idea gloves some4precision perbinder during ending</t>
  </si>
  <si>
    <t>some4surgery some4precision bt juliomayol surgery patients me4_so swexner manishchandsurg good</t>
  </si>
  <si>
    <t>some4surgery juliomayol some4precision precisionso powarg07 surgery posted something 1 precision</t>
  </si>
  <si>
    <t>más evidencia contra tratamiento quirúrgico apendicitis caso trabajo jamasurgery recomendado</t>
  </si>
  <si>
    <t>phi good some4surgery read everybody engaged social media protected health</t>
  </si>
  <si>
    <t>colorectalcancer colorectalsurgery some4surgery eortc specific quality life questionnaire use trials</t>
  </si>
  <si>
    <t>civilitysaves,brennansurgeon</t>
  </si>
  <si>
    <t>juliomayol,civilitysaves</t>
  </si>
  <si>
    <t>frequently,gloves</t>
  </si>
  <si>
    <t>gloves,perforated</t>
  </si>
  <si>
    <t>perforated,during</t>
  </si>
  <si>
    <t>during,procedure</t>
  </si>
  <si>
    <t>procedure,some4surgery</t>
  </si>
  <si>
    <t>once,told</t>
  </si>
  <si>
    <t>told,colorectal</t>
  </si>
  <si>
    <t>colorectal,surgeons</t>
  </si>
  <si>
    <t>surgeons,particularly</t>
  </si>
  <si>
    <t>particularly,funny</t>
  </si>
  <si>
    <t>funny,t</t>
  </si>
  <si>
    <t>t,take</t>
  </si>
  <si>
    <t>take,yourself</t>
  </si>
  <si>
    <t>yourself,seriously</t>
  </si>
  <si>
    <t>seriously,spend</t>
  </si>
  <si>
    <t>idea,some4surgery</t>
  </si>
  <si>
    <t>some4surgery,precisionmedicine</t>
  </si>
  <si>
    <t>worlds,apart</t>
  </si>
  <si>
    <t>apart,separated</t>
  </si>
  <si>
    <t>separated,sterile</t>
  </si>
  <si>
    <t>sterile,sheet</t>
  </si>
  <si>
    <t>sheet,matter</t>
  </si>
  <si>
    <t>matter,many</t>
  </si>
  <si>
    <t>many,times</t>
  </si>
  <si>
    <t>times,seen</t>
  </si>
  <si>
    <t>something,1</t>
  </si>
  <si>
    <t>1,precision</t>
  </si>
  <si>
    <t>precision,personalised</t>
  </si>
  <si>
    <t>personalised,personal</t>
  </si>
  <si>
    <t>personal,individualised</t>
  </si>
  <si>
    <t>individualised,patient</t>
  </si>
  <si>
    <t>patient,2</t>
  </si>
  <si>
    <t>2,care</t>
  </si>
  <si>
    <t>care,medicine</t>
  </si>
  <si>
    <t>más,evidencia</t>
  </si>
  <si>
    <t>evidencia,contra</t>
  </si>
  <si>
    <t>contra,tratamiento</t>
  </si>
  <si>
    <t>tratamiento,quirúrgico</t>
  </si>
  <si>
    <t>quirúrgico,apendicitis</t>
  </si>
  <si>
    <t>apendicitis,caso</t>
  </si>
  <si>
    <t>caso,trabajo</t>
  </si>
  <si>
    <t>trabajo,jamasurgery</t>
  </si>
  <si>
    <t>jamasurgery,recomendado</t>
  </si>
  <si>
    <t>recomendado,amcollsurgeons</t>
  </si>
  <si>
    <t>dear,please</t>
  </si>
  <si>
    <t>please,consider</t>
  </si>
  <si>
    <t>consider,registering</t>
  </si>
  <si>
    <t>registering,fabulous</t>
  </si>
  <si>
    <t>fabulous,ibcoxford</t>
  </si>
  <si>
    <t>ibcoxford,march</t>
  </si>
  <si>
    <t>march,fantastic</t>
  </si>
  <si>
    <t>fantastic,opportunity</t>
  </si>
  <si>
    <t>opportunity,meet</t>
  </si>
  <si>
    <t>meet,those</t>
  </si>
  <si>
    <t>good,read</t>
  </si>
  <si>
    <t>read,everybody</t>
  </si>
  <si>
    <t>everybody,engaged</t>
  </si>
  <si>
    <t>engaged,social</t>
  </si>
  <si>
    <t>social,media</t>
  </si>
  <si>
    <t>media,protected</t>
  </si>
  <si>
    <t>protected,health</t>
  </si>
  <si>
    <t>health,information</t>
  </si>
  <si>
    <t>information,phi</t>
  </si>
  <si>
    <t>phi,phi</t>
  </si>
  <si>
    <t>scientists,gt</t>
  </si>
  <si>
    <t>gt,1000</t>
  </si>
  <si>
    <t>1000,twitter</t>
  </si>
  <si>
    <t>twitter,followers</t>
  </si>
  <si>
    <t>followers,reach</t>
  </si>
  <si>
    <t>reach,broader</t>
  </si>
  <si>
    <t>broader,audience</t>
  </si>
  <si>
    <t>audience,including</t>
  </si>
  <si>
    <t>including,educational</t>
  </si>
  <si>
    <t>educational,organizations</t>
  </si>
  <si>
    <t>civilitysaves,brennansurgeon  juliomayol,civilitysaves  frequently,gloves  gloves,perforated  perforated,during  during,procedure  procedure,some4surgery  idea,some4surgery  some4surgery,some4precision  some4precision,some4surgery</t>
  </si>
  <si>
    <t>some4surgery,some4precision  some4surgery,precisionmedicine  worlds,apart  apart,separated  separated,sterile  sterile,sheet  sheet,matter  matter,many  many,times  times,seen</t>
  </si>
  <si>
    <t>some4precision,some4surgery  something,1  1,precision  precision,personalised  personalised,personal  personal,individualised  individualised,patient  patient,2  2,care  care,medicine</t>
  </si>
  <si>
    <t>más,evidencia  evidencia,contra  contra,tratamiento  tratamiento,quirúrgico  quirúrgico,apendicitis  apendicitis,caso  caso,trabajo  trabajo,jamasurgery  jamasurgery,recomendado  recomendado,amcollsurgeons</t>
  </si>
  <si>
    <t>colorectalcancer,specific  specific,quality  quality,life  life,questionnaire  questionnaire,use  use,trials  trials,colorectalsurgery  colorectalsurgery,asking  asking,friend  friend,some4surgery</t>
  </si>
  <si>
    <t>c_mellenthin juliomayol drsantiagoortiz visceralchuv alaael_hussuna mrrjegan jasosamd aandiko1 profdemartines gavinprestonmd</t>
  </si>
  <si>
    <t>perbinder juliomayol mrrjegan skepticscalpel brennansurgeon powarg07</t>
  </si>
  <si>
    <t>juliomayol alaael_hussuna</t>
  </si>
  <si>
    <t>juliomayol powarg07 c_mellenthin mrrjegan</t>
  </si>
  <si>
    <t>juliomayol visceralchuv lifeofmedstudnt precisionso ksoreide me4_so alaael_hussuna des_winter powarg07 lgraat</t>
  </si>
  <si>
    <t>civilitysaves brennansurgeon juliomayol precisionso powarg07 perbinder des_winter bjsurgery garethhpb malinasund</t>
  </si>
  <si>
    <t>me4_so swexner manishchandsurg powarg07 precisionso juliomayol alaael_hussuna dr_samehhany81 holubarstefan perbinder</t>
  </si>
  <si>
    <t>juliomayol precisionso powarg07 twitter me4_so mrrjegan timthesurgeon omaxfisher btrizlecum celiaamorees</t>
  </si>
  <si>
    <t>jamasurgery amcollsurgeons spainsurg</t>
  </si>
  <si>
    <t>intuitivesurg transenterix cmrsurgical</t>
  </si>
  <si>
    <t>runanteldat gavinprestonmd skepticscalpel usarmy logghemd lifeofmedstudnt sages_updates academicsurgery dredfitzgerald timthesurgeon</t>
  </si>
  <si>
    <t>drumeshprabhu juliomayol perbinder david_ukan lilian_chiwera bjsurgery nshrotri brennansurgeon des_winter caycedomarula</t>
  </si>
  <si>
    <t>calcaware celestinogutirr swexner salemsamer delthiaricks manishchandsurg samatallahmd northwellhealth nhilsi enenbee</t>
  </si>
  <si>
    <t>perbess twitter ksoreide bel95948856 rebgross me4_so btrizlecum powarg07 omaxfisher dr_chris_brown</t>
  </si>
  <si>
    <t>amcollsurgeons balibreajose jamasurgery rotermes gorginion iqlacybcn spainsurg</t>
  </si>
  <si>
    <t>cmrsurgical transenterix intuitivesurg drshakurirad</t>
  </si>
  <si>
    <t>mageefrcs pawanlekharaju ibcoxford</t>
  </si>
  <si>
    <t>jteoh_hk aldughiman_md hpbsurgeon1</t>
  </si>
  <si>
    <t>ramosdelamedina moraericka</t>
  </si>
  <si>
    <t>leo708 drbarreraprocto</t>
  </si>
  <si>
    <t>pathaksudh viswas_mr</t>
  </si>
  <si>
    <t>villesallinen hmhsurgery</t>
  </si>
  <si>
    <t>https://www.emjreviews.com/gastroenterology/symposium/delivering-precision-medicine-and-patient-centred-care-through-a-multidisciplinary-approach/ https://twitter.com/juliomayol/status/1082038657391968257</t>
  </si>
  <si>
    <t>https://twitter.com/perbinder/status/1081943614010331136 https://twitter.com/DrMStiegler/status/971148944880349186 https://twitter.com/perbinder/status/1081583988614021120</t>
  </si>
  <si>
    <t>https://twitter.com/juliomayol/status/1082038657391968257 https://twitter.com/perbinder/status/1081943614010331136 https://twitter.com/balibreajose/status/1081606486168616961 https://twitter.com/juliomayol/status/1081624315337023490</t>
  </si>
  <si>
    <t>emjreviews.com twitter.com</t>
  </si>
  <si>
    <t>some4surgery some4precision precisionmedicine precisionsurgery visualabstracts openaccess research</t>
  </si>
  <si>
    <t>some4surgery some4precision artificialinteligence ai medicine surgery precisionmedicine</t>
  </si>
  <si>
    <t>some4precision some4surgery liquidbiopsies precision personalised personal individualised patient care medicine</t>
  </si>
  <si>
    <t>some4surgery colorectal</t>
  </si>
  <si>
    <t>some4surgery visualabstracts precision personalised personal individualised patient care medicine precisionmedicine</t>
  </si>
  <si>
    <t>some4surgery visualabstracts research</t>
  </si>
  <si>
    <t>precisionmedicine some4precision precisionsurgery visualabstracts openaccess research some4surgery</t>
  </si>
  <si>
    <t>artificialinteligence ai medicine surgery precisionmedicine some4surgery some4precision</t>
  </si>
  <si>
    <t>some4precision urosome some4surgery</t>
  </si>
  <si>
    <t>liquidbiopsies precision personalised personal individualised patient care medicine surgery therapy</t>
  </si>
  <si>
    <t>openaccess some4precision some4surgery</t>
  </si>
  <si>
    <t>colorectal some4surgery</t>
  </si>
  <si>
    <t>visualabstracts precision personalised personal individualised patient care medicine precisionmedicine some4precision</t>
  </si>
  <si>
    <t>visualabstracts research some4surgery</t>
  </si>
  <si>
    <t>some4surgery some4precision gloves powarg07 precisionso precisionmedicine juliomayol idea during precisionsurgery</t>
  </si>
  <si>
    <t>once told colorectal surgeons particularly funny t take yourself seriously</t>
  </si>
  <si>
    <t>some4surgery ending madrid last year idea road trip visiting west</t>
  </si>
  <si>
    <t>some4surgery juliomayol civilitysaves brennansurgeon perbinder idea skepticscalpel live tweet event</t>
  </si>
  <si>
    <t>colorectalcancer specific quality life questionnaire use trials colorectalsurgery asking friend</t>
  </si>
  <si>
    <t>eortc colorectalcancer colorectalsurgery some4surgery clear results thanks answers won fair</t>
  </si>
  <si>
    <t>artificialinteligence ai play increasingly more roles medicine surgery some4precision some4surgery</t>
  </si>
  <si>
    <t>some4surgery some4precision bt juliomayol patients me4_so swexner manishchandsurg need good</t>
  </si>
  <si>
    <t>powarg07 wonderful idea need agree definition precisionmedicine surgery define search</t>
  </si>
  <si>
    <t>aware upcoming plan s research some4surgery</t>
  </si>
  <si>
    <t>some4surgery juliomayol powarg07 precisionso some4precision alaael_hussuna des_winter fully agree good</t>
  </si>
  <si>
    <t>good some4surgery phi very beginning some4precision read everybody engaged social</t>
  </si>
  <si>
    <t>juliomayol some4precision some4surgery bjsurgery mrrjegan precisionso des_winter garethhpb malinasund swexner</t>
  </si>
  <si>
    <t>bt some4surgery some4precision need good communication skills surgeons inter profissionals</t>
  </si>
  <si>
    <t>viswas_mr follow some4surgery hashtag good surgical discussions</t>
  </si>
  <si>
    <t>some4surgery some4precision better good openaccess same conditions frequently gloves perforated</t>
  </si>
  <si>
    <t>some4surgery juliomayol great gloves visceralchuv very c_mellenthin way precisionso chuvlausanne</t>
  </si>
  <si>
    <t>el la punto que y fijaros en diferencia entre simple</t>
  </si>
  <si>
    <t>some4surgery ending madrid mrrjegan powarg07 precisionso des_winter bjsurgery garethhpb malinasund</t>
  </si>
  <si>
    <t>some4surgery juliomayol some4precision surgery copyrights visualabstracts free peruse posted twitter</t>
  </si>
  <si>
    <t>perbinder juliomayol civilitysaves brennansurgeon please set up date happy travel</t>
  </si>
  <si>
    <t>some4surgery gloves juliomayol visceralchuv me4_so alaael_hussuna very use drsantiagoortiz ksoreide</t>
  </si>
  <si>
    <t>some4surgery posted copyrights visualabstracts free peruse twitter rules applies aware</t>
  </si>
  <si>
    <t>c_mellenthin juliomayol powarg07 precisionso mrrjegan timthesurgeon omaxfisher btrizlecum celiaamorees disaster</t>
  </si>
  <si>
    <t>gloves y powarg07 precisionso some4precision precisionmedicine juliomayol idea during precisionsurgery</t>
  </si>
  <si>
    <t>perbinder juliomayol ending madrid idea civilitysaves brennansurgeon skepticscalpel live tweet</t>
  </si>
  <si>
    <t>bt juliomayol need good communication skills surgeons inter profissionals surgein</t>
  </si>
  <si>
    <t>juliomayol alaael_hussuna des_winter fully agree good reviewer course reject constructive</t>
  </si>
  <si>
    <t>phi very beginning some4precision read everybody engaged social media protected</t>
  </si>
  <si>
    <t>bjsurgery mrrjegan precisionso des_winter garethhpb malinasund swexner fourth circulating tumour</t>
  </si>
  <si>
    <t>bt worlds apart separated sterile sheet matter many times seen</t>
  </si>
  <si>
    <t>better good openaccess same conditions frequently gloves perforated during procedure</t>
  </si>
  <si>
    <t>great gloves chuvlausanne usarmy col lim bjsurgery ending madrid visceralchuv</t>
  </si>
  <si>
    <t>ending madrid mrrjegan powarg07 precisionso des_winter bjsurgery garethhpb malinasund swexner</t>
  </si>
  <si>
    <t>surgery some4precision copyrights visualabstracts free peruse posted twitter rules applies</t>
  </si>
  <si>
    <t>use gloves juliomayol visceralchuv me4_so alaael_hussuna very drsantiagoortiz ksoreide lgraat</t>
  </si>
  <si>
    <t>copyrights visualabstracts free peruse twitter rules applies aware upcoming plan</t>
  </si>
  <si>
    <t>some4precision,some4surgery  powarg07,precisionso  some4surgery,precisionmedicine  precisionmedicine,precisionsurgery  copyrights,visualabstracts  visualabstracts,free  free,peruse  peruse,posted  posted,twitter  twitter,rules</t>
  </si>
  <si>
    <t>last,year  year,idea  idea,road  road,trip  trip,visiting  visiting,some4surgery  some4surgery,west  west,europe  europe,ending  ending,madrid</t>
  </si>
  <si>
    <t>civilitysaves,brennansurgeon  juliomayol,civilitysaves  perbinder,juliomayol  idea,some4surgery  brennansurgeon,live  live,tweet  tweet,event  event,some4surgery  some4surgery,others  skepticscalpel,perbinder</t>
  </si>
  <si>
    <t>artificialinteligence,ai  ai,play  play,increasingly  increasingly,more  more,roles  roles,medicine  medicine,surgery  surgery,some4precision  some4precision,some4surgery  some4surgery,precisionmedicine</t>
  </si>
  <si>
    <t>some4surgery,some4precision  some4precision,need  need,good  good,communication  communication,skills  skills,bt  bt,surgeons  surgeons,inter  inter,profissionals  profissionals,bt</t>
  </si>
  <si>
    <t>aware,upcoming  upcoming,plan  plan,s  s,research  research,some4surgery</t>
  </si>
  <si>
    <t>powarg07,precisionso  alaael_hussuna,des_winter  des_winter,fully  fully,agree  agree,good  good,reviewer  reviewer,course  course,reject  reject,constructive  constructive,way</t>
  </si>
  <si>
    <t>very,good  good,beginning  beginning,some4surgery  some4surgery,some4precision  good,read  read,everybody  everybody,engaged  engaged,social  social,media  media,protected</t>
  </si>
  <si>
    <t>some4precision,some4surgery  mrrjegan,juliomayol  juliomayol,precisionso  precisionso,des_winter  des_winter,bjsurgery  bjsurgery,garethhpb  garethhpb,malinasund  malinasund,swexner  swexner,fourth  fourth,circulating</t>
  </si>
  <si>
    <t>viswas_mr,follow  follow,some4surgery  some4surgery,hashtag  hashtag,good  good,surgical  surgical,discussions</t>
  </si>
  <si>
    <t>some4surgery,some4precision  openaccess,better  better,same  same,conditions  conditions,some4surgery  frequently,gloves  gloves,perforated  perforated,during  during,procedure  procedure,some4surgery</t>
  </si>
  <si>
    <t>juliomayol,visceralchuv  2,gloves  c_mellenthin,juliomayol  juliomayol,powarg07  powarg07,precisionso  visceralchuv,chuvlausanne  chuvlausanne,usarmy  usarmy,great  great,surgeon  surgeon,great</t>
  </si>
  <si>
    <t>el,punto  fijaros,en  en,la  la,diferencia  diferencia,entre  entre,el  punto,simple  simple,que  que,había  había,hecho</t>
  </si>
  <si>
    <t>some4precision,some4surgery  copyrights,visualabstracts  visualabstracts,free  free,peruse  peruse,posted  posted,twitter  twitter,rules  rules,applies  applies,some4surgery  something,1</t>
  </si>
  <si>
    <t>perbinder,juliomayol  juliomayol,civilitysaves  civilitysaves,brennansurgeon  brennansurgeon,please  please,set  set,up  up,date  date,happy  happy,travel  travel,involved</t>
  </si>
  <si>
    <t>juliomayol,visceralchuv  me4_so,alaael_hussuna  drsantiagoortiz,ksoreide  ksoreide,lgraat  lgraat,pmyrelid  pmyrelid,juliomayol  visceralchuv,me4_so  alaael_hussuna,statistical  statistical,point  point,view</t>
  </si>
  <si>
    <t>copyrights,visualabstracts  visualabstracts,free  free,peruse  peruse,posted  posted,twitter  twitter,rules  rules,applies  applies,some4surgery  aware,upcoming  upcoming,plan</t>
  </si>
  <si>
    <t>c_mellenthin,juliomayol  juliomayol,powarg07  powarg07,precisionso  precisionso,mrrjegan  mrrjegan,timthesurgeon  timthesurgeon,omaxfisher  omaxfisher,btrizlecum  btrizlecum,celiaamorees  celiaamorees,disaster  disaster,unified</t>
  </si>
  <si>
    <t>perbinder,juliomayol  juliomayol,civilitysaves  civilitysaves,brennansurgeon  idea,some4surgery  brennansurgeon,live  live,tweet  tweet,event  event,some4surgery  some4surgery,others  skepticscalpel,perbinder</t>
  </si>
  <si>
    <t>some4precision,need  need,good  good,communication  communication,skills  skills,bt  bt,surgeons  surgeons,inter  inter,profissionals  profissionals,bt  bt,surgein</t>
  </si>
  <si>
    <t>alaael_hussuna,des_winter  des_winter,fully  fully,agree  agree,good  good,reviewer  reviewer,course  course,reject  reject,constructive  constructive,way  way,some4surgery</t>
  </si>
  <si>
    <t>mrrjegan,juliomayol  juliomayol,precisionso  precisionso,des_winter  des_winter,bjsurgery  bjsurgery,garethhpb  garethhpb,malinasund  malinasund,swexner  swexner,fourth  fourth,circulating  circulating,tumour</t>
  </si>
  <si>
    <t>openaccess,better  better,same  same,conditions  conditions,some4surgery  frequently,gloves  gloves,perforated  perforated,during  during,procedure  procedure,some4surgery  good,idea</t>
  </si>
  <si>
    <t>life</t>
  </si>
  <si>
    <t>questionnaire</t>
  </si>
  <si>
    <t>trials</t>
  </si>
  <si>
    <t>asking</t>
  </si>
  <si>
    <t>friend</t>
  </si>
  <si>
    <t>105, 76, 0</t>
  </si>
  <si>
    <t>209, 23, 0</t>
  </si>
  <si>
    <t>G1: some4surgery gloves juliomayol visceralchuv very great t day once told</t>
  </si>
  <si>
    <t>G2: some4surgery brennansurgeon juliomayol civilitysaves idea gloves some4precision perbinder during ending</t>
  </si>
  <si>
    <t>G3: some4surgery some4precision bt juliomayol surgery patients me4_so swexner manishchandsurg good</t>
  </si>
  <si>
    <t>G4: some4surgery juliomayol some4precision precisionso powarg07 surgery posted something 1 precision</t>
  </si>
  <si>
    <t>G5: más evidencia contra tratamiento quirúrgico apendicitis caso trabajo jamasurgery recomendado</t>
  </si>
  <si>
    <t>G6: surgical</t>
  </si>
  <si>
    <t>G7: dear please consider registering fabulous ibcoxford march fantastic opportunity meet</t>
  </si>
  <si>
    <t>G8: phi good some4surgery read everybody engaged social media protected health</t>
  </si>
  <si>
    <t>G9: scientists gt 1000 twitter followers reach broader audience including educational</t>
  </si>
  <si>
    <t>G10: internal haemorrhoids external plexus terms reserved haemorrhoidal venous respectively prolapse</t>
  </si>
  <si>
    <t>G12: less month go started thinking abstract sise2019 basic clinical research</t>
  </si>
  <si>
    <t>G13: colorectalcancer colorectalsurgery some4surgery eortc specific quality life questionnaire use trials</t>
  </si>
  <si>
    <t>G14: punto</t>
  </si>
  <si>
    <t>Edge Weight▓1▓6▓0▓True▓Green▓Red▓▓Edge Weight▓1▓2▓0▓3▓10▓False▓Edge Weight▓1▓6▓0▓32▓6▓False▓▓0▓0▓0▓True▓Black▓Black▓▓Followers▓32▓1324351▓0▓162▓1000▓False▓Followers▓32▓55878737▓0▓100▓70▓False▓▓0▓0▓0▓0▓0▓False▓▓0▓0▓0▓0▓0▓False</t>
  </si>
  <si>
    <t>GraphSource░TwitterSearch▓GraphTerm░#some4surgery until:2019-1-7▓ImportDescription░The graph represents a network of 101 Twitter users whose recent tweets contained "#some4surgery until:2019-1-7", or who were replied to or mentioned in those tweets, taken from a data set limited to a maximum of 18,000 tweets.  The network was obtained from Twitter on Sunday, 13 January 2019 at 23:32 UTC.
The tweets in the network were tweeted over the 1-day, 0-hour, 48-minute period from Saturday, 05 January 2019 at 22:53 UTC to Sunday, 06 January 2019 at 23:42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"mentions".▓ImportSuggestedTitle░#some4surgery until:2019-1-7 Twitter NodeXL SNA Map and Report for Sunday, 13 January 2019 at 23:32 UTC▓ImportSuggestedFileNameNoExtension░2019-01-13 23-32-20 NodeXL Twitter Search #some4surgery until:2019-1-7▓GroupingDescription░The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</si>
</sst>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10" fillId="0" borderId="0" xfId="28" applyFill="1" applyBorder="1" applyAlignment="1">
      <alignment/>
    </xf>
    <xf numFmtId="22" fontId="0" fillId="0" borderId="0" xfId="0" applyNumberFormat="1" applyFill="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2"/>
      <tableStyleElement type="headerRow" dxfId="431"/>
    </tableStyle>
    <tableStyle name="NodeXL Table" pivot="0" count="1">
      <tableStyleElement type="headerRow" dxfId="4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923263"/>
        <c:axId val="28656184"/>
      </c:barChart>
      <c:catAx>
        <c:axId val="479232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56184"/>
        <c:crosses val="autoZero"/>
        <c:auto val="1"/>
        <c:lblOffset val="100"/>
        <c:noMultiLvlLbl val="0"/>
      </c:catAx>
      <c:valAx>
        <c:axId val="2865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3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579065"/>
        <c:axId val="39449538"/>
      </c:barChart>
      <c:catAx>
        <c:axId val="56579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49538"/>
        <c:crosses val="autoZero"/>
        <c:auto val="1"/>
        <c:lblOffset val="100"/>
        <c:noMultiLvlLbl val="0"/>
      </c:catAx>
      <c:valAx>
        <c:axId val="39449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9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501523"/>
        <c:axId val="41295980"/>
      </c:barChart>
      <c:catAx>
        <c:axId val="195015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295980"/>
        <c:crosses val="autoZero"/>
        <c:auto val="1"/>
        <c:lblOffset val="100"/>
        <c:noMultiLvlLbl val="0"/>
      </c:catAx>
      <c:valAx>
        <c:axId val="41295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01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119501"/>
        <c:axId val="56640054"/>
      </c:barChart>
      <c:catAx>
        <c:axId val="36119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40054"/>
        <c:crosses val="autoZero"/>
        <c:auto val="1"/>
        <c:lblOffset val="100"/>
        <c:noMultiLvlLbl val="0"/>
      </c:catAx>
      <c:valAx>
        <c:axId val="56640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9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998439"/>
        <c:axId val="24441632"/>
      </c:barChart>
      <c:catAx>
        <c:axId val="399984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41632"/>
        <c:crosses val="autoZero"/>
        <c:auto val="1"/>
        <c:lblOffset val="100"/>
        <c:noMultiLvlLbl val="0"/>
      </c:catAx>
      <c:valAx>
        <c:axId val="24441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98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648097"/>
        <c:axId val="33615146"/>
      </c:barChart>
      <c:catAx>
        <c:axId val="186480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615146"/>
        <c:crosses val="autoZero"/>
        <c:auto val="1"/>
        <c:lblOffset val="100"/>
        <c:noMultiLvlLbl val="0"/>
      </c:catAx>
      <c:valAx>
        <c:axId val="33615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4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100859"/>
        <c:axId val="38472276"/>
      </c:barChart>
      <c:catAx>
        <c:axId val="341008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472276"/>
        <c:crosses val="autoZero"/>
        <c:auto val="1"/>
        <c:lblOffset val="100"/>
        <c:noMultiLvlLbl val="0"/>
      </c:catAx>
      <c:valAx>
        <c:axId val="3847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0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706165"/>
        <c:axId val="29246622"/>
      </c:barChart>
      <c:catAx>
        <c:axId val="10706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46622"/>
        <c:crosses val="autoZero"/>
        <c:auto val="1"/>
        <c:lblOffset val="100"/>
        <c:noMultiLvlLbl val="0"/>
      </c:catAx>
      <c:valAx>
        <c:axId val="29246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0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893007"/>
        <c:axId val="20166152"/>
      </c:barChart>
      <c:catAx>
        <c:axId val="61893007"/>
        <c:scaling>
          <c:orientation val="minMax"/>
        </c:scaling>
        <c:axPos val="b"/>
        <c:delete val="1"/>
        <c:majorTickMark val="out"/>
        <c:minorTickMark val="none"/>
        <c:tickLblPos val="none"/>
        <c:crossAx val="20166152"/>
        <c:crosses val="autoZero"/>
        <c:auto val="1"/>
        <c:lblOffset val="100"/>
        <c:noMultiLvlLbl val="0"/>
      </c:catAx>
      <c:valAx>
        <c:axId val="20166152"/>
        <c:scaling>
          <c:orientation val="minMax"/>
        </c:scaling>
        <c:axPos val="l"/>
        <c:delete val="1"/>
        <c:majorTickMark val="out"/>
        <c:minorTickMark val="none"/>
        <c:tickLblPos val="none"/>
        <c:crossAx val="61893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471" name="Subgraph-angelfbeta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473" name="Subgraph-juliomayo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475" name="Subgraph-runanteld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477" name="Subgraph-dredfitzgeral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479" name="Subgraph-lifeofmedstud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481" name="Subgraph-lilian_chiwe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83" name="Subgraph-perbind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85" name="Subgraph-brennansurge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87" name="Subgraph-civilitysav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89" name="Subgraph-gorgin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1" name="Subgraph-balibreaj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493" name="Subgraph-spainsur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95" name="Subgraph-amcollsurgeo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497" name="Subgraph-jamasurger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99" name="Subgraph-hmhsurger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01" name="Subgraph-villesallin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503" name="Subgraph-iqlacybc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505" name="Subgraph-datasciencebi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507" name="Subgraph-drivadeneiram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509" name="Subgraph-sloanegu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511" name="Subgraph-northwellhealt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513" name="Subgraph-delthiarick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515" name="Subgraph-manishchandsur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517" name="Subgraph-swexn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519" name="Subgraph-holubarstef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521" name="Subgraph-me4_s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523" name="Subgraph-dr_samehhany8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525" name="Subgraph-alaael_hussun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527" name="Subgraph-calcawar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529" name="Subgraph-hpbsurgeon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531" name="Subgraph-jteoh_h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533" name="Subgraph-siseurop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535" name="Subgraph-melissa_roch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537" name="Subgraph-doctorhor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539" name="Subgraph-scottrsteelem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541" name="Subgraph-samatallahm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543" name="Subgraph-enenbe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545" name="Subgraph-celestinogutir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547" name="Subgraph-precisions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549" name="Subgraph-powarg0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551" name="Subgraph-nhils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553" name="Subgraph-salemsam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555" name="Subgraph-mrhalki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557" name="Subgraph-mostafashalab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559" name="Subgraph-pathaksudh"/>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561" name="Subgraph-viswas_m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563" name="Subgraph-colorectaldisc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565" name="Subgraph-leo70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567" name="Subgraph-drbarreraproct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569" name="Subgraph-ramosdelamed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571" name="Subgraph-moraerick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573" name="Subgraph-fantasticnh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575" name="Subgraph-roterm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577" name="Subgraph-landaluceaito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579" name="Subgraph-aldughiman_m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581" name="Subgraph-bel95948856"/>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583" name="Subgraph-felipealconche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585" name="Subgraph-profdemartin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587" name="Subgraph-visceralchuv"/>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589" name="Subgraph-mageefrc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591" name="Subgraph-ibcoxfor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593" name="Subgraph-pawanlekharaj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595" name="Subgraph-drumeshprabhu"/>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597" name="Subgraph-david_uka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599" name="Subgraph-amontaners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601" name="Subgraph-caycedomarul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603" name="Subgraph-malinasun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605" name="Subgraph-garethhpb"/>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607" name="Subgraph-bjsurger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609" name="Subgraph-des_wint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611" name="Subgraph-mrrjega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613" name="Subgraph-draamaldonado"/>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615" name="Subgraph-drsantiagoortiz"/>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617" name="Subgraph-gavinprestonmd"/>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619" name="Subgraph-skepticscalpel"/>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621" name="Subgraph-nshrotr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623" name="Subgraph-dr_chris_brow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625" name="Subgraph-rebgros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627" name="Subgraph-ksoreid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29" name="Subgraph-twitt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1" name="Subgraph-perbes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3" name="Subgraph-academicsurgery"/>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35" name="Subgraph-logghemd"/>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37" name="Subgraph-jasosamd"/>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639" name="Subgraph-omaxfisher"/>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641" name="Subgraph-celiaamoree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643" name="Subgraph-btrizlecum"/>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645" name="Subgraph-timthesurgeo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647" name="Subgraph-c_mellenthi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649" name="Subgraph-allynewalsh"/>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651" name="Subgraph-aandiko1"/>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653" name="Subgraph-pmyreli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655" name="Subgraph-lgraat"/>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657" name="Subgraph-sages_update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659" name="Subgraph-usarm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661" name="Subgraph-chuvlausan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663" name="Subgraph-realbrainbook"/>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665" name="Subgraph-drshakurirad"/>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667" name="Subgraph-cmrsurgica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669" name="Subgraph-transenterix"/>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671" name="Subgraph-intuitivesur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35" totalsRowShown="0" headerRowDxfId="429" dataDxfId="391">
  <autoFilter ref="A2:BL335"/>
  <tableColumns count="64">
    <tableColumn id="1" name="Vertex 1" dataDxfId="375"/>
    <tableColumn id="2" name="Vertex 2" dataDxfId="373"/>
    <tableColumn id="3" name="Color" dataDxfId="374"/>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9"/>
    <tableColumn id="7" name="ID" dataDxfId="393"/>
    <tableColumn id="9" name="Dynamic Filter" dataDxfId="392"/>
    <tableColumn id="8" name="Add Your Own Columns Here" dataDxfId="372"/>
    <tableColumn id="15" name="Relationship" dataDxfId="371"/>
    <tableColumn id="16" name="Relationship Date (UTC)" dataDxfId="370"/>
    <tableColumn id="17" name="Tweet" dataDxfId="369"/>
    <tableColumn id="18" name="URLs in Tweet" dataDxfId="368"/>
    <tableColumn id="19" name="Domains in Tweet" dataDxfId="367"/>
    <tableColumn id="20" name="Hashtags in Tweet" dataDxfId="366"/>
    <tableColumn id="21" name="Media in Tweet" dataDxfId="365"/>
    <tableColumn id="22" name="Tweet Image File" dataDxfId="364"/>
    <tableColumn id="23" name="Tweet Date (UTC)" dataDxfId="363"/>
    <tableColumn id="24" name="Twitter Page for Tweet" dataDxfId="362"/>
    <tableColumn id="25" name="Latitude" dataDxfId="361"/>
    <tableColumn id="26" name="Longitude" dataDxfId="360"/>
    <tableColumn id="27" name="Imported ID" dataDxfId="359"/>
    <tableColumn id="28" name="In-Reply-To Tweet ID" dataDxfId="358"/>
    <tableColumn id="29" name="Favorited" dataDxfId="357"/>
    <tableColumn id="30" name="Favorite Count" dataDxfId="356"/>
    <tableColumn id="31" name="In-Reply-To User ID" dataDxfId="355"/>
    <tableColumn id="32" name="Is Quote Status" dataDxfId="354"/>
    <tableColumn id="33" name="Language" dataDxfId="353"/>
    <tableColumn id="34" name="Possibly Sensitive" dataDxfId="352"/>
    <tableColumn id="35" name="Quoted Status ID" dataDxfId="351"/>
    <tableColumn id="36" name="Retweeted" dataDxfId="350"/>
    <tableColumn id="37" name="Retweet Count" dataDxfId="349"/>
    <tableColumn id="38" name="Retweet ID" dataDxfId="348"/>
    <tableColumn id="39" name="Source" dataDxfId="347"/>
    <tableColumn id="40" name="Truncated" dataDxfId="346"/>
    <tableColumn id="41" name="Unified Twitter ID" dataDxfId="345"/>
    <tableColumn id="42" name="Imported Tweet Type" dataDxfId="344"/>
    <tableColumn id="43" name="Added By Extended Analysis" dataDxfId="343"/>
    <tableColumn id="44" name="Corrected By Extended Analysis" dataDxfId="342"/>
    <tableColumn id="45" name="Place Bounding Box" dataDxfId="341"/>
    <tableColumn id="46" name="Place Country" dataDxfId="340"/>
    <tableColumn id="47" name="Place Country Code" dataDxfId="339"/>
    <tableColumn id="48" name="Place Full Name" dataDxfId="338"/>
    <tableColumn id="49" name="Place ID" dataDxfId="337"/>
    <tableColumn id="50" name="Place Name" dataDxfId="336"/>
    <tableColumn id="51" name="Place Type" dataDxfId="335"/>
    <tableColumn id="52" name="Place URL" dataDxfId="334"/>
    <tableColumn id="53" name="Edge Weight" dataDxfId="297"/>
    <tableColumn id="54" name="Vertex 1 Group" dataDxfId="29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402" dataDxfId="401">
  <autoFilter ref="A2:C29"/>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23"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24" name="TwitterSearchNetworkTopItems_2" displayName="TwitterSearchNetworkTopItems_2" ref="A14:V19" totalsRowShown="0" headerRowDxfId="266" dataDxfId="265">
  <autoFilter ref="A14:V19"/>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25" name="TwitterSearchNetworkTopItems_3" displayName="TwitterSearchNetworkTopItems_3" ref="A22:V32" totalsRowShown="0" headerRowDxfId="242" dataDxfId="241">
  <autoFilter ref="A22:V32"/>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26" name="TwitterSearchNetworkTopItems_4" displayName="TwitterSearchNetworkTopItems_4" ref="A35:V45" totalsRowShown="0" headerRowDxfId="217" dataDxfId="216">
  <autoFilter ref="A35:V45"/>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27" name="TwitterSearchNetworkTopItems_5" displayName="TwitterSearchNetworkTopItems_5" ref="A48:V58" totalsRowShown="0" headerRowDxfId="192" dataDxfId="191">
  <autoFilter ref="A48:V58"/>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28" name="TwitterSearchNetworkTopItems_6" displayName="TwitterSearchNetworkTopItems_6" ref="A61:V71" totalsRowShown="0" headerRowDxfId="167" dataDxfId="166">
  <autoFilter ref="A61: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29"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30"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3" totalsRowShown="0" headerRowDxfId="428" dataDxfId="376">
  <autoFilter ref="A2:BT103"/>
  <tableColumns count="72">
    <tableColumn id="1" name="Vertex" dataDxfId="390"/>
    <tableColumn id="72" name="Subgraph" dataDxfId="389"/>
    <tableColumn id="2" name="Color" dataDxfId="388"/>
    <tableColumn id="5" name="Shape" dataDxfId="387"/>
    <tableColumn id="6" name="Size" dataDxfId="386"/>
    <tableColumn id="4" name="Opacity" dataDxfId="314"/>
    <tableColumn id="7" name="Image File" dataDxfId="312"/>
    <tableColumn id="3" name="Visibility" dataDxfId="313"/>
    <tableColumn id="10" name="Label" dataDxfId="385"/>
    <tableColumn id="16" name="Label Fill Color" dataDxfId="384"/>
    <tableColumn id="9" name="Label Position" dataDxfId="308"/>
    <tableColumn id="8" name="Tooltip" dataDxfId="306"/>
    <tableColumn id="18" name="Layout Order" dataDxfId="307"/>
    <tableColumn id="13" name="X" dataDxfId="383"/>
    <tableColumn id="14" name="Y" dataDxfId="382"/>
    <tableColumn id="12" name="Locked?" dataDxfId="381"/>
    <tableColumn id="19" name="Polar R" dataDxfId="380"/>
    <tableColumn id="20" name="Polar Angle" dataDxfId="37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78"/>
    <tableColumn id="28" name="Dynamic Filter" dataDxfId="377"/>
    <tableColumn id="17" name="Add Your Own Columns Here" dataDxfId="333"/>
    <tableColumn id="30" name="Name" dataDxfId="332"/>
    <tableColumn id="31" name="Followed" dataDxfId="331"/>
    <tableColumn id="32" name="Followers" dataDxfId="330"/>
    <tableColumn id="33" name="Tweets" dataDxfId="329"/>
    <tableColumn id="34" name="Favorites" dataDxfId="328"/>
    <tableColumn id="35" name="Time Zone UTC Offset (Seconds)" dataDxfId="327"/>
    <tableColumn id="36" name="Description" dataDxfId="326"/>
    <tableColumn id="37" name="Location" dataDxfId="325"/>
    <tableColumn id="38" name="Web" dataDxfId="324"/>
    <tableColumn id="39" name="Time Zone" dataDxfId="323"/>
    <tableColumn id="40" name="Joined Twitter Date (UTC)" dataDxfId="322"/>
    <tableColumn id="41" name="Profile Banner Url" dataDxfId="321"/>
    <tableColumn id="42" name="Default Profile" dataDxfId="320"/>
    <tableColumn id="43" name="Default Profile Image" dataDxfId="319"/>
    <tableColumn id="44" name="Geo Enabled" dataDxfId="318"/>
    <tableColumn id="45" name="Language" dataDxfId="317"/>
    <tableColumn id="46" name="Listed Count" dataDxfId="316"/>
    <tableColumn id="47" name="Profile Background Image Url" dataDxfId="315"/>
    <tableColumn id="48" name="Verified" dataDxfId="311"/>
    <tableColumn id="49" name="Custom Menu Item Text" dataDxfId="310"/>
    <tableColumn id="50" name="Custom Menu Item Action" dataDxfId="309"/>
    <tableColumn id="51" name="Tweeted Search Term?" dataDxfId="298"/>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31" name="Words" displayName="Words" ref="A1:G793" totalsRowShown="0" headerRowDxfId="82" dataDxfId="81">
  <autoFilter ref="A1:G79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32" name="WordPairs" displayName="WordPairs" ref="A1:L899" totalsRowShown="0" headerRowDxfId="73" dataDxfId="72">
  <autoFilter ref="A1:L89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33"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27">
  <autoFilter ref="A2:AO16"/>
  <tableColumns count="41">
    <tableColumn id="1" name="Group" dataDxfId="305"/>
    <tableColumn id="2" name="Vertex Color" dataDxfId="304"/>
    <tableColumn id="3" name="Vertex Shape" dataDxfId="302"/>
    <tableColumn id="22" name="Visibility" dataDxfId="303"/>
    <tableColumn id="4" name="Collapsed?"/>
    <tableColumn id="18" name="Label" dataDxfId="426"/>
    <tableColumn id="20" name="Collapsed X"/>
    <tableColumn id="21" name="Collapsed Y"/>
    <tableColumn id="6" name="ID" dataDxfId="42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24" dataDxfId="423">
  <autoFilter ref="A1:C102"/>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2"/>
    <tableColumn id="2" name="Degree Frequency" dataDxfId="421">
      <calculatedColumnFormula>COUNTIF(Vertices[Degree], "&gt;= " &amp; D2) - COUNTIF(Vertices[Degree], "&gt;=" &amp; D3)</calculatedColumnFormula>
    </tableColumn>
    <tableColumn id="3" name="In-Degree Bin" dataDxfId="420"/>
    <tableColumn id="4" name="In-Degree Frequency" dataDxfId="419">
      <calculatedColumnFormula>COUNTIF(Vertices[In-Degree], "&gt;= " &amp; F2) - COUNTIF(Vertices[In-Degree], "&gt;=" &amp; F3)</calculatedColumnFormula>
    </tableColumn>
    <tableColumn id="5" name="Out-Degree Bin" dataDxfId="418"/>
    <tableColumn id="6" name="Out-Degree Frequency" dataDxfId="417">
      <calculatedColumnFormula>COUNTIF(Vertices[Out-Degree], "&gt;= " &amp; H2) - COUNTIF(Vertices[Out-Degree], "&gt;=" &amp; H3)</calculatedColumnFormula>
    </tableColumn>
    <tableColumn id="7" name="Betweenness Centrality Bin" dataDxfId="416"/>
    <tableColumn id="8" name="Betweenness Centrality Frequency" dataDxfId="415">
      <calculatedColumnFormula>COUNTIF(Vertices[Betweenness Centrality], "&gt;= " &amp; J2) - COUNTIF(Vertices[Betweenness Centrality], "&gt;=" &amp; J3)</calculatedColumnFormula>
    </tableColumn>
    <tableColumn id="9" name="Closeness Centrality Bin" dataDxfId="414"/>
    <tableColumn id="10" name="Closeness Centrality Frequency" dataDxfId="413">
      <calculatedColumnFormula>COUNTIF(Vertices[Closeness Centrality], "&gt;= " &amp; L2) - COUNTIF(Vertices[Closeness Centrality], "&gt;=" &amp; L3)</calculatedColumnFormula>
    </tableColumn>
    <tableColumn id="11" name="Eigenvector Centrality Bin" dataDxfId="412"/>
    <tableColumn id="12" name="Eigenvector Centrality Frequency" dataDxfId="411">
      <calculatedColumnFormula>COUNTIF(Vertices[Eigenvector Centrality], "&gt;= " &amp; N2) - COUNTIF(Vertices[Eigenvector Centrality], "&gt;=" &amp; N3)</calculatedColumnFormula>
    </tableColumn>
    <tableColumn id="18" name="PageRank Bin" dataDxfId="410"/>
    <tableColumn id="17" name="PageRank Frequency" dataDxfId="409">
      <calculatedColumnFormula>COUNTIF(Vertices[Eigenvector Centrality], "&gt;= " &amp; P2) - COUNTIF(Vertices[Eigenvector Centrality], "&gt;=" &amp; P3)</calculatedColumnFormula>
    </tableColumn>
    <tableColumn id="13" name="Clustering Coefficient Bin" dataDxfId="408"/>
    <tableColumn id="14" name="Clustering Coefficient Frequency" dataDxfId="407">
      <calculatedColumnFormula>COUNTIF(Vertices[Clustering Coefficient], "&gt;= " &amp; R2) - COUNTIF(Vertices[Clustering Coefficient], "&gt;=" &amp; R3)</calculatedColumnFormula>
    </tableColumn>
    <tableColumn id="15" name="Dynamic Filter Bin" dataDxfId="406"/>
    <tableColumn id="16" name="Dynamic Filter Frequency" dataDxfId="4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eterKarthMD/status/1081576182984966145" TargetMode="External" /><Relationship Id="rId2" Type="http://schemas.openxmlformats.org/officeDocument/2006/relationships/hyperlink" Target="https://twitter.com/PeterKarthMD/status/1081576182984966145" TargetMode="External" /><Relationship Id="rId3" Type="http://schemas.openxmlformats.org/officeDocument/2006/relationships/hyperlink" Target="https://twitter.com/PeterKarthMD/status/1081576182984966145" TargetMode="External" /><Relationship Id="rId4" Type="http://schemas.openxmlformats.org/officeDocument/2006/relationships/hyperlink" Target="https://twitter.com/PeterKarthMD/status/1081576182984966145" TargetMode="External" /><Relationship Id="rId5" Type="http://schemas.openxmlformats.org/officeDocument/2006/relationships/hyperlink" Target="https://twitter.com/PeterKarthMD/status/1081576182984966145" TargetMode="External" /><Relationship Id="rId6" Type="http://schemas.openxmlformats.org/officeDocument/2006/relationships/hyperlink" Target="https://twitter.com/PeterKarthMD/status/1081576182984966145" TargetMode="External" /><Relationship Id="rId7" Type="http://schemas.openxmlformats.org/officeDocument/2006/relationships/hyperlink" Target="https://twitter.com/PeterKarthMD/status/1081576182984966145" TargetMode="External" /><Relationship Id="rId8" Type="http://schemas.openxmlformats.org/officeDocument/2006/relationships/hyperlink" Target="https://twitter.com/PeterKarthMD/status/1081576182984966145" TargetMode="External" /><Relationship Id="rId9" Type="http://schemas.openxmlformats.org/officeDocument/2006/relationships/hyperlink" Target="https://twitter.com/PeterKarthMD/status/1081576182984966145" TargetMode="External" /><Relationship Id="rId10" Type="http://schemas.openxmlformats.org/officeDocument/2006/relationships/hyperlink" Target="https://twitter.com/PeterKarthMD/status/1081576182984966145" TargetMode="External" /><Relationship Id="rId11" Type="http://schemas.openxmlformats.org/officeDocument/2006/relationships/hyperlink" Target="https://twitter.com/PeterKarthMD/status/1081576182984966145" TargetMode="External" /><Relationship Id="rId12" Type="http://schemas.openxmlformats.org/officeDocument/2006/relationships/hyperlink" Target="http://www.facetsjournal.com/doi/10.1139/facets-2018-0002" TargetMode="External" /><Relationship Id="rId13" Type="http://schemas.openxmlformats.org/officeDocument/2006/relationships/hyperlink" Target="https://twitter.com/AmCollSurgeons/status/1076583347181240320" TargetMode="External" /><Relationship Id="rId14" Type="http://schemas.openxmlformats.org/officeDocument/2006/relationships/hyperlink" Target="https://twitter.com/AmCollSurgeons/status/1076583347181240320" TargetMode="External" /><Relationship Id="rId15" Type="http://schemas.openxmlformats.org/officeDocument/2006/relationships/hyperlink" Target="https://twitter.com/AmCollSurgeons/status/1076583347181240320" TargetMode="External" /><Relationship Id="rId16" Type="http://schemas.openxmlformats.org/officeDocument/2006/relationships/hyperlink" Target="https://www.hipaajournal.com/what-is-protected-health-information/" TargetMode="External" /><Relationship Id="rId17" Type="http://schemas.openxmlformats.org/officeDocument/2006/relationships/hyperlink" Target="https://twitter.com/juliomayol/status/1081624315337023490" TargetMode="External" /><Relationship Id="rId18" Type="http://schemas.openxmlformats.org/officeDocument/2006/relationships/hyperlink" Target="https://twitter.com/villesallinen/status/1080911344616927234" TargetMode="External" /><Relationship Id="rId19" Type="http://schemas.openxmlformats.org/officeDocument/2006/relationships/hyperlink" Target="https://twitter.com/Skepticscalpel/status/1081959604664352768" TargetMode="External" /><Relationship Id="rId20" Type="http://schemas.openxmlformats.org/officeDocument/2006/relationships/hyperlink" Target="https://twitter.com/mittenstate73/status/1079955505651638274" TargetMode="External" /><Relationship Id="rId21" Type="http://schemas.openxmlformats.org/officeDocument/2006/relationships/hyperlink" Target="https://onlinelibrary.wiley.com/doi/10.1002/bjs.10782?cookieSet=1" TargetMode="External" /><Relationship Id="rId22" Type="http://schemas.openxmlformats.org/officeDocument/2006/relationships/hyperlink" Target="https://www.emjreviews.com/gastroenterology/symposium/delivering-precision-medicine-and-patient-centred-care-through-a-multidisciplinary-approach/" TargetMode="External" /><Relationship Id="rId23" Type="http://schemas.openxmlformats.org/officeDocument/2006/relationships/hyperlink" Target="https://onlinelibrary.wiley.com/doi/10.1002/bjs.10782?cookieSet=1" TargetMode="External" /><Relationship Id="rId24" Type="http://schemas.openxmlformats.org/officeDocument/2006/relationships/hyperlink" Target="https://www.emjreviews.com/gastroenterology/symposium/delivering-precision-medicine-and-patient-centred-care-through-a-multidisciplinary-approach/" TargetMode="External" /><Relationship Id="rId25" Type="http://schemas.openxmlformats.org/officeDocument/2006/relationships/hyperlink" Target="https://onlinelibrary.wiley.com/doi/10.1002/bjs.10782?cookieSet=1" TargetMode="External" /><Relationship Id="rId26" Type="http://schemas.openxmlformats.org/officeDocument/2006/relationships/hyperlink" Target="https://www.emjreviews.com/gastroenterology/symposium/delivering-precision-medicine-and-patient-centred-care-through-a-multidisciplinary-approach/" TargetMode="External" /><Relationship Id="rId27" Type="http://schemas.openxmlformats.org/officeDocument/2006/relationships/hyperlink" Target="https://onlinelibrary.wiley.com/doi/10.1002/bjs.10782?cookieSet=1" TargetMode="External" /><Relationship Id="rId28" Type="http://schemas.openxmlformats.org/officeDocument/2006/relationships/hyperlink" Target="https://www.emjreviews.com/gastroenterology/symposium/delivering-precision-medicine-and-patient-centred-care-through-a-multidisciplinary-approach/" TargetMode="External" /><Relationship Id="rId29" Type="http://schemas.openxmlformats.org/officeDocument/2006/relationships/hyperlink" Target="https://onlinelibrary.wiley.com/doi/10.1002/bjs.10782?cookieSet=1" TargetMode="External" /><Relationship Id="rId30" Type="http://schemas.openxmlformats.org/officeDocument/2006/relationships/hyperlink" Target="https://www.emjreviews.com/gastroenterology/symposium/delivering-precision-medicine-and-patient-centred-care-through-a-multidisciplinary-approach/" TargetMode="External" /><Relationship Id="rId31" Type="http://schemas.openxmlformats.org/officeDocument/2006/relationships/hyperlink" Target="https://twitter.com/perbinder/status/1081583988614021120" TargetMode="External" /><Relationship Id="rId32" Type="http://schemas.openxmlformats.org/officeDocument/2006/relationships/hyperlink" Target="https://twitter.com/perbinder/status/1081943614010331136" TargetMode="External" /><Relationship Id="rId33" Type="http://schemas.openxmlformats.org/officeDocument/2006/relationships/hyperlink" Target="https://twitter.com/DrMStiegler/status/971148944880349186" TargetMode="External" /><Relationship Id="rId34" Type="http://schemas.openxmlformats.org/officeDocument/2006/relationships/hyperlink" Target="https://twitter.com/DrMStiegler/status/971148944880349186" TargetMode="External" /><Relationship Id="rId35" Type="http://schemas.openxmlformats.org/officeDocument/2006/relationships/hyperlink" Target="https://twitter.com/DrMStiegler/status/971148944880349186" TargetMode="External" /><Relationship Id="rId36" Type="http://schemas.openxmlformats.org/officeDocument/2006/relationships/hyperlink" Target="https://onlinelibrary.wiley.com/doi/10.1002/bjs.10782?cookieSet=1" TargetMode="External" /><Relationship Id="rId37" Type="http://schemas.openxmlformats.org/officeDocument/2006/relationships/hyperlink" Target="https://onlinelibrary.wiley.com/doi/10.1002/bjs.10782?cookieSet=1" TargetMode="External" /><Relationship Id="rId38" Type="http://schemas.openxmlformats.org/officeDocument/2006/relationships/hyperlink" Target="https://www.emjreviews.com/gastroenterology/symposium/delivering-precision-medicine-and-patient-centred-care-through-a-multidisciplinary-approach/" TargetMode="External" /><Relationship Id="rId39" Type="http://schemas.openxmlformats.org/officeDocument/2006/relationships/hyperlink" Target="https://onlinelibrary.wiley.com/doi/10.1002/bjs.10782?cookieSet=1" TargetMode="External" /><Relationship Id="rId40" Type="http://schemas.openxmlformats.org/officeDocument/2006/relationships/hyperlink" Target="https://www.emjreviews.com/gastroenterology/symposium/delivering-precision-medicine-and-patient-centred-care-through-a-multidisciplinary-approach/" TargetMode="External" /><Relationship Id="rId41" Type="http://schemas.openxmlformats.org/officeDocument/2006/relationships/hyperlink" Target="https://onlinelibrary.wiley.com/doi/10.1002/bjs.10782?cookieSet=1" TargetMode="External" /><Relationship Id="rId42" Type="http://schemas.openxmlformats.org/officeDocument/2006/relationships/hyperlink" Target="https://www.emjreviews.com/gastroenterology/symposium/delivering-precision-medicine-and-patient-centred-care-through-a-multidisciplinary-approach/" TargetMode="External" /><Relationship Id="rId43" Type="http://schemas.openxmlformats.org/officeDocument/2006/relationships/hyperlink" Target="https://twitter.com/juliomayol/status/1081624315337023490" TargetMode="External" /><Relationship Id="rId44" Type="http://schemas.openxmlformats.org/officeDocument/2006/relationships/hyperlink" Target="https://twitter.com/balibreajose/status/1081606486168616961" TargetMode="External" /><Relationship Id="rId45" Type="http://schemas.openxmlformats.org/officeDocument/2006/relationships/hyperlink" Target="https://twitter.com/perbinder/status/1081943614010331136" TargetMode="External" /><Relationship Id="rId46" Type="http://schemas.openxmlformats.org/officeDocument/2006/relationships/hyperlink" Target="https://twitter.com/juliomayol/status/1082038657391968257" TargetMode="External" /><Relationship Id="rId47" Type="http://schemas.openxmlformats.org/officeDocument/2006/relationships/hyperlink" Target="https://twitter.com/juliomayol/status/1082038657391968257" TargetMode="External" /><Relationship Id="rId48" Type="http://schemas.openxmlformats.org/officeDocument/2006/relationships/hyperlink" Target="https://twitter.com/drivadeneiramd/status/1081670544087494667" TargetMode="External" /><Relationship Id="rId49" Type="http://schemas.openxmlformats.org/officeDocument/2006/relationships/hyperlink" Target="https://pbs.twimg.com/media/DwO6j6LXgAIMEWV.jpg" TargetMode="External" /><Relationship Id="rId50" Type="http://schemas.openxmlformats.org/officeDocument/2006/relationships/hyperlink" Target="https://pbs.twimg.com/media/DsQHAesVsAAOKwu.jpg" TargetMode="External" /><Relationship Id="rId51" Type="http://schemas.openxmlformats.org/officeDocument/2006/relationships/hyperlink" Target="https://pbs.twimg.com/media/DwIyGnCVYAA_PyS.jpg" TargetMode="External" /><Relationship Id="rId52" Type="http://schemas.openxmlformats.org/officeDocument/2006/relationships/hyperlink" Target="https://pbs.twimg.com/media/DwJMZssXcAE1sC_.jpg" TargetMode="External" /><Relationship Id="rId53" Type="http://schemas.openxmlformats.org/officeDocument/2006/relationships/hyperlink" Target="https://pbs.twimg.com/media/DwJMZssXcAE1sC_.jpg" TargetMode="External" /><Relationship Id="rId54" Type="http://schemas.openxmlformats.org/officeDocument/2006/relationships/hyperlink" Target="https://pbs.twimg.com/media/DwJMZssXcAE1sC_.jpg" TargetMode="External" /><Relationship Id="rId55" Type="http://schemas.openxmlformats.org/officeDocument/2006/relationships/hyperlink" Target="https://pbs.twimg.com/media/DwJMZssXcAE1sC_.jpg" TargetMode="External" /><Relationship Id="rId56" Type="http://schemas.openxmlformats.org/officeDocument/2006/relationships/hyperlink" Target="https://pbs.twimg.com/media/DwJMZssXcAE1sC_.jpg" TargetMode="External" /><Relationship Id="rId57" Type="http://schemas.openxmlformats.org/officeDocument/2006/relationships/hyperlink" Target="https://pbs.twimg.com/media/DwJMZssXcAE1sC_.jpg" TargetMode="External" /><Relationship Id="rId58" Type="http://schemas.openxmlformats.org/officeDocument/2006/relationships/hyperlink" Target="https://pbs.twimg.com/media/DwI7eh6WsAEfLT1.jpg" TargetMode="External" /><Relationship Id="rId59" Type="http://schemas.openxmlformats.org/officeDocument/2006/relationships/hyperlink" Target="https://pbs.twimg.com/media/DwJMZssXcAE1sC_.jpg" TargetMode="External" /><Relationship Id="rId60" Type="http://schemas.openxmlformats.org/officeDocument/2006/relationships/hyperlink" Target="https://pbs.twimg.com/media/DwI7eh6WsAEfLT1.jpg" TargetMode="External" /><Relationship Id="rId61" Type="http://schemas.openxmlformats.org/officeDocument/2006/relationships/hyperlink" Target="https://pbs.twimg.com/media/DwJMZssXcAE1sC_.jpg" TargetMode="External" /><Relationship Id="rId62" Type="http://schemas.openxmlformats.org/officeDocument/2006/relationships/hyperlink" Target="https://pbs.twimg.com/media/DuwqPqCW0AAM4_G.jpg" TargetMode="External" /><Relationship Id="rId63" Type="http://schemas.openxmlformats.org/officeDocument/2006/relationships/hyperlink" Target="https://pbs.twimg.com/media/DwQ_pCFXQAA_Nsx.jpg" TargetMode="External" /><Relationship Id="rId64" Type="http://schemas.openxmlformats.org/officeDocument/2006/relationships/hyperlink" Target="https://pbs.twimg.com/media/DwQ_pCFXQAA_Nsx.jpg" TargetMode="External" /><Relationship Id="rId65" Type="http://schemas.openxmlformats.org/officeDocument/2006/relationships/hyperlink" Target="https://pbs.twimg.com/media/DwQ_pCFXQAA_Nsx.jpg" TargetMode="External" /><Relationship Id="rId66" Type="http://schemas.openxmlformats.org/officeDocument/2006/relationships/hyperlink" Target="http://pbs.twimg.com/profile_images/1068873586969112576/qWGFz86q_normal.jpg" TargetMode="External" /><Relationship Id="rId67" Type="http://schemas.openxmlformats.org/officeDocument/2006/relationships/hyperlink" Target="http://pbs.twimg.com/profile_images/1073010577595875330/sO9BEE0c_normal.jpg" TargetMode="External" /><Relationship Id="rId68" Type="http://schemas.openxmlformats.org/officeDocument/2006/relationships/hyperlink" Target="http://pbs.twimg.com/profile_images/1073010577595875330/sO9BEE0c_normal.jpg" TargetMode="External" /><Relationship Id="rId69" Type="http://schemas.openxmlformats.org/officeDocument/2006/relationships/hyperlink" Target="http://pbs.twimg.com/profile_images/883690697936842752/WjpzsyvB_normal.jpg" TargetMode="External" /><Relationship Id="rId70" Type="http://schemas.openxmlformats.org/officeDocument/2006/relationships/hyperlink" Target="http://pbs.twimg.com/profile_images/883690697936842752/WjpzsyvB_normal.jpg" TargetMode="External" /><Relationship Id="rId71" Type="http://schemas.openxmlformats.org/officeDocument/2006/relationships/hyperlink" Target="http://pbs.twimg.com/profile_images/883690697936842752/WjpzsyvB_normal.jpg" TargetMode="External" /><Relationship Id="rId72" Type="http://schemas.openxmlformats.org/officeDocument/2006/relationships/hyperlink" Target="http://pbs.twimg.com/profile_images/883690697936842752/WjpzsyvB_normal.jpg" TargetMode="External" /><Relationship Id="rId73" Type="http://schemas.openxmlformats.org/officeDocument/2006/relationships/hyperlink" Target="http://pbs.twimg.com/profile_images/1059918640005480453/_ikBVHu3_normal.jpg" TargetMode="External" /><Relationship Id="rId74" Type="http://schemas.openxmlformats.org/officeDocument/2006/relationships/hyperlink" Target="http://pbs.twimg.com/profile_images/1059918640005480453/_ikBVHu3_normal.jpg" TargetMode="External" /><Relationship Id="rId75" Type="http://schemas.openxmlformats.org/officeDocument/2006/relationships/hyperlink" Target="http://pbs.twimg.com/profile_images/1059918640005480453/_ikBVHu3_normal.jpg" TargetMode="External" /><Relationship Id="rId76" Type="http://schemas.openxmlformats.org/officeDocument/2006/relationships/hyperlink" Target="http://pbs.twimg.com/profile_images/1059918640005480453/_ikBVHu3_normal.jpg" TargetMode="External" /><Relationship Id="rId77" Type="http://schemas.openxmlformats.org/officeDocument/2006/relationships/hyperlink" Target="http://pbs.twimg.com/profile_images/1022625106919444480/4U29YR9h_normal.jpg" TargetMode="External" /><Relationship Id="rId78" Type="http://schemas.openxmlformats.org/officeDocument/2006/relationships/hyperlink" Target="http://pbs.twimg.com/profile_images/901007826407108608/ZNu2kdUZ_normal.jpg" TargetMode="External" /><Relationship Id="rId79" Type="http://schemas.openxmlformats.org/officeDocument/2006/relationships/hyperlink" Target="http://pbs.twimg.com/profile_images/901007826407108608/ZNu2kdUZ_normal.jpg" TargetMode="External" /><Relationship Id="rId80" Type="http://schemas.openxmlformats.org/officeDocument/2006/relationships/hyperlink" Target="http://pbs.twimg.com/profile_images/901007826407108608/ZNu2kdUZ_normal.jpg" TargetMode="External" /><Relationship Id="rId81" Type="http://schemas.openxmlformats.org/officeDocument/2006/relationships/hyperlink" Target="http://pbs.twimg.com/profile_images/901007826407108608/ZNu2kdUZ_normal.jpg" TargetMode="External" /><Relationship Id="rId82" Type="http://schemas.openxmlformats.org/officeDocument/2006/relationships/hyperlink" Target="http://pbs.twimg.com/profile_images/1077204555643977729/Y6XWzFtN_normal.jpg" TargetMode="External" /><Relationship Id="rId83" Type="http://schemas.openxmlformats.org/officeDocument/2006/relationships/hyperlink" Target="http://pbs.twimg.com/profile_images/1077204555643977729/Y6XWzFtN_normal.jpg" TargetMode="External" /><Relationship Id="rId84" Type="http://schemas.openxmlformats.org/officeDocument/2006/relationships/hyperlink" Target="http://pbs.twimg.com/profile_images/1077204555643977729/Y6XWzFtN_normal.jpg" TargetMode="External" /><Relationship Id="rId85" Type="http://schemas.openxmlformats.org/officeDocument/2006/relationships/hyperlink" Target="http://pbs.twimg.com/profile_images/1077204555643977729/Y6XWzFtN_normal.jpg" TargetMode="External" /><Relationship Id="rId86" Type="http://schemas.openxmlformats.org/officeDocument/2006/relationships/hyperlink" Target="http://pbs.twimg.com/profile_images/1077204555643977729/Y6XWzFtN_normal.jpg" TargetMode="External" /><Relationship Id="rId87" Type="http://schemas.openxmlformats.org/officeDocument/2006/relationships/hyperlink" Target="http://pbs.twimg.com/profile_images/1077204555643977729/Y6XWzFtN_normal.jpg" TargetMode="External" /><Relationship Id="rId88" Type="http://schemas.openxmlformats.org/officeDocument/2006/relationships/hyperlink" Target="http://pbs.twimg.com/profile_images/1077204555643977729/Y6XWzFtN_normal.jpg" TargetMode="External" /><Relationship Id="rId89" Type="http://schemas.openxmlformats.org/officeDocument/2006/relationships/hyperlink" Target="http://pbs.twimg.com/profile_images/1077204555643977729/Y6XWzFtN_normal.jpg" TargetMode="External" /><Relationship Id="rId90" Type="http://schemas.openxmlformats.org/officeDocument/2006/relationships/hyperlink" Target="http://pbs.twimg.com/profile_images/1077204555643977729/Y6XWzFtN_normal.jpg" TargetMode="External" /><Relationship Id="rId91" Type="http://schemas.openxmlformats.org/officeDocument/2006/relationships/hyperlink" Target="http://pbs.twimg.com/profile_images/1077204555643977729/Y6XWzFtN_normal.jpg" TargetMode="External" /><Relationship Id="rId92" Type="http://schemas.openxmlformats.org/officeDocument/2006/relationships/hyperlink" Target="http://pbs.twimg.com/profile_images/1077204555643977729/Y6XWzFtN_normal.jpg" TargetMode="External" /><Relationship Id="rId93" Type="http://schemas.openxmlformats.org/officeDocument/2006/relationships/hyperlink" Target="http://pbs.twimg.com/profile_images/1077204555643977729/Y6XWzFtN_normal.jpg" TargetMode="External" /><Relationship Id="rId94" Type="http://schemas.openxmlformats.org/officeDocument/2006/relationships/hyperlink" Target="http://pbs.twimg.com/profile_images/537048944170135552/tKXKiKoP_normal.jpeg" TargetMode="External" /><Relationship Id="rId95" Type="http://schemas.openxmlformats.org/officeDocument/2006/relationships/hyperlink" Target="http://pbs.twimg.com/profile_images/1082656652350930951/CI9aBPK8_normal.jpg" TargetMode="External" /><Relationship Id="rId96" Type="http://schemas.openxmlformats.org/officeDocument/2006/relationships/hyperlink" Target="http://pbs.twimg.com/profile_images/537048944170135552/tKXKiKoP_normal.jpeg" TargetMode="External" /><Relationship Id="rId97" Type="http://schemas.openxmlformats.org/officeDocument/2006/relationships/hyperlink" Target="http://pbs.twimg.com/profile_images/1082656652350930951/CI9aBPK8_normal.jpg" TargetMode="External" /><Relationship Id="rId98" Type="http://schemas.openxmlformats.org/officeDocument/2006/relationships/hyperlink" Target="http://pbs.twimg.com/profile_images/537048944170135552/tKXKiKoP_normal.jpeg" TargetMode="External" /><Relationship Id="rId99" Type="http://schemas.openxmlformats.org/officeDocument/2006/relationships/hyperlink" Target="http://pbs.twimg.com/profile_images/1082656652350930951/CI9aBPK8_normal.jpg" TargetMode="External" /><Relationship Id="rId100" Type="http://schemas.openxmlformats.org/officeDocument/2006/relationships/hyperlink" Target="http://pbs.twimg.com/profile_images/537048944170135552/tKXKiKoP_normal.jpeg" TargetMode="External" /><Relationship Id="rId101" Type="http://schemas.openxmlformats.org/officeDocument/2006/relationships/hyperlink" Target="http://pbs.twimg.com/profile_images/1082656652350930951/CI9aBPK8_normal.jpg" TargetMode="External" /><Relationship Id="rId102" Type="http://schemas.openxmlformats.org/officeDocument/2006/relationships/hyperlink" Target="http://pbs.twimg.com/profile_images/1082656652350930951/CI9aBPK8_normal.jpg" TargetMode="External" /><Relationship Id="rId103" Type="http://schemas.openxmlformats.org/officeDocument/2006/relationships/hyperlink" Target="http://pbs.twimg.com/profile_images/1082656652350930951/CI9aBPK8_normal.jpg" TargetMode="External" /><Relationship Id="rId104" Type="http://schemas.openxmlformats.org/officeDocument/2006/relationships/hyperlink" Target="http://pbs.twimg.com/profile_images/1082656652350930951/CI9aBPK8_normal.jpg" TargetMode="External" /><Relationship Id="rId105" Type="http://schemas.openxmlformats.org/officeDocument/2006/relationships/hyperlink" Target="http://pbs.twimg.com/profile_images/1082656652350930951/CI9aBPK8_normal.jpg" TargetMode="External" /><Relationship Id="rId106" Type="http://schemas.openxmlformats.org/officeDocument/2006/relationships/hyperlink" Target="http://pbs.twimg.com/profile_images/1082656652350930951/CI9aBPK8_normal.jpg" TargetMode="External" /><Relationship Id="rId107" Type="http://schemas.openxmlformats.org/officeDocument/2006/relationships/hyperlink" Target="http://pbs.twimg.com/profile_images/1082656652350930951/CI9aBPK8_normal.jpg" TargetMode="External" /><Relationship Id="rId108" Type="http://schemas.openxmlformats.org/officeDocument/2006/relationships/hyperlink" Target="http://pbs.twimg.com/profile_images/1082656652350930951/CI9aBPK8_normal.jpg" TargetMode="External" /><Relationship Id="rId109" Type="http://schemas.openxmlformats.org/officeDocument/2006/relationships/hyperlink" Target="http://pbs.twimg.com/profile_images/1082656652350930951/CI9aBPK8_normal.jpg" TargetMode="External" /><Relationship Id="rId110" Type="http://schemas.openxmlformats.org/officeDocument/2006/relationships/hyperlink" Target="http://pbs.twimg.com/profile_images/959279751314554880/93EJbSSe_normal.jpg" TargetMode="External" /><Relationship Id="rId111" Type="http://schemas.openxmlformats.org/officeDocument/2006/relationships/hyperlink" Target="http://pbs.twimg.com/profile_images/916326769451524096/UiIc1lnf_normal.png" TargetMode="External" /><Relationship Id="rId112" Type="http://schemas.openxmlformats.org/officeDocument/2006/relationships/hyperlink" Target="http://pbs.twimg.com/profile_images/581779190313275392/cEPJU66I_normal.jpg" TargetMode="External" /><Relationship Id="rId113" Type="http://schemas.openxmlformats.org/officeDocument/2006/relationships/hyperlink" Target="http://pbs.twimg.com/profile_images/537048944170135552/tKXKiKoP_normal.jpeg" TargetMode="External" /><Relationship Id="rId114" Type="http://schemas.openxmlformats.org/officeDocument/2006/relationships/hyperlink" Target="http://pbs.twimg.com/profile_images/537048944170135552/tKXKiKoP_normal.jpeg" TargetMode="External" /><Relationship Id="rId115" Type="http://schemas.openxmlformats.org/officeDocument/2006/relationships/hyperlink" Target="http://pbs.twimg.com/profile_images/537048944170135552/tKXKiKoP_normal.jpeg" TargetMode="External" /><Relationship Id="rId116" Type="http://schemas.openxmlformats.org/officeDocument/2006/relationships/hyperlink" Target="http://pbs.twimg.com/profile_images/537048944170135552/tKXKiKoP_normal.jpeg" TargetMode="External" /><Relationship Id="rId117" Type="http://schemas.openxmlformats.org/officeDocument/2006/relationships/hyperlink" Target="http://pbs.twimg.com/profile_images/537048944170135552/tKXKiKoP_normal.jpeg" TargetMode="External" /><Relationship Id="rId118" Type="http://schemas.openxmlformats.org/officeDocument/2006/relationships/hyperlink" Target="http://pbs.twimg.com/profile_images/537048944170135552/tKXKiKoP_normal.jpeg" TargetMode="External" /><Relationship Id="rId119" Type="http://schemas.openxmlformats.org/officeDocument/2006/relationships/hyperlink" Target="http://pbs.twimg.com/profile_images/537048944170135552/tKXKiKoP_normal.jpeg" TargetMode="External" /><Relationship Id="rId120" Type="http://schemas.openxmlformats.org/officeDocument/2006/relationships/hyperlink" Target="http://pbs.twimg.com/profile_images/537048944170135552/tKXKiKoP_normal.jpeg" TargetMode="External" /><Relationship Id="rId121" Type="http://schemas.openxmlformats.org/officeDocument/2006/relationships/hyperlink" Target="http://pbs.twimg.com/profile_images/537048944170135552/tKXKiKoP_normal.jpeg" TargetMode="External" /><Relationship Id="rId122" Type="http://schemas.openxmlformats.org/officeDocument/2006/relationships/hyperlink" Target="http://pbs.twimg.com/profile_images/537048944170135552/tKXKiKoP_normal.jpeg" TargetMode="External" /><Relationship Id="rId123" Type="http://schemas.openxmlformats.org/officeDocument/2006/relationships/hyperlink" Target="http://pbs.twimg.com/profile_images/537048944170135552/tKXKiKoP_normal.jpeg" TargetMode="External" /><Relationship Id="rId124" Type="http://schemas.openxmlformats.org/officeDocument/2006/relationships/hyperlink" Target="http://pbs.twimg.com/profile_images/537048944170135552/tKXKiKoP_normal.jpeg" TargetMode="External" /><Relationship Id="rId125" Type="http://schemas.openxmlformats.org/officeDocument/2006/relationships/hyperlink" Target="http://pbs.twimg.com/profile_images/537048944170135552/tKXKiKoP_normal.jpeg" TargetMode="External" /><Relationship Id="rId126" Type="http://schemas.openxmlformats.org/officeDocument/2006/relationships/hyperlink" Target="http://pbs.twimg.com/profile_images/537048944170135552/tKXKiKoP_normal.jpeg" TargetMode="External" /><Relationship Id="rId127" Type="http://schemas.openxmlformats.org/officeDocument/2006/relationships/hyperlink" Target="http://pbs.twimg.com/profile_images/537048944170135552/tKXKiKoP_normal.jpeg" TargetMode="External" /><Relationship Id="rId128" Type="http://schemas.openxmlformats.org/officeDocument/2006/relationships/hyperlink" Target="http://pbs.twimg.com/profile_images/537048944170135552/tKXKiKoP_normal.jpeg" TargetMode="External" /><Relationship Id="rId129" Type="http://schemas.openxmlformats.org/officeDocument/2006/relationships/hyperlink" Target="http://pbs.twimg.com/profile_images/537048944170135552/tKXKiKoP_normal.jpeg" TargetMode="External" /><Relationship Id="rId130" Type="http://schemas.openxmlformats.org/officeDocument/2006/relationships/hyperlink" Target="http://pbs.twimg.com/profile_images/537048944170135552/tKXKiKoP_normal.jpeg" TargetMode="External" /><Relationship Id="rId131" Type="http://schemas.openxmlformats.org/officeDocument/2006/relationships/hyperlink" Target="http://pbs.twimg.com/profile_images/537048944170135552/tKXKiKoP_normal.jpeg" TargetMode="External" /><Relationship Id="rId132" Type="http://schemas.openxmlformats.org/officeDocument/2006/relationships/hyperlink" Target="http://pbs.twimg.com/profile_images/537048944170135552/tKXKiKoP_normal.jpeg" TargetMode="External" /><Relationship Id="rId133" Type="http://schemas.openxmlformats.org/officeDocument/2006/relationships/hyperlink" Target="http://pbs.twimg.com/profile_images/874167304606625792/qEayjW6M_normal.jpg" TargetMode="External" /><Relationship Id="rId134" Type="http://schemas.openxmlformats.org/officeDocument/2006/relationships/hyperlink" Target="http://pbs.twimg.com/profile_images/874167304606625792/qEayjW6M_normal.jpg" TargetMode="External" /><Relationship Id="rId135" Type="http://schemas.openxmlformats.org/officeDocument/2006/relationships/hyperlink" Target="http://pbs.twimg.com/profile_images/874167304606625792/qEayjW6M_normal.jpg" TargetMode="External" /><Relationship Id="rId136" Type="http://schemas.openxmlformats.org/officeDocument/2006/relationships/hyperlink" Target="http://pbs.twimg.com/profile_images/874167304606625792/qEayjW6M_normal.jpg" TargetMode="External" /><Relationship Id="rId137" Type="http://schemas.openxmlformats.org/officeDocument/2006/relationships/hyperlink" Target="http://pbs.twimg.com/profile_images/874167304606625792/qEayjW6M_normal.jpg" TargetMode="External" /><Relationship Id="rId138" Type="http://schemas.openxmlformats.org/officeDocument/2006/relationships/hyperlink" Target="http://pbs.twimg.com/profile_images/874167304606625792/qEayjW6M_normal.jpg" TargetMode="External" /><Relationship Id="rId139" Type="http://schemas.openxmlformats.org/officeDocument/2006/relationships/hyperlink" Target="http://pbs.twimg.com/profile_images/874167304606625792/qEayjW6M_normal.jpg" TargetMode="External" /><Relationship Id="rId140" Type="http://schemas.openxmlformats.org/officeDocument/2006/relationships/hyperlink" Target="http://pbs.twimg.com/profile_images/874167304606625792/qEayjW6M_normal.jpg" TargetMode="External" /><Relationship Id="rId141" Type="http://schemas.openxmlformats.org/officeDocument/2006/relationships/hyperlink" Target="http://pbs.twimg.com/profile_images/689149763711807488/_bDUOUIK_normal.jpg" TargetMode="External" /><Relationship Id="rId142" Type="http://schemas.openxmlformats.org/officeDocument/2006/relationships/hyperlink" Target="http://pbs.twimg.com/profile_images/689149763711807488/_bDUOUIK_normal.jpg" TargetMode="External" /><Relationship Id="rId143" Type="http://schemas.openxmlformats.org/officeDocument/2006/relationships/hyperlink" Target="http://pbs.twimg.com/profile_images/689149763711807488/_bDUOUIK_normal.jpg" TargetMode="External" /><Relationship Id="rId144" Type="http://schemas.openxmlformats.org/officeDocument/2006/relationships/hyperlink" Target="http://pbs.twimg.com/profile_images/689149763711807488/_bDUOUIK_normal.jpg" TargetMode="External" /><Relationship Id="rId145" Type="http://schemas.openxmlformats.org/officeDocument/2006/relationships/hyperlink" Target="http://pbs.twimg.com/profile_images/886514244828753920/WAbL-nLl_normal.jpg" TargetMode="External" /><Relationship Id="rId146" Type="http://schemas.openxmlformats.org/officeDocument/2006/relationships/hyperlink" Target="http://pbs.twimg.com/profile_images/1046106903527460864/whqiKxW3_normal.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s://pbs.twimg.com/media/DwO6j6LXgAIMEWV.jpg" TargetMode="External" /><Relationship Id="rId149" Type="http://schemas.openxmlformats.org/officeDocument/2006/relationships/hyperlink" Target="http://pbs.twimg.com/profile_images/1065593886427488258/aXwCKJkH_normal.jpg" TargetMode="External" /><Relationship Id="rId150" Type="http://schemas.openxmlformats.org/officeDocument/2006/relationships/hyperlink" Target="https://pbs.twimg.com/media/DsQHAesVsAAOKwu.jpg" TargetMode="External" /><Relationship Id="rId151" Type="http://schemas.openxmlformats.org/officeDocument/2006/relationships/hyperlink" Target="http://pbs.twimg.com/profile_images/1049482319655051265/kBIHBZf3_normal.jpg" TargetMode="External" /><Relationship Id="rId152" Type="http://schemas.openxmlformats.org/officeDocument/2006/relationships/hyperlink" Target="http://pbs.twimg.com/profile_images/1049590948139868161/cufK_ODr_normal.jpg" TargetMode="External" /><Relationship Id="rId153" Type="http://schemas.openxmlformats.org/officeDocument/2006/relationships/hyperlink" Target="http://pbs.twimg.com/profile_images/1049590948139868161/cufK_ODr_normal.jpg" TargetMode="External" /><Relationship Id="rId154" Type="http://schemas.openxmlformats.org/officeDocument/2006/relationships/hyperlink" Target="http://pbs.twimg.com/profile_images/1049590948139868161/cufK_ODr_normal.jpg" TargetMode="External" /><Relationship Id="rId155" Type="http://schemas.openxmlformats.org/officeDocument/2006/relationships/hyperlink" Target="http://pbs.twimg.com/profile_images/1049590948139868161/cufK_ODr_normal.jpg" TargetMode="External" /><Relationship Id="rId156" Type="http://schemas.openxmlformats.org/officeDocument/2006/relationships/hyperlink" Target="http://pbs.twimg.com/profile_images/1049590948139868161/cufK_ODr_normal.jpg" TargetMode="External" /><Relationship Id="rId157" Type="http://schemas.openxmlformats.org/officeDocument/2006/relationships/hyperlink" Target="http://pbs.twimg.com/profile_images/1049590948139868161/cufK_ODr_normal.jpg" TargetMode="External" /><Relationship Id="rId158" Type="http://schemas.openxmlformats.org/officeDocument/2006/relationships/hyperlink" Target="http://pbs.twimg.com/profile_images/1049590948139868161/cufK_ODr_normal.jpg" TargetMode="External" /><Relationship Id="rId159" Type="http://schemas.openxmlformats.org/officeDocument/2006/relationships/hyperlink" Target="http://pbs.twimg.com/profile_images/1049590948139868161/cufK_ODr_normal.jpg" TargetMode="External" /><Relationship Id="rId160" Type="http://schemas.openxmlformats.org/officeDocument/2006/relationships/hyperlink" Target="http://pbs.twimg.com/profile_images/1070651675222990848/3qbvevHc_normal.jpg" TargetMode="External" /><Relationship Id="rId161" Type="http://schemas.openxmlformats.org/officeDocument/2006/relationships/hyperlink" Target="http://pbs.twimg.com/profile_images/1070651675222990848/3qbvevHc_normal.jpg" TargetMode="External" /><Relationship Id="rId162" Type="http://schemas.openxmlformats.org/officeDocument/2006/relationships/hyperlink" Target="http://pbs.twimg.com/profile_images/1070651675222990848/3qbvevHc_normal.jpg" TargetMode="External" /><Relationship Id="rId163" Type="http://schemas.openxmlformats.org/officeDocument/2006/relationships/hyperlink" Target="http://pbs.twimg.com/profile_images/1070351714761564161/DURmGqfE_normal.jpg" TargetMode="External" /><Relationship Id="rId164" Type="http://schemas.openxmlformats.org/officeDocument/2006/relationships/hyperlink" Target="http://pbs.twimg.com/profile_images/1070351714761564161/DURmGqfE_normal.jpg" TargetMode="External" /><Relationship Id="rId165" Type="http://schemas.openxmlformats.org/officeDocument/2006/relationships/hyperlink" Target="http://pbs.twimg.com/profile_images/1070351714761564161/DURmGqfE_normal.jpg" TargetMode="External" /><Relationship Id="rId166" Type="http://schemas.openxmlformats.org/officeDocument/2006/relationships/hyperlink" Target="http://pbs.twimg.com/profile_images/1070351714761564161/DURmGqfE_normal.jpg" TargetMode="External" /><Relationship Id="rId167" Type="http://schemas.openxmlformats.org/officeDocument/2006/relationships/hyperlink" Target="https://pbs.twimg.com/media/DwIyGnCVYAA_PyS.jpg" TargetMode="External" /><Relationship Id="rId168" Type="http://schemas.openxmlformats.org/officeDocument/2006/relationships/hyperlink" Target="http://pbs.twimg.com/profile_images/1021355802286702592/kQCjs-3R_normal.jpg" TargetMode="External" /><Relationship Id="rId169" Type="http://schemas.openxmlformats.org/officeDocument/2006/relationships/hyperlink" Target="http://pbs.twimg.com/profile_images/630810483126218753/EDWt3RbC_normal.jpg" TargetMode="External" /><Relationship Id="rId170" Type="http://schemas.openxmlformats.org/officeDocument/2006/relationships/hyperlink" Target="http://pbs.twimg.com/profile_images/1066727751149850624/sk2_eqkO_normal.jpg" TargetMode="External" /><Relationship Id="rId171" Type="http://schemas.openxmlformats.org/officeDocument/2006/relationships/hyperlink" Target="http://pbs.twimg.com/profile_images/1066727751149850624/sk2_eqkO_normal.jpg" TargetMode="External" /><Relationship Id="rId172" Type="http://schemas.openxmlformats.org/officeDocument/2006/relationships/hyperlink" Target="http://pbs.twimg.com/profile_images/1066727751149850624/sk2_eqkO_normal.jpg" TargetMode="External" /><Relationship Id="rId173" Type="http://schemas.openxmlformats.org/officeDocument/2006/relationships/hyperlink" Target="http://pbs.twimg.com/profile_images/1069395382298439681/9AyDF42B_normal.jpg" TargetMode="External" /><Relationship Id="rId174" Type="http://schemas.openxmlformats.org/officeDocument/2006/relationships/hyperlink" Target="http://pbs.twimg.com/profile_images/1069395382298439681/9AyDF42B_normal.jpg" TargetMode="External" /><Relationship Id="rId175" Type="http://schemas.openxmlformats.org/officeDocument/2006/relationships/hyperlink" Target="http://pbs.twimg.com/profile_images/1069395382298439681/9AyDF42B_normal.jpg" TargetMode="External" /><Relationship Id="rId176" Type="http://schemas.openxmlformats.org/officeDocument/2006/relationships/hyperlink" Target="http://pbs.twimg.com/profile_images/1082394209775177733/-nKm46m9_normal.jpg" TargetMode="External" /><Relationship Id="rId177" Type="http://schemas.openxmlformats.org/officeDocument/2006/relationships/hyperlink" Target="http://pbs.twimg.com/profile_images/1064279249790615552/ARB6daWP_normal.jpg" TargetMode="External" /><Relationship Id="rId178" Type="http://schemas.openxmlformats.org/officeDocument/2006/relationships/hyperlink" Target="http://pbs.twimg.com/profile_images/1064279249790615552/ARB6daWP_normal.jpg" TargetMode="External" /><Relationship Id="rId179" Type="http://schemas.openxmlformats.org/officeDocument/2006/relationships/hyperlink" Target="http://pbs.twimg.com/profile_images/378800000420241846/e15e8cd0b7d17054e30ebe4d936bb16e_normal.png" TargetMode="External" /><Relationship Id="rId180" Type="http://schemas.openxmlformats.org/officeDocument/2006/relationships/hyperlink" Target="http://pbs.twimg.com/profile_images/378800000420241846/e15e8cd0b7d17054e30ebe4d936bb16e_normal.png" TargetMode="External" /><Relationship Id="rId181" Type="http://schemas.openxmlformats.org/officeDocument/2006/relationships/hyperlink" Target="http://pbs.twimg.com/profile_images/1351064603/image_normal.jpg" TargetMode="External" /><Relationship Id="rId182" Type="http://schemas.openxmlformats.org/officeDocument/2006/relationships/hyperlink" Target="http://pbs.twimg.com/profile_images/1351064603/image_normal.jpg" TargetMode="External" /><Relationship Id="rId183" Type="http://schemas.openxmlformats.org/officeDocument/2006/relationships/hyperlink" Target="http://pbs.twimg.com/profile_images/1351064603/image_normal.jpg" TargetMode="External" /><Relationship Id="rId184" Type="http://schemas.openxmlformats.org/officeDocument/2006/relationships/hyperlink" Target="http://pbs.twimg.com/profile_images/1081545694899568641/MTAG6Nma_normal.jpg" TargetMode="External" /><Relationship Id="rId185" Type="http://schemas.openxmlformats.org/officeDocument/2006/relationships/hyperlink" Target="http://pbs.twimg.com/profile_images/831878223143301122/bcmn5j1-_normal.jpg" TargetMode="External" /><Relationship Id="rId186" Type="http://schemas.openxmlformats.org/officeDocument/2006/relationships/hyperlink" Target="http://pbs.twimg.com/profile_images/831878223143301122/bcmn5j1-_normal.jpg" TargetMode="External" /><Relationship Id="rId187" Type="http://schemas.openxmlformats.org/officeDocument/2006/relationships/hyperlink" Target="http://pbs.twimg.com/profile_images/831878223143301122/bcmn5j1-_normal.jpg" TargetMode="External" /><Relationship Id="rId188" Type="http://schemas.openxmlformats.org/officeDocument/2006/relationships/hyperlink" Target="http://pbs.twimg.com/profile_images/831878223143301122/bcmn5j1-_normal.jpg" TargetMode="External" /><Relationship Id="rId189" Type="http://schemas.openxmlformats.org/officeDocument/2006/relationships/hyperlink" Target="http://pbs.twimg.com/profile_images/831878223143301122/bcmn5j1-_normal.jpg" TargetMode="External" /><Relationship Id="rId190" Type="http://schemas.openxmlformats.org/officeDocument/2006/relationships/hyperlink" Target="http://pbs.twimg.com/profile_images/831878223143301122/bcmn5j1-_normal.jpg" TargetMode="External" /><Relationship Id="rId191" Type="http://schemas.openxmlformats.org/officeDocument/2006/relationships/hyperlink" Target="http://pbs.twimg.com/profile_images/831878223143301122/bcmn5j1-_normal.jpg" TargetMode="External" /><Relationship Id="rId192" Type="http://schemas.openxmlformats.org/officeDocument/2006/relationships/hyperlink" Target="http://pbs.twimg.com/profile_images/831878223143301122/bcmn5j1-_normal.jpg" TargetMode="External" /><Relationship Id="rId193" Type="http://schemas.openxmlformats.org/officeDocument/2006/relationships/hyperlink" Target="http://pbs.twimg.com/profile_images/831878223143301122/bcmn5j1-_normal.jpg" TargetMode="External" /><Relationship Id="rId194" Type="http://schemas.openxmlformats.org/officeDocument/2006/relationships/hyperlink" Target="http://pbs.twimg.com/profile_images/831878223143301122/bcmn5j1-_normal.jpg" TargetMode="External" /><Relationship Id="rId195" Type="http://schemas.openxmlformats.org/officeDocument/2006/relationships/hyperlink" Target="http://pbs.twimg.com/profile_images/831878223143301122/bcmn5j1-_normal.jpg" TargetMode="External" /><Relationship Id="rId196" Type="http://schemas.openxmlformats.org/officeDocument/2006/relationships/hyperlink" Target="http://pbs.twimg.com/profile_images/831878223143301122/bcmn5j1-_normal.jpg" TargetMode="External" /><Relationship Id="rId197" Type="http://schemas.openxmlformats.org/officeDocument/2006/relationships/hyperlink" Target="http://pbs.twimg.com/profile_images/831878223143301122/bcmn5j1-_normal.jpg" TargetMode="External" /><Relationship Id="rId198" Type="http://schemas.openxmlformats.org/officeDocument/2006/relationships/hyperlink" Target="http://pbs.twimg.com/profile_images/712680527338283009/Qg5w3TJ6_normal.jpg" TargetMode="External" /><Relationship Id="rId199" Type="http://schemas.openxmlformats.org/officeDocument/2006/relationships/hyperlink" Target="http://pbs.twimg.com/profile_images/712680527338283009/Qg5w3TJ6_normal.jpg" TargetMode="External" /><Relationship Id="rId200" Type="http://schemas.openxmlformats.org/officeDocument/2006/relationships/hyperlink" Target="http://pbs.twimg.com/profile_images/526155927318036481/zJ1FZnOC_normal.jpeg" TargetMode="External" /><Relationship Id="rId201" Type="http://schemas.openxmlformats.org/officeDocument/2006/relationships/hyperlink" Target="http://pbs.twimg.com/profile_images/526155927318036481/zJ1FZnOC_normal.jpeg" TargetMode="External" /><Relationship Id="rId202" Type="http://schemas.openxmlformats.org/officeDocument/2006/relationships/hyperlink" Target="http://pbs.twimg.com/profile_images/526155927318036481/zJ1FZnOC_normal.jpeg" TargetMode="External" /><Relationship Id="rId203" Type="http://schemas.openxmlformats.org/officeDocument/2006/relationships/hyperlink" Target="http://pbs.twimg.com/profile_images/526155927318036481/zJ1FZnOC_normal.jpeg" TargetMode="External" /><Relationship Id="rId204" Type="http://schemas.openxmlformats.org/officeDocument/2006/relationships/hyperlink" Target="http://pbs.twimg.com/profile_images/1013529153952468992/hYy2yiH-_normal.jpg" TargetMode="External" /><Relationship Id="rId205" Type="http://schemas.openxmlformats.org/officeDocument/2006/relationships/hyperlink" Target="http://pbs.twimg.com/profile_images/913320835498348549/cPMglxLc_normal.jpg" TargetMode="External" /><Relationship Id="rId206" Type="http://schemas.openxmlformats.org/officeDocument/2006/relationships/hyperlink" Target="http://pbs.twimg.com/profile_images/1013529153952468992/hYy2yiH-_normal.jpg" TargetMode="External" /><Relationship Id="rId207" Type="http://schemas.openxmlformats.org/officeDocument/2006/relationships/hyperlink" Target="http://pbs.twimg.com/profile_images/1013529153952468992/hYy2yiH-_normal.jpg" TargetMode="External" /><Relationship Id="rId208" Type="http://schemas.openxmlformats.org/officeDocument/2006/relationships/hyperlink" Target="http://pbs.twimg.com/profile_images/913320835498348549/cPMglxLc_normal.jpg" TargetMode="External" /><Relationship Id="rId209" Type="http://schemas.openxmlformats.org/officeDocument/2006/relationships/hyperlink" Target="http://pbs.twimg.com/profile_images/1080140989539454978/Bb7z_jKG_normal.jpg" TargetMode="External" /><Relationship Id="rId210" Type="http://schemas.openxmlformats.org/officeDocument/2006/relationships/hyperlink" Target="http://pbs.twimg.com/profile_images/1054777142398124032/jK5tw-eZ_normal.jpg" TargetMode="External" /><Relationship Id="rId211" Type="http://schemas.openxmlformats.org/officeDocument/2006/relationships/hyperlink" Target="http://pbs.twimg.com/profile_images/1054777142398124032/jK5tw-eZ_normal.jpg" TargetMode="External" /><Relationship Id="rId212" Type="http://schemas.openxmlformats.org/officeDocument/2006/relationships/hyperlink" Target="http://pbs.twimg.com/profile_images/1066423785560178688/crZ3Kw1v_normal.jpg" TargetMode="External" /><Relationship Id="rId213" Type="http://schemas.openxmlformats.org/officeDocument/2006/relationships/hyperlink" Target="http://pbs.twimg.com/profile_images/1066423785560178688/crZ3Kw1v_normal.jpg" TargetMode="External" /><Relationship Id="rId214" Type="http://schemas.openxmlformats.org/officeDocument/2006/relationships/hyperlink" Target="http://pbs.twimg.com/profile_images/1066423785560178688/crZ3Kw1v_normal.jpg" TargetMode="External" /><Relationship Id="rId215" Type="http://schemas.openxmlformats.org/officeDocument/2006/relationships/hyperlink" Target="http://pbs.twimg.com/profile_images/1066423785560178688/crZ3Kw1v_normal.jpg" TargetMode="External" /><Relationship Id="rId216" Type="http://schemas.openxmlformats.org/officeDocument/2006/relationships/hyperlink" Target="http://pbs.twimg.com/profile_images/992077977172217859/Fst3H_9A_normal.jpg" TargetMode="External" /><Relationship Id="rId217" Type="http://schemas.openxmlformats.org/officeDocument/2006/relationships/hyperlink" Target="http://pbs.twimg.com/profile_images/992077977172217859/Fst3H_9A_normal.jpg" TargetMode="External" /><Relationship Id="rId218" Type="http://schemas.openxmlformats.org/officeDocument/2006/relationships/hyperlink" Target="http://pbs.twimg.com/profile_images/992077977172217859/Fst3H_9A_normal.jpg" TargetMode="External" /><Relationship Id="rId219" Type="http://schemas.openxmlformats.org/officeDocument/2006/relationships/hyperlink" Target="http://pbs.twimg.com/profile_images/3181689540/00f3f50924226b28c3e43feffd8e7a9a_normal.jpeg" TargetMode="External" /><Relationship Id="rId220" Type="http://schemas.openxmlformats.org/officeDocument/2006/relationships/hyperlink" Target="http://pbs.twimg.com/profile_images/950953657188659200/fbkZ37mF_normal.jpg" TargetMode="External" /><Relationship Id="rId221" Type="http://schemas.openxmlformats.org/officeDocument/2006/relationships/hyperlink" Target="http://pbs.twimg.com/profile_images/950953657188659200/fbkZ37mF_normal.jpg" TargetMode="External" /><Relationship Id="rId222" Type="http://schemas.openxmlformats.org/officeDocument/2006/relationships/hyperlink" Target="http://pbs.twimg.com/profile_images/950953657188659200/fbkZ37mF_normal.jpg" TargetMode="External" /><Relationship Id="rId223" Type="http://schemas.openxmlformats.org/officeDocument/2006/relationships/hyperlink" Target="http://pbs.twimg.com/profile_images/522507834588549122/oc10eiPy_normal.png" TargetMode="External" /><Relationship Id="rId224" Type="http://schemas.openxmlformats.org/officeDocument/2006/relationships/hyperlink" Target="http://pbs.twimg.com/profile_images/950953657188659200/fbkZ37mF_normal.jpg" TargetMode="External" /><Relationship Id="rId225" Type="http://schemas.openxmlformats.org/officeDocument/2006/relationships/hyperlink" Target="http://pbs.twimg.com/profile_images/522507834588549122/oc10eiPy_normal.png" TargetMode="External" /><Relationship Id="rId226" Type="http://schemas.openxmlformats.org/officeDocument/2006/relationships/hyperlink" Target="http://pbs.twimg.com/profile_images/950953657188659200/fbkZ37mF_normal.jpg" TargetMode="External" /><Relationship Id="rId227" Type="http://schemas.openxmlformats.org/officeDocument/2006/relationships/hyperlink" Target="http://pbs.twimg.com/profile_images/522507834588549122/oc10eiPy_normal.png" TargetMode="External" /><Relationship Id="rId228" Type="http://schemas.openxmlformats.org/officeDocument/2006/relationships/hyperlink" Target="http://pbs.twimg.com/profile_images/522507834588549122/oc10eiPy_normal.png" TargetMode="External" /><Relationship Id="rId229" Type="http://schemas.openxmlformats.org/officeDocument/2006/relationships/hyperlink" Target="http://pbs.twimg.com/profile_images/522507834588549122/oc10eiPy_normal.png" TargetMode="External" /><Relationship Id="rId230" Type="http://schemas.openxmlformats.org/officeDocument/2006/relationships/hyperlink" Target="http://pbs.twimg.com/profile_images/522507834588549122/oc10eiPy_normal.png" TargetMode="External" /><Relationship Id="rId231" Type="http://schemas.openxmlformats.org/officeDocument/2006/relationships/hyperlink" Target="http://pbs.twimg.com/profile_images/522507834588549122/oc10eiPy_normal.png" TargetMode="External" /><Relationship Id="rId232" Type="http://schemas.openxmlformats.org/officeDocument/2006/relationships/hyperlink" Target="http://pbs.twimg.com/profile_images/522507834588549122/oc10eiPy_normal.png" TargetMode="External" /><Relationship Id="rId233" Type="http://schemas.openxmlformats.org/officeDocument/2006/relationships/hyperlink" Target="http://pbs.twimg.com/profile_images/522507834588549122/oc10eiPy_normal.png" TargetMode="External" /><Relationship Id="rId234" Type="http://schemas.openxmlformats.org/officeDocument/2006/relationships/hyperlink" Target="http://pbs.twimg.com/profile_images/950953657188659200/fbkZ37mF_normal.jpg" TargetMode="External" /><Relationship Id="rId235" Type="http://schemas.openxmlformats.org/officeDocument/2006/relationships/hyperlink" Target="http://pbs.twimg.com/profile_images/950953657188659200/fbkZ37mF_normal.jpg" TargetMode="External" /><Relationship Id="rId236" Type="http://schemas.openxmlformats.org/officeDocument/2006/relationships/hyperlink" Target="http://pbs.twimg.com/profile_images/922903560983064583/xULcgIvz_normal.jpg" TargetMode="External" /><Relationship Id="rId237" Type="http://schemas.openxmlformats.org/officeDocument/2006/relationships/hyperlink" Target="http://pbs.twimg.com/profile_images/1017731457295507458/870mn66L_normal.jpg" TargetMode="External" /><Relationship Id="rId238" Type="http://schemas.openxmlformats.org/officeDocument/2006/relationships/hyperlink" Target="http://pbs.twimg.com/profile_images/950953657188659200/fbkZ37mF_normal.jpg" TargetMode="External" /><Relationship Id="rId239" Type="http://schemas.openxmlformats.org/officeDocument/2006/relationships/hyperlink" Target="http://pbs.twimg.com/profile_images/950953657188659200/fbkZ37mF_normal.jpg" TargetMode="External" /><Relationship Id="rId240" Type="http://schemas.openxmlformats.org/officeDocument/2006/relationships/hyperlink" Target="http://pbs.twimg.com/profile_images/950953657188659200/fbkZ37mF_normal.jpg" TargetMode="External" /><Relationship Id="rId241" Type="http://schemas.openxmlformats.org/officeDocument/2006/relationships/hyperlink" Target="http://pbs.twimg.com/profile_images/950953657188659200/fbkZ37mF_normal.jpg" TargetMode="External" /><Relationship Id="rId242" Type="http://schemas.openxmlformats.org/officeDocument/2006/relationships/hyperlink" Target="http://pbs.twimg.com/profile_images/950953657188659200/fbkZ37mF_normal.jpg" TargetMode="External" /><Relationship Id="rId243" Type="http://schemas.openxmlformats.org/officeDocument/2006/relationships/hyperlink" Target="http://pbs.twimg.com/profile_images/950953657188659200/fbkZ37mF_normal.jpg" TargetMode="External" /><Relationship Id="rId244" Type="http://schemas.openxmlformats.org/officeDocument/2006/relationships/hyperlink" Target="http://pbs.twimg.com/profile_images/950953657188659200/fbkZ37mF_normal.jpg" TargetMode="External" /><Relationship Id="rId245" Type="http://schemas.openxmlformats.org/officeDocument/2006/relationships/hyperlink" Target="http://pbs.twimg.com/profile_images/874167304606625792/qEayjW6M_normal.jpg" TargetMode="External" /><Relationship Id="rId246" Type="http://schemas.openxmlformats.org/officeDocument/2006/relationships/hyperlink" Target="http://pbs.twimg.com/profile_images/874167304606625792/qEayjW6M_normal.jpg" TargetMode="External" /><Relationship Id="rId247" Type="http://schemas.openxmlformats.org/officeDocument/2006/relationships/hyperlink" Target="http://pbs.twimg.com/profile_images/874167304606625792/qEayjW6M_normal.jpg" TargetMode="External" /><Relationship Id="rId248" Type="http://schemas.openxmlformats.org/officeDocument/2006/relationships/hyperlink" Target="http://pbs.twimg.com/profile_images/874167304606625792/qEayjW6M_normal.jpg" TargetMode="External" /><Relationship Id="rId249" Type="http://schemas.openxmlformats.org/officeDocument/2006/relationships/hyperlink" Target="http://pbs.twimg.com/profile_images/874167304606625792/qEayjW6M_normal.jpg" TargetMode="External" /><Relationship Id="rId250" Type="http://schemas.openxmlformats.org/officeDocument/2006/relationships/hyperlink" Target="http://pbs.twimg.com/profile_images/874167304606625792/qEayjW6M_normal.jpg" TargetMode="External" /><Relationship Id="rId251" Type="http://schemas.openxmlformats.org/officeDocument/2006/relationships/hyperlink" Target="http://pbs.twimg.com/profile_images/874167304606625792/qEayjW6M_normal.jpg" TargetMode="External" /><Relationship Id="rId252" Type="http://schemas.openxmlformats.org/officeDocument/2006/relationships/hyperlink" Target="http://pbs.twimg.com/profile_images/874167304606625792/qEayjW6M_normal.jpg" TargetMode="External" /><Relationship Id="rId253" Type="http://schemas.openxmlformats.org/officeDocument/2006/relationships/hyperlink" Target="http://pbs.twimg.com/profile_images/874167304606625792/qEayjW6M_normal.jpg" TargetMode="External" /><Relationship Id="rId254" Type="http://schemas.openxmlformats.org/officeDocument/2006/relationships/hyperlink" Target="http://pbs.twimg.com/profile_images/874167304606625792/qEayjW6M_normal.jpg" TargetMode="External" /><Relationship Id="rId255" Type="http://schemas.openxmlformats.org/officeDocument/2006/relationships/hyperlink" Target="http://pbs.twimg.com/profile_images/913320835498348549/cPMglxLc_normal.jpg" TargetMode="External" /><Relationship Id="rId256" Type="http://schemas.openxmlformats.org/officeDocument/2006/relationships/hyperlink" Target="http://pbs.twimg.com/profile_images/913320835498348549/cPMglxLc_normal.jpg" TargetMode="External" /><Relationship Id="rId257" Type="http://schemas.openxmlformats.org/officeDocument/2006/relationships/hyperlink" Target="http://pbs.twimg.com/profile_images/950953657188659200/fbkZ37mF_normal.jpg" TargetMode="External" /><Relationship Id="rId258" Type="http://schemas.openxmlformats.org/officeDocument/2006/relationships/hyperlink" Target="http://pbs.twimg.com/profile_images/950953657188659200/fbkZ37mF_normal.jpg" TargetMode="External" /><Relationship Id="rId259" Type="http://schemas.openxmlformats.org/officeDocument/2006/relationships/hyperlink" Target="http://pbs.twimg.com/profile_images/913320835498348549/cPMglxLc_normal.jpg" TargetMode="External" /><Relationship Id="rId260" Type="http://schemas.openxmlformats.org/officeDocument/2006/relationships/hyperlink" Target="http://pbs.twimg.com/profile_images/950953657188659200/fbkZ37mF_normal.jpg" TargetMode="External" /><Relationship Id="rId261" Type="http://schemas.openxmlformats.org/officeDocument/2006/relationships/hyperlink" Target="http://pbs.twimg.com/profile_images/913320835498348549/cPMglxLc_normal.jpg" TargetMode="External" /><Relationship Id="rId262" Type="http://schemas.openxmlformats.org/officeDocument/2006/relationships/hyperlink" Target="http://pbs.twimg.com/profile_images/950953657188659200/fbkZ37mF_normal.jpg" TargetMode="External" /><Relationship Id="rId263" Type="http://schemas.openxmlformats.org/officeDocument/2006/relationships/hyperlink" Target="http://pbs.twimg.com/profile_images/1013529153952468992/hYy2yiH-_normal.jpg" TargetMode="External" /><Relationship Id="rId264" Type="http://schemas.openxmlformats.org/officeDocument/2006/relationships/hyperlink" Target="http://pbs.twimg.com/profile_images/913320835498348549/cPMglxLc_normal.jpg" TargetMode="External" /><Relationship Id="rId265" Type="http://schemas.openxmlformats.org/officeDocument/2006/relationships/hyperlink" Target="http://pbs.twimg.com/profile_images/913320835498348549/cPMglxLc_normal.jpg" TargetMode="External" /><Relationship Id="rId266" Type="http://schemas.openxmlformats.org/officeDocument/2006/relationships/hyperlink" Target="http://pbs.twimg.com/profile_images/913320835498348549/cPMglxLc_normal.jpg" TargetMode="External" /><Relationship Id="rId267" Type="http://schemas.openxmlformats.org/officeDocument/2006/relationships/hyperlink" Target="http://pbs.twimg.com/profile_images/913320835498348549/cPMglxLc_normal.jpg" TargetMode="External" /><Relationship Id="rId268" Type="http://schemas.openxmlformats.org/officeDocument/2006/relationships/hyperlink" Target="http://pbs.twimg.com/profile_images/913320835498348549/cPMglxLc_normal.jpg" TargetMode="External" /><Relationship Id="rId269" Type="http://schemas.openxmlformats.org/officeDocument/2006/relationships/hyperlink" Target="http://pbs.twimg.com/profile_images/913320835498348549/cPMglxLc_normal.jpg" TargetMode="External" /><Relationship Id="rId270" Type="http://schemas.openxmlformats.org/officeDocument/2006/relationships/hyperlink" Target="http://pbs.twimg.com/profile_images/913320835498348549/cPMglxLc_normal.jpg" TargetMode="External" /><Relationship Id="rId271" Type="http://schemas.openxmlformats.org/officeDocument/2006/relationships/hyperlink" Target="http://pbs.twimg.com/profile_images/913320835498348549/cPMglxLc_normal.jpg" TargetMode="External" /><Relationship Id="rId272" Type="http://schemas.openxmlformats.org/officeDocument/2006/relationships/hyperlink" Target="http://pbs.twimg.com/profile_images/913320835498348549/cPMglxLc_normal.jpg" TargetMode="External" /><Relationship Id="rId273" Type="http://schemas.openxmlformats.org/officeDocument/2006/relationships/hyperlink" Target="http://pbs.twimg.com/profile_images/913320835498348549/cPMglxLc_normal.jpg" TargetMode="External" /><Relationship Id="rId274" Type="http://schemas.openxmlformats.org/officeDocument/2006/relationships/hyperlink" Target="http://pbs.twimg.com/profile_images/913320835498348549/cPMglxLc_normal.jpg" TargetMode="External" /><Relationship Id="rId275" Type="http://schemas.openxmlformats.org/officeDocument/2006/relationships/hyperlink" Target="http://pbs.twimg.com/profile_images/950953657188659200/fbkZ37mF_normal.jpg" TargetMode="External" /><Relationship Id="rId276" Type="http://schemas.openxmlformats.org/officeDocument/2006/relationships/hyperlink" Target="http://pbs.twimg.com/profile_images/950953657188659200/fbkZ37mF_normal.jpg" TargetMode="External" /><Relationship Id="rId277" Type="http://schemas.openxmlformats.org/officeDocument/2006/relationships/hyperlink" Target="http://pbs.twimg.com/profile_images/950953657188659200/fbkZ37mF_normal.jpg" TargetMode="External" /><Relationship Id="rId278" Type="http://schemas.openxmlformats.org/officeDocument/2006/relationships/hyperlink" Target="http://pbs.twimg.com/profile_images/950953657188659200/fbkZ37mF_normal.jpg" TargetMode="External" /><Relationship Id="rId279" Type="http://schemas.openxmlformats.org/officeDocument/2006/relationships/hyperlink" Target="http://pbs.twimg.com/profile_images/1081152294727634944/95dsZgyA_normal.jpg" TargetMode="External" /><Relationship Id="rId280" Type="http://schemas.openxmlformats.org/officeDocument/2006/relationships/hyperlink" Target="http://pbs.twimg.com/profile_images/950953657188659200/fbkZ37mF_normal.jpg" TargetMode="External" /><Relationship Id="rId281" Type="http://schemas.openxmlformats.org/officeDocument/2006/relationships/hyperlink" Target="https://pbs.twimg.com/media/DwJMZssXcAE1sC_.jpg" TargetMode="External" /><Relationship Id="rId282" Type="http://schemas.openxmlformats.org/officeDocument/2006/relationships/hyperlink" Target="http://pbs.twimg.com/profile_images/1081152294727634944/95dsZgyA_normal.jpg" TargetMode="External" /><Relationship Id="rId283" Type="http://schemas.openxmlformats.org/officeDocument/2006/relationships/hyperlink" Target="http://pbs.twimg.com/profile_images/950953657188659200/fbkZ37mF_normal.jpg" TargetMode="External" /><Relationship Id="rId284" Type="http://schemas.openxmlformats.org/officeDocument/2006/relationships/hyperlink" Target="https://pbs.twimg.com/media/DwJMZssXcAE1sC_.jpg" TargetMode="External" /><Relationship Id="rId285" Type="http://schemas.openxmlformats.org/officeDocument/2006/relationships/hyperlink" Target="http://pbs.twimg.com/profile_images/1081152294727634944/95dsZgyA_normal.jpg" TargetMode="External" /><Relationship Id="rId286" Type="http://schemas.openxmlformats.org/officeDocument/2006/relationships/hyperlink" Target="http://pbs.twimg.com/profile_images/950953657188659200/fbkZ37mF_normal.jpg" TargetMode="External" /><Relationship Id="rId287" Type="http://schemas.openxmlformats.org/officeDocument/2006/relationships/hyperlink" Target="https://pbs.twimg.com/media/DwJMZssXcAE1sC_.jpg" TargetMode="External" /><Relationship Id="rId288" Type="http://schemas.openxmlformats.org/officeDocument/2006/relationships/hyperlink" Target="http://pbs.twimg.com/profile_images/1081152294727634944/95dsZgyA_normal.jpg" TargetMode="External" /><Relationship Id="rId289" Type="http://schemas.openxmlformats.org/officeDocument/2006/relationships/hyperlink" Target="http://pbs.twimg.com/profile_images/950953657188659200/fbkZ37mF_normal.jpg" TargetMode="External" /><Relationship Id="rId290" Type="http://schemas.openxmlformats.org/officeDocument/2006/relationships/hyperlink" Target="https://pbs.twimg.com/media/DwJMZssXcAE1sC_.jpg" TargetMode="External" /><Relationship Id="rId291" Type="http://schemas.openxmlformats.org/officeDocument/2006/relationships/hyperlink" Target="http://pbs.twimg.com/profile_images/1081152294727634944/95dsZgyA_normal.jpg" TargetMode="External" /><Relationship Id="rId292" Type="http://schemas.openxmlformats.org/officeDocument/2006/relationships/hyperlink" Target="http://pbs.twimg.com/profile_images/950953657188659200/fbkZ37mF_normal.jpg" TargetMode="External" /><Relationship Id="rId293" Type="http://schemas.openxmlformats.org/officeDocument/2006/relationships/hyperlink" Target="http://pbs.twimg.com/profile_images/950953657188659200/fbkZ37mF_normal.jpg" TargetMode="External" /><Relationship Id="rId294" Type="http://schemas.openxmlformats.org/officeDocument/2006/relationships/hyperlink" Target="https://pbs.twimg.com/media/DwJMZssXcAE1sC_.jpg" TargetMode="External" /><Relationship Id="rId295" Type="http://schemas.openxmlformats.org/officeDocument/2006/relationships/hyperlink" Target="http://pbs.twimg.com/profile_images/1013529153952468992/hYy2yiH-_normal.jpg" TargetMode="External" /><Relationship Id="rId296" Type="http://schemas.openxmlformats.org/officeDocument/2006/relationships/hyperlink" Target="http://pbs.twimg.com/profile_images/1013529153952468992/hYy2yiH-_normal.jpg" TargetMode="External" /><Relationship Id="rId297" Type="http://schemas.openxmlformats.org/officeDocument/2006/relationships/hyperlink" Target="http://pbs.twimg.com/profile_images/1013529153952468992/hYy2yiH-_normal.jpg" TargetMode="External" /><Relationship Id="rId298" Type="http://schemas.openxmlformats.org/officeDocument/2006/relationships/hyperlink" Target="http://pbs.twimg.com/profile_images/1013529153952468992/hYy2yiH-_normal.jpg" TargetMode="External" /><Relationship Id="rId299" Type="http://schemas.openxmlformats.org/officeDocument/2006/relationships/hyperlink" Target="http://pbs.twimg.com/profile_images/1013529153952468992/hYy2yiH-_normal.jpg" TargetMode="External" /><Relationship Id="rId300" Type="http://schemas.openxmlformats.org/officeDocument/2006/relationships/hyperlink" Target="http://pbs.twimg.com/profile_images/950953657188659200/fbkZ37mF_normal.jpg" TargetMode="External" /><Relationship Id="rId301" Type="http://schemas.openxmlformats.org/officeDocument/2006/relationships/hyperlink" Target="http://pbs.twimg.com/profile_images/1051192045128376320/VyoN05am_normal.jpg" TargetMode="External" /><Relationship Id="rId302" Type="http://schemas.openxmlformats.org/officeDocument/2006/relationships/hyperlink" Target="http://pbs.twimg.com/profile_images/1013529153952468992/hYy2yiH-_normal.jpg" TargetMode="External" /><Relationship Id="rId303" Type="http://schemas.openxmlformats.org/officeDocument/2006/relationships/hyperlink" Target="http://pbs.twimg.com/profile_images/1013529153952468992/hYy2yiH-_normal.jpg" TargetMode="External" /><Relationship Id="rId304" Type="http://schemas.openxmlformats.org/officeDocument/2006/relationships/hyperlink" Target="http://pbs.twimg.com/profile_images/1013529153952468992/hYy2yiH-_normal.jpg" TargetMode="External" /><Relationship Id="rId305" Type="http://schemas.openxmlformats.org/officeDocument/2006/relationships/hyperlink" Target="http://pbs.twimg.com/profile_images/1013529153952468992/hYy2yiH-_normal.jpg" TargetMode="External" /><Relationship Id="rId306" Type="http://schemas.openxmlformats.org/officeDocument/2006/relationships/hyperlink" Target="http://pbs.twimg.com/profile_images/1013529153952468992/hYy2yiH-_normal.jpg" TargetMode="External" /><Relationship Id="rId307" Type="http://schemas.openxmlformats.org/officeDocument/2006/relationships/hyperlink" Target="http://pbs.twimg.com/profile_images/950953657188659200/fbkZ37mF_normal.jpg" TargetMode="External" /><Relationship Id="rId308" Type="http://schemas.openxmlformats.org/officeDocument/2006/relationships/hyperlink" Target="http://pbs.twimg.com/profile_images/1051192045128376320/VyoN05am_normal.jpg" TargetMode="External" /><Relationship Id="rId309" Type="http://schemas.openxmlformats.org/officeDocument/2006/relationships/hyperlink" Target="http://pbs.twimg.com/profile_images/1013529153952468992/hYy2yiH-_normal.jpg" TargetMode="External" /><Relationship Id="rId310" Type="http://schemas.openxmlformats.org/officeDocument/2006/relationships/hyperlink" Target="http://pbs.twimg.com/profile_images/1013529153952468992/hYy2yiH-_normal.jpg" TargetMode="External" /><Relationship Id="rId311" Type="http://schemas.openxmlformats.org/officeDocument/2006/relationships/hyperlink" Target="http://pbs.twimg.com/profile_images/1013529153952468992/hYy2yiH-_normal.jpg" TargetMode="External" /><Relationship Id="rId312" Type="http://schemas.openxmlformats.org/officeDocument/2006/relationships/hyperlink" Target="http://pbs.twimg.com/profile_images/1013529153952468992/hYy2yiH-_normal.jpg" TargetMode="External" /><Relationship Id="rId313" Type="http://schemas.openxmlformats.org/officeDocument/2006/relationships/hyperlink" Target="http://pbs.twimg.com/profile_images/1013529153952468992/hYy2yiH-_normal.jpg" TargetMode="External" /><Relationship Id="rId314" Type="http://schemas.openxmlformats.org/officeDocument/2006/relationships/hyperlink" Target="http://pbs.twimg.com/profile_images/1013529153952468992/hYy2yiH-_normal.jpg" TargetMode="External" /><Relationship Id="rId315" Type="http://schemas.openxmlformats.org/officeDocument/2006/relationships/hyperlink" Target="http://pbs.twimg.com/profile_images/1013529153952468992/hYy2yiH-_normal.jpg" TargetMode="External" /><Relationship Id="rId316" Type="http://schemas.openxmlformats.org/officeDocument/2006/relationships/hyperlink" Target="http://pbs.twimg.com/profile_images/1013529153952468992/hYy2yiH-_normal.jpg" TargetMode="External" /><Relationship Id="rId317" Type="http://schemas.openxmlformats.org/officeDocument/2006/relationships/hyperlink" Target="http://pbs.twimg.com/profile_images/1013529153952468992/hYy2yiH-_normal.jpg" TargetMode="External" /><Relationship Id="rId318" Type="http://schemas.openxmlformats.org/officeDocument/2006/relationships/hyperlink" Target="http://pbs.twimg.com/profile_images/1013529153952468992/hYy2yiH-_normal.jpg" TargetMode="External" /><Relationship Id="rId319" Type="http://schemas.openxmlformats.org/officeDocument/2006/relationships/hyperlink" Target="http://pbs.twimg.com/profile_images/1054117164284866560/d31s6P_C_normal.jpg" TargetMode="External" /><Relationship Id="rId320" Type="http://schemas.openxmlformats.org/officeDocument/2006/relationships/hyperlink" Target="http://pbs.twimg.com/profile_images/950953657188659200/fbkZ37mF_normal.jpg" TargetMode="External" /><Relationship Id="rId321" Type="http://schemas.openxmlformats.org/officeDocument/2006/relationships/hyperlink" Target="http://pbs.twimg.com/profile_images/1051192045128376320/VyoN05am_normal.jpg" TargetMode="External" /><Relationship Id="rId322" Type="http://schemas.openxmlformats.org/officeDocument/2006/relationships/hyperlink" Target="http://pbs.twimg.com/profile_images/950953657188659200/fbkZ37mF_normal.jpg" TargetMode="External" /><Relationship Id="rId323" Type="http://schemas.openxmlformats.org/officeDocument/2006/relationships/hyperlink" Target="http://pbs.twimg.com/profile_images/950953657188659200/fbkZ37mF_normal.jpg" TargetMode="External" /><Relationship Id="rId324" Type="http://schemas.openxmlformats.org/officeDocument/2006/relationships/hyperlink" Target="http://pbs.twimg.com/profile_images/950953657188659200/fbkZ37mF_normal.jpg" TargetMode="External" /><Relationship Id="rId325" Type="http://schemas.openxmlformats.org/officeDocument/2006/relationships/hyperlink" Target="http://pbs.twimg.com/profile_images/950953657188659200/fbkZ37mF_normal.jpg" TargetMode="External" /><Relationship Id="rId326" Type="http://schemas.openxmlformats.org/officeDocument/2006/relationships/hyperlink" Target="http://pbs.twimg.com/profile_images/950953657188659200/fbkZ37mF_normal.jpg" TargetMode="External" /><Relationship Id="rId327" Type="http://schemas.openxmlformats.org/officeDocument/2006/relationships/hyperlink" Target="http://pbs.twimg.com/profile_images/950953657188659200/fbkZ37mF_normal.jpg" TargetMode="External" /><Relationship Id="rId328" Type="http://schemas.openxmlformats.org/officeDocument/2006/relationships/hyperlink" Target="http://pbs.twimg.com/profile_images/950953657188659200/fbkZ37mF_normal.jpg" TargetMode="External" /><Relationship Id="rId329" Type="http://schemas.openxmlformats.org/officeDocument/2006/relationships/hyperlink" Target="http://pbs.twimg.com/profile_images/950953657188659200/fbkZ37mF_normal.jpg" TargetMode="External" /><Relationship Id="rId330" Type="http://schemas.openxmlformats.org/officeDocument/2006/relationships/hyperlink" Target="http://pbs.twimg.com/profile_images/950953657188659200/fbkZ37mF_normal.jpg" TargetMode="External" /><Relationship Id="rId331" Type="http://schemas.openxmlformats.org/officeDocument/2006/relationships/hyperlink" Target="http://pbs.twimg.com/profile_images/950953657188659200/fbkZ37mF_normal.jpg" TargetMode="External" /><Relationship Id="rId332" Type="http://schemas.openxmlformats.org/officeDocument/2006/relationships/hyperlink" Target="http://pbs.twimg.com/profile_images/950953657188659200/fbkZ37mF_normal.jpg" TargetMode="External" /><Relationship Id="rId333" Type="http://schemas.openxmlformats.org/officeDocument/2006/relationships/hyperlink" Target="http://pbs.twimg.com/profile_images/950953657188659200/fbkZ37mF_normal.jpg" TargetMode="External" /><Relationship Id="rId334" Type="http://schemas.openxmlformats.org/officeDocument/2006/relationships/hyperlink" Target="http://pbs.twimg.com/profile_images/950953657188659200/fbkZ37mF_normal.jpg" TargetMode="External" /><Relationship Id="rId335" Type="http://schemas.openxmlformats.org/officeDocument/2006/relationships/hyperlink" Target="http://pbs.twimg.com/profile_images/950953657188659200/fbkZ37mF_normal.jpg" TargetMode="External" /><Relationship Id="rId336" Type="http://schemas.openxmlformats.org/officeDocument/2006/relationships/hyperlink" Target="http://pbs.twimg.com/profile_images/950953657188659200/fbkZ37mF_normal.jpg" TargetMode="External" /><Relationship Id="rId337" Type="http://schemas.openxmlformats.org/officeDocument/2006/relationships/hyperlink" Target="http://pbs.twimg.com/profile_images/950953657188659200/fbkZ37mF_normal.jpg" TargetMode="External" /><Relationship Id="rId338" Type="http://schemas.openxmlformats.org/officeDocument/2006/relationships/hyperlink" Target="http://pbs.twimg.com/profile_images/950953657188659200/fbkZ37mF_normal.jpg" TargetMode="External" /><Relationship Id="rId339" Type="http://schemas.openxmlformats.org/officeDocument/2006/relationships/hyperlink" Target="http://pbs.twimg.com/profile_images/950953657188659200/fbkZ37mF_normal.jpg" TargetMode="External" /><Relationship Id="rId340" Type="http://schemas.openxmlformats.org/officeDocument/2006/relationships/hyperlink" Target="http://pbs.twimg.com/profile_images/950953657188659200/fbkZ37mF_normal.jpg" TargetMode="External" /><Relationship Id="rId341" Type="http://schemas.openxmlformats.org/officeDocument/2006/relationships/hyperlink" Target="http://pbs.twimg.com/profile_images/950953657188659200/fbkZ37mF_normal.jpg" TargetMode="External" /><Relationship Id="rId342" Type="http://schemas.openxmlformats.org/officeDocument/2006/relationships/hyperlink" Target="http://pbs.twimg.com/profile_images/950953657188659200/fbkZ37mF_normal.jpg" TargetMode="External" /><Relationship Id="rId343" Type="http://schemas.openxmlformats.org/officeDocument/2006/relationships/hyperlink" Target="http://pbs.twimg.com/profile_images/950953657188659200/fbkZ37mF_normal.jpg" TargetMode="External" /><Relationship Id="rId344" Type="http://schemas.openxmlformats.org/officeDocument/2006/relationships/hyperlink" Target="http://pbs.twimg.com/profile_images/950953657188659200/fbkZ37mF_normal.jpg" TargetMode="External" /><Relationship Id="rId345" Type="http://schemas.openxmlformats.org/officeDocument/2006/relationships/hyperlink" Target="http://pbs.twimg.com/profile_images/1051192045128376320/VyoN05am_normal.jpg" TargetMode="External" /><Relationship Id="rId346" Type="http://schemas.openxmlformats.org/officeDocument/2006/relationships/hyperlink" Target="http://pbs.twimg.com/profile_images/1051192045128376320/VyoN05am_normal.jpg" TargetMode="External" /><Relationship Id="rId347" Type="http://schemas.openxmlformats.org/officeDocument/2006/relationships/hyperlink" Target="http://pbs.twimg.com/profile_images/905053425930575872/RFgqxnN0_normal.jpg" TargetMode="External" /><Relationship Id="rId348" Type="http://schemas.openxmlformats.org/officeDocument/2006/relationships/hyperlink" Target="http://pbs.twimg.com/profile_images/1081152294727634944/95dsZgyA_normal.jpg" TargetMode="External" /><Relationship Id="rId349" Type="http://schemas.openxmlformats.org/officeDocument/2006/relationships/hyperlink" Target="http://pbs.twimg.com/profile_images/1054117164284866560/d31s6P_C_normal.jpg" TargetMode="External" /><Relationship Id="rId350" Type="http://schemas.openxmlformats.org/officeDocument/2006/relationships/hyperlink" Target="http://pbs.twimg.com/profile_images/1051192045128376320/VyoN05am_normal.jpg" TargetMode="External" /><Relationship Id="rId351" Type="http://schemas.openxmlformats.org/officeDocument/2006/relationships/hyperlink" Target="http://pbs.twimg.com/profile_images/1054117164284866560/d31s6P_C_normal.jpg" TargetMode="External" /><Relationship Id="rId352" Type="http://schemas.openxmlformats.org/officeDocument/2006/relationships/hyperlink" Target="http://pbs.twimg.com/profile_images/1051192045128376320/VyoN05am_normal.jpg" TargetMode="External" /><Relationship Id="rId353" Type="http://schemas.openxmlformats.org/officeDocument/2006/relationships/hyperlink" Target="http://pbs.twimg.com/profile_images/1081152294727634944/95dsZgyA_normal.jpg" TargetMode="External" /><Relationship Id="rId354" Type="http://schemas.openxmlformats.org/officeDocument/2006/relationships/hyperlink" Target="http://pbs.twimg.com/profile_images/1032166783741054976/YDrb_6_o_normal.jpg" TargetMode="External" /><Relationship Id="rId355" Type="http://schemas.openxmlformats.org/officeDocument/2006/relationships/hyperlink" Target="http://pbs.twimg.com/profile_images/1054117164284866560/d31s6P_C_normal.jpg" TargetMode="External" /><Relationship Id="rId356" Type="http://schemas.openxmlformats.org/officeDocument/2006/relationships/hyperlink" Target="http://pbs.twimg.com/profile_images/1054117164284866560/d31s6P_C_normal.jpg" TargetMode="External" /><Relationship Id="rId357" Type="http://schemas.openxmlformats.org/officeDocument/2006/relationships/hyperlink" Target="http://pbs.twimg.com/profile_images/1054117164284866560/d31s6P_C_normal.jpg" TargetMode="External" /><Relationship Id="rId358" Type="http://schemas.openxmlformats.org/officeDocument/2006/relationships/hyperlink" Target="http://pbs.twimg.com/profile_images/1054117164284866560/d31s6P_C_normal.jpg" TargetMode="External" /><Relationship Id="rId359" Type="http://schemas.openxmlformats.org/officeDocument/2006/relationships/hyperlink" Target="http://pbs.twimg.com/profile_images/1054117164284866560/d31s6P_C_normal.jpg" TargetMode="External" /><Relationship Id="rId360" Type="http://schemas.openxmlformats.org/officeDocument/2006/relationships/hyperlink" Target="http://pbs.twimg.com/profile_images/1054117164284866560/d31s6P_C_normal.jpg" TargetMode="External" /><Relationship Id="rId361" Type="http://schemas.openxmlformats.org/officeDocument/2006/relationships/hyperlink" Target="http://pbs.twimg.com/profile_images/1054117164284866560/d31s6P_C_normal.jpg" TargetMode="External" /><Relationship Id="rId362" Type="http://schemas.openxmlformats.org/officeDocument/2006/relationships/hyperlink" Target="http://pbs.twimg.com/profile_images/1054117164284866560/d31s6P_C_normal.jpg" TargetMode="External" /><Relationship Id="rId363" Type="http://schemas.openxmlformats.org/officeDocument/2006/relationships/hyperlink" Target="http://pbs.twimg.com/profile_images/1054117164284866560/d31s6P_C_normal.jpg" TargetMode="External" /><Relationship Id="rId364" Type="http://schemas.openxmlformats.org/officeDocument/2006/relationships/hyperlink" Target="https://pbs.twimg.com/media/DwJMZssXcAE1sC_.jpg" TargetMode="External" /><Relationship Id="rId365" Type="http://schemas.openxmlformats.org/officeDocument/2006/relationships/hyperlink" Target="http://pbs.twimg.com/profile_images/1051192045128376320/VyoN05am_normal.jpg" TargetMode="External" /><Relationship Id="rId366" Type="http://schemas.openxmlformats.org/officeDocument/2006/relationships/hyperlink" Target="http://pbs.twimg.com/profile_images/1051192045128376320/VyoN05am_normal.jpg" TargetMode="External" /><Relationship Id="rId367" Type="http://schemas.openxmlformats.org/officeDocument/2006/relationships/hyperlink" Target="http://pbs.twimg.com/profile_images/1032166783741054976/YDrb_6_o_normal.jpg" TargetMode="External" /><Relationship Id="rId368" Type="http://schemas.openxmlformats.org/officeDocument/2006/relationships/hyperlink" Target="http://pbs.twimg.com/profile_images/1032166783741054976/YDrb_6_o_normal.jpg" TargetMode="External" /><Relationship Id="rId369" Type="http://schemas.openxmlformats.org/officeDocument/2006/relationships/hyperlink" Target="http://pbs.twimg.com/profile_images/1032166783741054976/YDrb_6_o_normal.jpg" TargetMode="External" /><Relationship Id="rId370" Type="http://schemas.openxmlformats.org/officeDocument/2006/relationships/hyperlink" Target="http://pbs.twimg.com/profile_images/1051192045128376320/VyoN05am_normal.jpg" TargetMode="External" /><Relationship Id="rId371" Type="http://schemas.openxmlformats.org/officeDocument/2006/relationships/hyperlink" Target="http://pbs.twimg.com/profile_images/1081152294727634944/95dsZgyA_normal.jpg" TargetMode="External" /><Relationship Id="rId372" Type="http://schemas.openxmlformats.org/officeDocument/2006/relationships/hyperlink" Target="https://pbs.twimg.com/media/DwI7eh6WsAEfLT1.jpg" TargetMode="External" /><Relationship Id="rId373" Type="http://schemas.openxmlformats.org/officeDocument/2006/relationships/hyperlink" Target="https://pbs.twimg.com/media/DwJMZssXcAE1sC_.jpg" TargetMode="External" /><Relationship Id="rId374" Type="http://schemas.openxmlformats.org/officeDocument/2006/relationships/hyperlink" Target="http://pbs.twimg.com/profile_images/1051192045128376320/VyoN05am_normal.jpg" TargetMode="External" /><Relationship Id="rId375" Type="http://schemas.openxmlformats.org/officeDocument/2006/relationships/hyperlink" Target="http://pbs.twimg.com/profile_images/1051192045128376320/VyoN05am_normal.jpg" TargetMode="External" /><Relationship Id="rId376" Type="http://schemas.openxmlformats.org/officeDocument/2006/relationships/hyperlink" Target="http://pbs.twimg.com/profile_images/1081152294727634944/95dsZgyA_normal.jpg" TargetMode="External" /><Relationship Id="rId377" Type="http://schemas.openxmlformats.org/officeDocument/2006/relationships/hyperlink" Target="http://pbs.twimg.com/profile_images/1081152294727634944/95dsZgyA_normal.jpg" TargetMode="External" /><Relationship Id="rId378" Type="http://schemas.openxmlformats.org/officeDocument/2006/relationships/hyperlink" Target="http://pbs.twimg.com/profile_images/1081152294727634944/95dsZgyA_normal.jpg" TargetMode="External" /><Relationship Id="rId379" Type="http://schemas.openxmlformats.org/officeDocument/2006/relationships/hyperlink" Target="https://pbs.twimg.com/media/DwI7eh6WsAEfLT1.jpg" TargetMode="External" /><Relationship Id="rId380" Type="http://schemas.openxmlformats.org/officeDocument/2006/relationships/hyperlink" Target="https://pbs.twimg.com/media/DwJMZssXcAE1sC_.jpg" TargetMode="External" /><Relationship Id="rId381" Type="http://schemas.openxmlformats.org/officeDocument/2006/relationships/hyperlink" Target="http://pbs.twimg.com/profile_images/1051192045128376320/VyoN05am_normal.jpg" TargetMode="External" /><Relationship Id="rId382" Type="http://schemas.openxmlformats.org/officeDocument/2006/relationships/hyperlink" Target="http://pbs.twimg.com/profile_images/1051192045128376320/VyoN05am_normal.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1051192045128376320/VyoN05am_normal.jpg" TargetMode="External" /><Relationship Id="rId389" Type="http://schemas.openxmlformats.org/officeDocument/2006/relationships/hyperlink" Target="http://pbs.twimg.com/profile_images/1051192045128376320/VyoN05am_normal.jpg" TargetMode="External" /><Relationship Id="rId390" Type="http://schemas.openxmlformats.org/officeDocument/2006/relationships/hyperlink" Target="http://pbs.twimg.com/profile_images/1051192045128376320/VyoN05am_normal.jpg" TargetMode="External" /><Relationship Id="rId391" Type="http://schemas.openxmlformats.org/officeDocument/2006/relationships/hyperlink" Target="http://pbs.twimg.com/profile_images/1034268329601581056/o46DeOEX_normal.jpg" TargetMode="External" /><Relationship Id="rId392" Type="http://schemas.openxmlformats.org/officeDocument/2006/relationships/hyperlink" Target="http://pbs.twimg.com/profile_images/1034268329601581056/o46DeOEX_normal.jpg" TargetMode="External" /><Relationship Id="rId393" Type="http://schemas.openxmlformats.org/officeDocument/2006/relationships/hyperlink" Target="http://pbs.twimg.com/profile_images/1034268329601581056/o46DeOEX_normal.jpg" TargetMode="External" /><Relationship Id="rId394" Type="http://schemas.openxmlformats.org/officeDocument/2006/relationships/hyperlink" Target="https://pbs.twimg.com/media/DuwqPqCW0AAM4_G.jpg" TargetMode="External" /><Relationship Id="rId395" Type="http://schemas.openxmlformats.org/officeDocument/2006/relationships/hyperlink" Target="http://pbs.twimg.com/profile_images/1004048042255880194/oADrezQc_normal.jpg" TargetMode="External" /><Relationship Id="rId396" Type="http://schemas.openxmlformats.org/officeDocument/2006/relationships/hyperlink" Target="https://pbs.twimg.com/media/DwQ_pCFXQAA_Nsx.jpg" TargetMode="External" /><Relationship Id="rId397" Type="http://schemas.openxmlformats.org/officeDocument/2006/relationships/hyperlink" Target="https://pbs.twimg.com/media/DwQ_pCFXQAA_Nsx.jpg" TargetMode="External" /><Relationship Id="rId398" Type="http://schemas.openxmlformats.org/officeDocument/2006/relationships/hyperlink" Target="https://pbs.twimg.com/media/DwQ_pCFXQAA_Nsx.jpg" TargetMode="External" /><Relationship Id="rId399" Type="http://schemas.openxmlformats.org/officeDocument/2006/relationships/hyperlink" Target="https://twitter.com/angelfbetans/status/1081683922424090624" TargetMode="External" /><Relationship Id="rId400" Type="http://schemas.openxmlformats.org/officeDocument/2006/relationships/hyperlink" Target="https://twitter.com/runanteldat/status/1081685104941035520" TargetMode="External" /><Relationship Id="rId401" Type="http://schemas.openxmlformats.org/officeDocument/2006/relationships/hyperlink" Target="https://twitter.com/runanteldat/status/1081685104941035520" TargetMode="External" /><Relationship Id="rId402" Type="http://schemas.openxmlformats.org/officeDocument/2006/relationships/hyperlink" Target="https://twitter.com/lilian_chiwera/status/1081703837491253248" TargetMode="External" /><Relationship Id="rId403" Type="http://schemas.openxmlformats.org/officeDocument/2006/relationships/hyperlink" Target="https://twitter.com/lilian_chiwera/status/1081703837491253248" TargetMode="External" /><Relationship Id="rId404" Type="http://schemas.openxmlformats.org/officeDocument/2006/relationships/hyperlink" Target="https://twitter.com/lilian_chiwera/status/1081703837491253248" TargetMode="External" /><Relationship Id="rId405" Type="http://schemas.openxmlformats.org/officeDocument/2006/relationships/hyperlink" Target="https://twitter.com/lilian_chiwera/status/1081703837491253248" TargetMode="External" /><Relationship Id="rId406" Type="http://schemas.openxmlformats.org/officeDocument/2006/relationships/hyperlink" Target="https://twitter.com/gorginion/status/1081713990391263232" TargetMode="External" /><Relationship Id="rId407" Type="http://schemas.openxmlformats.org/officeDocument/2006/relationships/hyperlink" Target="https://twitter.com/gorginion/status/1081713990391263232" TargetMode="External" /><Relationship Id="rId408" Type="http://schemas.openxmlformats.org/officeDocument/2006/relationships/hyperlink" Target="https://twitter.com/gorginion/status/1081713990391263232" TargetMode="External" /><Relationship Id="rId409" Type="http://schemas.openxmlformats.org/officeDocument/2006/relationships/hyperlink" Target="https://twitter.com/gorginion/status/1081713990391263232" TargetMode="External" /><Relationship Id="rId410" Type="http://schemas.openxmlformats.org/officeDocument/2006/relationships/hyperlink" Target="https://twitter.com/hmhsurgery/status/1081723110901116928" TargetMode="External" /><Relationship Id="rId411" Type="http://schemas.openxmlformats.org/officeDocument/2006/relationships/hyperlink" Target="https://twitter.com/iqlacybcn/status/1081796622831575040" TargetMode="External" /><Relationship Id="rId412" Type="http://schemas.openxmlformats.org/officeDocument/2006/relationships/hyperlink" Target="https://twitter.com/iqlacybcn/status/1081796622831575040" TargetMode="External" /><Relationship Id="rId413" Type="http://schemas.openxmlformats.org/officeDocument/2006/relationships/hyperlink" Target="https://twitter.com/iqlacybcn/status/1081796622831575040" TargetMode="External" /><Relationship Id="rId414" Type="http://schemas.openxmlformats.org/officeDocument/2006/relationships/hyperlink" Target="https://twitter.com/iqlacybcn/status/1081796622831575040" TargetMode="External" /><Relationship Id="rId415" Type="http://schemas.openxmlformats.org/officeDocument/2006/relationships/hyperlink" Target="https://twitter.com/datasciencebits/status/1081810719551750145" TargetMode="External" /><Relationship Id="rId416" Type="http://schemas.openxmlformats.org/officeDocument/2006/relationships/hyperlink" Target="https://twitter.com/datasciencebits/status/1081810719551750145" TargetMode="External" /><Relationship Id="rId417" Type="http://schemas.openxmlformats.org/officeDocument/2006/relationships/hyperlink" Target="https://twitter.com/datasciencebits/status/1081810719551750145" TargetMode="External" /><Relationship Id="rId418" Type="http://schemas.openxmlformats.org/officeDocument/2006/relationships/hyperlink" Target="https://twitter.com/datasciencebits/status/1081810719551750145" TargetMode="External" /><Relationship Id="rId419" Type="http://schemas.openxmlformats.org/officeDocument/2006/relationships/hyperlink" Target="https://twitter.com/datasciencebits/status/1081810719551750145" TargetMode="External" /><Relationship Id="rId420" Type="http://schemas.openxmlformats.org/officeDocument/2006/relationships/hyperlink" Target="https://twitter.com/datasciencebits/status/1081810719551750145" TargetMode="External" /><Relationship Id="rId421" Type="http://schemas.openxmlformats.org/officeDocument/2006/relationships/hyperlink" Target="https://twitter.com/datasciencebits/status/1081810719551750145" TargetMode="External" /><Relationship Id="rId422" Type="http://schemas.openxmlformats.org/officeDocument/2006/relationships/hyperlink" Target="https://twitter.com/datasciencebits/status/1081810719551750145" TargetMode="External" /><Relationship Id="rId423" Type="http://schemas.openxmlformats.org/officeDocument/2006/relationships/hyperlink" Target="https://twitter.com/datasciencebits/status/1081810719551750145" TargetMode="External" /><Relationship Id="rId424" Type="http://schemas.openxmlformats.org/officeDocument/2006/relationships/hyperlink" Target="https://twitter.com/datasciencebits/status/1081810719551750145" TargetMode="External" /><Relationship Id="rId425" Type="http://schemas.openxmlformats.org/officeDocument/2006/relationships/hyperlink" Target="https://twitter.com/datasciencebits/status/1081810719551750145" TargetMode="External" /><Relationship Id="rId426" Type="http://schemas.openxmlformats.org/officeDocument/2006/relationships/hyperlink" Target="https://twitter.com/datasciencebits/status/1081810719551750145" TargetMode="External" /><Relationship Id="rId427" Type="http://schemas.openxmlformats.org/officeDocument/2006/relationships/hyperlink" Target="https://twitter.com/drivadeneiramd/status/1081581925687537669" TargetMode="External" /><Relationship Id="rId428" Type="http://schemas.openxmlformats.org/officeDocument/2006/relationships/hyperlink" Target="https://twitter.com/calcaware/status/1081810795242098688" TargetMode="External" /><Relationship Id="rId429" Type="http://schemas.openxmlformats.org/officeDocument/2006/relationships/hyperlink" Target="https://twitter.com/drivadeneiramd/status/1081581925687537669" TargetMode="External" /><Relationship Id="rId430" Type="http://schemas.openxmlformats.org/officeDocument/2006/relationships/hyperlink" Target="https://twitter.com/calcaware/status/1081810795242098688" TargetMode="External" /><Relationship Id="rId431" Type="http://schemas.openxmlformats.org/officeDocument/2006/relationships/hyperlink" Target="https://twitter.com/drivadeneiramd/status/1081581925687537669" TargetMode="External" /><Relationship Id="rId432" Type="http://schemas.openxmlformats.org/officeDocument/2006/relationships/hyperlink" Target="https://twitter.com/calcaware/status/1081810795242098688" TargetMode="External" /><Relationship Id="rId433" Type="http://schemas.openxmlformats.org/officeDocument/2006/relationships/hyperlink" Target="https://twitter.com/drivadeneiramd/status/1081581925687537669" TargetMode="External" /><Relationship Id="rId434" Type="http://schemas.openxmlformats.org/officeDocument/2006/relationships/hyperlink" Target="https://twitter.com/calcaware/status/1081810795242098688" TargetMode="External" /><Relationship Id="rId435" Type="http://schemas.openxmlformats.org/officeDocument/2006/relationships/hyperlink" Target="https://twitter.com/calcaware/status/1081810795242098688" TargetMode="External" /><Relationship Id="rId436" Type="http://schemas.openxmlformats.org/officeDocument/2006/relationships/hyperlink" Target="https://twitter.com/calcaware/status/1081810795242098688" TargetMode="External" /><Relationship Id="rId437" Type="http://schemas.openxmlformats.org/officeDocument/2006/relationships/hyperlink" Target="https://twitter.com/calcaware/status/1081810795242098688" TargetMode="External" /><Relationship Id="rId438" Type="http://schemas.openxmlformats.org/officeDocument/2006/relationships/hyperlink" Target="https://twitter.com/calcaware/status/1081810795242098688" TargetMode="External" /><Relationship Id="rId439" Type="http://schemas.openxmlformats.org/officeDocument/2006/relationships/hyperlink" Target="https://twitter.com/calcaware/status/1081810795242098688" TargetMode="External" /><Relationship Id="rId440" Type="http://schemas.openxmlformats.org/officeDocument/2006/relationships/hyperlink" Target="https://twitter.com/calcaware/status/1081810795242098688" TargetMode="External" /><Relationship Id="rId441" Type="http://schemas.openxmlformats.org/officeDocument/2006/relationships/hyperlink" Target="https://twitter.com/calcaware/status/1081810795242098688" TargetMode="External" /><Relationship Id="rId442" Type="http://schemas.openxmlformats.org/officeDocument/2006/relationships/hyperlink" Target="https://twitter.com/calcaware/status/1081810795242098688" TargetMode="External" /><Relationship Id="rId443" Type="http://schemas.openxmlformats.org/officeDocument/2006/relationships/hyperlink" Target="https://twitter.com/hpbsurgeon1/status/1081811822632525824" TargetMode="External" /><Relationship Id="rId444" Type="http://schemas.openxmlformats.org/officeDocument/2006/relationships/hyperlink" Target="https://twitter.com/siseurope/status/1081248556449714176" TargetMode="External" /><Relationship Id="rId445" Type="http://schemas.openxmlformats.org/officeDocument/2006/relationships/hyperlink" Target="https://twitter.com/melissa_rochon/status/1081821937557520384" TargetMode="External" /><Relationship Id="rId446" Type="http://schemas.openxmlformats.org/officeDocument/2006/relationships/hyperlink" Target="https://twitter.com/drivadeneiramd/status/1081670544087494667" TargetMode="External" /><Relationship Id="rId447" Type="http://schemas.openxmlformats.org/officeDocument/2006/relationships/hyperlink" Target="https://twitter.com/drivadeneiramd/status/1081670544087494667" TargetMode="External" /><Relationship Id="rId448" Type="http://schemas.openxmlformats.org/officeDocument/2006/relationships/hyperlink" Target="https://twitter.com/drivadeneiramd/status/1081670544087494667" TargetMode="External" /><Relationship Id="rId449" Type="http://schemas.openxmlformats.org/officeDocument/2006/relationships/hyperlink" Target="https://twitter.com/drivadeneiramd/status/1081670544087494667" TargetMode="External" /><Relationship Id="rId450" Type="http://schemas.openxmlformats.org/officeDocument/2006/relationships/hyperlink" Target="https://twitter.com/drivadeneiramd/status/1081670544087494667" TargetMode="External" /><Relationship Id="rId451" Type="http://schemas.openxmlformats.org/officeDocument/2006/relationships/hyperlink" Target="https://twitter.com/drivadeneiramd/status/1081670544087494667" TargetMode="External" /><Relationship Id="rId452" Type="http://schemas.openxmlformats.org/officeDocument/2006/relationships/hyperlink" Target="https://twitter.com/drivadeneiramd/status/1081670544087494667" TargetMode="External" /><Relationship Id="rId453" Type="http://schemas.openxmlformats.org/officeDocument/2006/relationships/hyperlink" Target="https://twitter.com/drivadeneiramd/status/1081670544087494667" TargetMode="External" /><Relationship Id="rId454" Type="http://schemas.openxmlformats.org/officeDocument/2006/relationships/hyperlink" Target="https://twitter.com/drivadeneiramd/status/1081670544087494667" TargetMode="External" /><Relationship Id="rId455" Type="http://schemas.openxmlformats.org/officeDocument/2006/relationships/hyperlink" Target="https://twitter.com/drivadeneiramd/status/1081670544087494667" TargetMode="External" /><Relationship Id="rId456" Type="http://schemas.openxmlformats.org/officeDocument/2006/relationships/hyperlink" Target="https://twitter.com/drivadeneiramd/status/1081670544087494667" TargetMode="External" /><Relationship Id="rId457" Type="http://schemas.openxmlformats.org/officeDocument/2006/relationships/hyperlink" Target="https://twitter.com/drivadeneiramd/status/1081670544087494667" TargetMode="External" /><Relationship Id="rId458" Type="http://schemas.openxmlformats.org/officeDocument/2006/relationships/hyperlink" Target="https://twitter.com/drivadeneiramd/status/1081581925687537669" TargetMode="External" /><Relationship Id="rId459" Type="http://schemas.openxmlformats.org/officeDocument/2006/relationships/hyperlink" Target="https://twitter.com/drivadeneiramd/status/1081581925687537669" TargetMode="External" /><Relationship Id="rId460" Type="http://schemas.openxmlformats.org/officeDocument/2006/relationships/hyperlink" Target="https://twitter.com/drivadeneiramd/status/1081581925687537669" TargetMode="External" /><Relationship Id="rId461" Type="http://schemas.openxmlformats.org/officeDocument/2006/relationships/hyperlink" Target="https://twitter.com/drivadeneiramd/status/1081581925687537669" TargetMode="External" /><Relationship Id="rId462" Type="http://schemas.openxmlformats.org/officeDocument/2006/relationships/hyperlink" Target="https://twitter.com/drivadeneiramd/status/1081581925687537669" TargetMode="External" /><Relationship Id="rId463" Type="http://schemas.openxmlformats.org/officeDocument/2006/relationships/hyperlink" Target="https://twitter.com/drivadeneiramd/status/1081581925687537669" TargetMode="External" /><Relationship Id="rId464" Type="http://schemas.openxmlformats.org/officeDocument/2006/relationships/hyperlink" Target="https://twitter.com/drivadeneiramd/status/1081581925687537669" TargetMode="External" /><Relationship Id="rId465" Type="http://schemas.openxmlformats.org/officeDocument/2006/relationships/hyperlink" Target="https://twitter.com/drivadeneiramd/status/1081706140763914240" TargetMode="External" /><Relationship Id="rId466" Type="http://schemas.openxmlformats.org/officeDocument/2006/relationships/hyperlink" Target="https://twitter.com/alaael_hussuna/status/1081790735265996801" TargetMode="External" /><Relationship Id="rId467" Type="http://schemas.openxmlformats.org/officeDocument/2006/relationships/hyperlink" Target="https://twitter.com/alaael_hussuna/status/1081790735265996801" TargetMode="External" /><Relationship Id="rId468" Type="http://schemas.openxmlformats.org/officeDocument/2006/relationships/hyperlink" Target="https://twitter.com/alaael_hussuna/status/1081790735265996801" TargetMode="External" /><Relationship Id="rId469" Type="http://schemas.openxmlformats.org/officeDocument/2006/relationships/hyperlink" Target="https://twitter.com/alaael_hussuna/status/1081790735265996801" TargetMode="External" /><Relationship Id="rId470" Type="http://schemas.openxmlformats.org/officeDocument/2006/relationships/hyperlink" Target="https://twitter.com/alaael_hussuna/status/1081790735265996801" TargetMode="External" /><Relationship Id="rId471" Type="http://schemas.openxmlformats.org/officeDocument/2006/relationships/hyperlink" Target="https://twitter.com/alaael_hussuna/status/1081790735265996801" TargetMode="External" /><Relationship Id="rId472" Type="http://schemas.openxmlformats.org/officeDocument/2006/relationships/hyperlink" Target="https://twitter.com/alaael_hussuna/status/1081790735265996801" TargetMode="External" /><Relationship Id="rId473" Type="http://schemas.openxmlformats.org/officeDocument/2006/relationships/hyperlink" Target="https://twitter.com/alaael_hussuna/status/1081790735265996801" TargetMode="External" /><Relationship Id="rId474" Type="http://schemas.openxmlformats.org/officeDocument/2006/relationships/hyperlink" Target="https://twitter.com/mrhalkias/status/1081868530990104577" TargetMode="External" /><Relationship Id="rId475" Type="http://schemas.openxmlformats.org/officeDocument/2006/relationships/hyperlink" Target="https://twitter.com/mrhalkias/status/1081868530990104577" TargetMode="External" /><Relationship Id="rId476" Type="http://schemas.openxmlformats.org/officeDocument/2006/relationships/hyperlink" Target="https://twitter.com/mrhalkias/status/1081868530990104577" TargetMode="External" /><Relationship Id="rId477" Type="http://schemas.openxmlformats.org/officeDocument/2006/relationships/hyperlink" Target="https://twitter.com/mrhalkias/status/1081868530990104577" TargetMode="External" /><Relationship Id="rId478" Type="http://schemas.openxmlformats.org/officeDocument/2006/relationships/hyperlink" Target="https://twitter.com/mostafashalaby/status/1081885370302763008" TargetMode="External" /><Relationship Id="rId479" Type="http://schemas.openxmlformats.org/officeDocument/2006/relationships/hyperlink" Target="https://twitter.com/pathaksudh/status/1081890012222767104" TargetMode="External" /><Relationship Id="rId480" Type="http://schemas.openxmlformats.org/officeDocument/2006/relationships/hyperlink" Target="https://twitter.com/colorectaldisc1/status/1081892250005766144" TargetMode="External" /><Relationship Id="rId481" Type="http://schemas.openxmlformats.org/officeDocument/2006/relationships/hyperlink" Target="https://twitter.com/leo708/status/1081913467542614017" TargetMode="External" /><Relationship Id="rId482" Type="http://schemas.openxmlformats.org/officeDocument/2006/relationships/hyperlink" Target="https://twitter.com/drbarreraprocto/status/1081919253622779904" TargetMode="External" /><Relationship Id="rId483" Type="http://schemas.openxmlformats.org/officeDocument/2006/relationships/hyperlink" Target="https://twitter.com/ramosdelamedina/status/1063983123644313600" TargetMode="External" /><Relationship Id="rId484" Type="http://schemas.openxmlformats.org/officeDocument/2006/relationships/hyperlink" Target="https://twitter.com/moraericka/status/1081922885537546245" TargetMode="External" /><Relationship Id="rId485" Type="http://schemas.openxmlformats.org/officeDocument/2006/relationships/hyperlink" Target="https://twitter.com/fantasticnhs/status/1081943771586195456" TargetMode="External" /><Relationship Id="rId486" Type="http://schemas.openxmlformats.org/officeDocument/2006/relationships/hyperlink" Target="https://twitter.com/fantasticnhs/status/1081943771586195456" TargetMode="External" /><Relationship Id="rId487" Type="http://schemas.openxmlformats.org/officeDocument/2006/relationships/hyperlink" Target="https://twitter.com/fantasticnhs/status/1081943771586195456" TargetMode="External" /><Relationship Id="rId488" Type="http://schemas.openxmlformats.org/officeDocument/2006/relationships/hyperlink" Target="https://twitter.com/fantasticnhs/status/1081943771586195456" TargetMode="External" /><Relationship Id="rId489" Type="http://schemas.openxmlformats.org/officeDocument/2006/relationships/hyperlink" Target="https://twitter.com/fantasticnhs/status/1081943797360148481" TargetMode="External" /><Relationship Id="rId490" Type="http://schemas.openxmlformats.org/officeDocument/2006/relationships/hyperlink" Target="https://twitter.com/fantasticnhs/status/1081943797360148481" TargetMode="External" /><Relationship Id="rId491" Type="http://schemas.openxmlformats.org/officeDocument/2006/relationships/hyperlink" Target="https://twitter.com/fantasticnhs/status/1081943797360148481" TargetMode="External" /><Relationship Id="rId492" Type="http://schemas.openxmlformats.org/officeDocument/2006/relationships/hyperlink" Target="https://twitter.com/fantasticnhs/status/1081943797360148481" TargetMode="External" /><Relationship Id="rId493" Type="http://schemas.openxmlformats.org/officeDocument/2006/relationships/hyperlink" Target="https://twitter.com/balibreajose/status/1081606486168616961" TargetMode="External" /><Relationship Id="rId494" Type="http://schemas.openxmlformats.org/officeDocument/2006/relationships/hyperlink" Target="https://twitter.com/balibreajose/status/1081606486168616961" TargetMode="External" /><Relationship Id="rId495" Type="http://schemas.openxmlformats.org/officeDocument/2006/relationships/hyperlink" Target="https://twitter.com/balibreajose/status/1081606486168616961" TargetMode="External" /><Relationship Id="rId496" Type="http://schemas.openxmlformats.org/officeDocument/2006/relationships/hyperlink" Target="https://twitter.com/rotermes/status/1081945356416503808" TargetMode="External" /><Relationship Id="rId497" Type="http://schemas.openxmlformats.org/officeDocument/2006/relationships/hyperlink" Target="https://twitter.com/rotermes/status/1081945356416503808" TargetMode="External" /><Relationship Id="rId498" Type="http://schemas.openxmlformats.org/officeDocument/2006/relationships/hyperlink" Target="https://twitter.com/rotermes/status/1081945356416503808" TargetMode="External" /><Relationship Id="rId499" Type="http://schemas.openxmlformats.org/officeDocument/2006/relationships/hyperlink" Target="https://twitter.com/rotermes/status/1081945356416503808" TargetMode="External" /><Relationship Id="rId500" Type="http://schemas.openxmlformats.org/officeDocument/2006/relationships/hyperlink" Target="https://twitter.com/jteoh_hk/status/1081482383465971712" TargetMode="External" /><Relationship Id="rId501" Type="http://schemas.openxmlformats.org/officeDocument/2006/relationships/hyperlink" Target="https://twitter.com/jteoh_hk/status/1081935283661066240" TargetMode="External" /><Relationship Id="rId502" Type="http://schemas.openxmlformats.org/officeDocument/2006/relationships/hyperlink" Target="https://twitter.com/aldughiman_md/status/1081952944851947521" TargetMode="External" /><Relationship Id="rId503" Type="http://schemas.openxmlformats.org/officeDocument/2006/relationships/hyperlink" Target="https://twitter.com/bel95948856/status/1081963236600283137" TargetMode="External" /><Relationship Id="rId504" Type="http://schemas.openxmlformats.org/officeDocument/2006/relationships/hyperlink" Target="https://twitter.com/bel95948856/status/1081963236600283137" TargetMode="External" /><Relationship Id="rId505" Type="http://schemas.openxmlformats.org/officeDocument/2006/relationships/hyperlink" Target="https://twitter.com/bel95948856/status/1081963236600283137" TargetMode="External" /><Relationship Id="rId506" Type="http://schemas.openxmlformats.org/officeDocument/2006/relationships/hyperlink" Target="https://twitter.com/felipealconchel/status/1081966067617009664" TargetMode="External" /><Relationship Id="rId507" Type="http://schemas.openxmlformats.org/officeDocument/2006/relationships/hyperlink" Target="https://twitter.com/felipealconchel/status/1081966067617009664" TargetMode="External" /><Relationship Id="rId508" Type="http://schemas.openxmlformats.org/officeDocument/2006/relationships/hyperlink" Target="https://twitter.com/felipealconchel/status/1081966067617009664" TargetMode="External" /><Relationship Id="rId509" Type="http://schemas.openxmlformats.org/officeDocument/2006/relationships/hyperlink" Target="https://twitter.com/mageefrcs/status/1081896211815239681" TargetMode="External" /><Relationship Id="rId510" Type="http://schemas.openxmlformats.org/officeDocument/2006/relationships/hyperlink" Target="https://twitter.com/pawanlekharaju/status/1081968274831785985" TargetMode="External" /><Relationship Id="rId511" Type="http://schemas.openxmlformats.org/officeDocument/2006/relationships/hyperlink" Target="https://twitter.com/pawanlekharaju/status/1081968274831785985" TargetMode="External" /><Relationship Id="rId512" Type="http://schemas.openxmlformats.org/officeDocument/2006/relationships/hyperlink" Target="https://twitter.com/drumeshprabhu/status/1081562823476604928" TargetMode="External" /><Relationship Id="rId513" Type="http://schemas.openxmlformats.org/officeDocument/2006/relationships/hyperlink" Target="https://twitter.com/drumeshprabhu/status/1081562823476604928" TargetMode="External" /><Relationship Id="rId514" Type="http://schemas.openxmlformats.org/officeDocument/2006/relationships/hyperlink" Target="https://twitter.com/david_ukan/status/1081980246776254464" TargetMode="External" /><Relationship Id="rId515" Type="http://schemas.openxmlformats.org/officeDocument/2006/relationships/hyperlink" Target="https://twitter.com/david_ukan/status/1081980246776254464" TargetMode="External" /><Relationship Id="rId516" Type="http://schemas.openxmlformats.org/officeDocument/2006/relationships/hyperlink" Target="https://twitter.com/david_ukan/status/1081980246776254464" TargetMode="External" /><Relationship Id="rId517" Type="http://schemas.openxmlformats.org/officeDocument/2006/relationships/hyperlink" Target="https://twitter.com/amontanersan/status/1081985170889211904" TargetMode="External" /><Relationship Id="rId518" Type="http://schemas.openxmlformats.org/officeDocument/2006/relationships/hyperlink" Target="https://twitter.com/caycedomarula/status/1081923303730597888" TargetMode="External" /><Relationship Id="rId519" Type="http://schemas.openxmlformats.org/officeDocument/2006/relationships/hyperlink" Target="https://twitter.com/caycedomarula/status/1081923303730597888" TargetMode="External" /><Relationship Id="rId520" Type="http://schemas.openxmlformats.org/officeDocument/2006/relationships/hyperlink" Target="https://twitter.com/caycedomarula/status/1081923303730597888" TargetMode="External" /><Relationship Id="rId521" Type="http://schemas.openxmlformats.org/officeDocument/2006/relationships/hyperlink" Target="https://twitter.com/caycedomarula/status/1081923303730597888" TargetMode="External" /><Relationship Id="rId522" Type="http://schemas.openxmlformats.org/officeDocument/2006/relationships/hyperlink" Target="https://twitter.com/caycedomarula/status/1081923303730597888" TargetMode="External" /><Relationship Id="rId523" Type="http://schemas.openxmlformats.org/officeDocument/2006/relationships/hyperlink" Target="https://twitter.com/caycedomarula/status/1081923303730597888" TargetMode="External" /><Relationship Id="rId524" Type="http://schemas.openxmlformats.org/officeDocument/2006/relationships/hyperlink" Target="https://twitter.com/caycedomarula/status/1081923303730597888" TargetMode="External" /><Relationship Id="rId525" Type="http://schemas.openxmlformats.org/officeDocument/2006/relationships/hyperlink" Target="https://twitter.com/caycedomarula/status/1081923303730597888" TargetMode="External" /><Relationship Id="rId526" Type="http://schemas.openxmlformats.org/officeDocument/2006/relationships/hyperlink" Target="https://twitter.com/caycedomarula/status/1081923303730597888" TargetMode="External" /><Relationship Id="rId527" Type="http://schemas.openxmlformats.org/officeDocument/2006/relationships/hyperlink" Target="https://twitter.com/caycedomarula/status/1081992885090828296" TargetMode="External" /><Relationship Id="rId528" Type="http://schemas.openxmlformats.org/officeDocument/2006/relationships/hyperlink" Target="https://twitter.com/caycedomarula/status/1081992885090828296" TargetMode="External" /><Relationship Id="rId529" Type="http://schemas.openxmlformats.org/officeDocument/2006/relationships/hyperlink" Target="https://twitter.com/caycedomarula/status/1081992885090828296" TargetMode="External" /><Relationship Id="rId530" Type="http://schemas.openxmlformats.org/officeDocument/2006/relationships/hyperlink" Target="https://twitter.com/caycedomarula/status/1081992885090828296" TargetMode="External" /><Relationship Id="rId531" Type="http://schemas.openxmlformats.org/officeDocument/2006/relationships/hyperlink" Target="https://twitter.com/villesallinen/status/1080911344616927234" TargetMode="External" /><Relationship Id="rId532" Type="http://schemas.openxmlformats.org/officeDocument/2006/relationships/hyperlink" Target="https://twitter.com/villesallinen/status/1082000424788549632" TargetMode="External" /><Relationship Id="rId533" Type="http://schemas.openxmlformats.org/officeDocument/2006/relationships/hyperlink" Target="https://twitter.com/draamaldonado/status/1081589757799473160" TargetMode="External" /><Relationship Id="rId534" Type="http://schemas.openxmlformats.org/officeDocument/2006/relationships/hyperlink" Target="https://twitter.com/draamaldonado/status/1081589757799473160" TargetMode="External" /><Relationship Id="rId535" Type="http://schemas.openxmlformats.org/officeDocument/2006/relationships/hyperlink" Target="https://twitter.com/draamaldonado/status/1081589757799473160" TargetMode="External" /><Relationship Id="rId536" Type="http://schemas.openxmlformats.org/officeDocument/2006/relationships/hyperlink" Target="https://twitter.com/draamaldonado/status/1081589757799473160" TargetMode="External" /><Relationship Id="rId537" Type="http://schemas.openxmlformats.org/officeDocument/2006/relationships/hyperlink" Target="https://twitter.com/perbinder/status/1081850928280600576" TargetMode="External" /><Relationship Id="rId538" Type="http://schemas.openxmlformats.org/officeDocument/2006/relationships/hyperlink" Target="https://twitter.com/drsantiagoortiz/status/1081699967717294080" TargetMode="External" /><Relationship Id="rId539" Type="http://schemas.openxmlformats.org/officeDocument/2006/relationships/hyperlink" Target="https://twitter.com/perbinder/status/1081967247005048833" TargetMode="External" /><Relationship Id="rId540" Type="http://schemas.openxmlformats.org/officeDocument/2006/relationships/hyperlink" Target="https://twitter.com/perbinder/status/1082000595236593669" TargetMode="External" /><Relationship Id="rId541" Type="http://schemas.openxmlformats.org/officeDocument/2006/relationships/hyperlink" Target="https://twitter.com/drsantiagoortiz/status/1082000421965709312" TargetMode="External" /><Relationship Id="rId542" Type="http://schemas.openxmlformats.org/officeDocument/2006/relationships/hyperlink" Target="https://twitter.com/nshrotri/status/1082004718409433093" TargetMode="External" /><Relationship Id="rId543" Type="http://schemas.openxmlformats.org/officeDocument/2006/relationships/hyperlink" Target="https://twitter.com/dr_chris_brown/status/1082022562715103234" TargetMode="External" /><Relationship Id="rId544" Type="http://schemas.openxmlformats.org/officeDocument/2006/relationships/hyperlink" Target="https://twitter.com/dr_chris_brown/status/1082022562715103234" TargetMode="External" /><Relationship Id="rId545" Type="http://schemas.openxmlformats.org/officeDocument/2006/relationships/hyperlink" Target="https://twitter.com/rebgross/status/1081961073375412225" TargetMode="External" /><Relationship Id="rId546" Type="http://schemas.openxmlformats.org/officeDocument/2006/relationships/hyperlink" Target="https://twitter.com/rebgross/status/1081962059745628163" TargetMode="External" /><Relationship Id="rId547" Type="http://schemas.openxmlformats.org/officeDocument/2006/relationships/hyperlink" Target="https://twitter.com/rebgross/status/1081962059745628163" TargetMode="External" /><Relationship Id="rId548" Type="http://schemas.openxmlformats.org/officeDocument/2006/relationships/hyperlink" Target="https://twitter.com/rebgross/status/1082040827218673665" TargetMode="External" /><Relationship Id="rId549" Type="http://schemas.openxmlformats.org/officeDocument/2006/relationships/hyperlink" Target="https://twitter.com/perbess/status/1082045189286436869" TargetMode="External" /><Relationship Id="rId550" Type="http://schemas.openxmlformats.org/officeDocument/2006/relationships/hyperlink" Target="https://twitter.com/perbess/status/1082045189286436869" TargetMode="External" /><Relationship Id="rId551" Type="http://schemas.openxmlformats.org/officeDocument/2006/relationships/hyperlink" Target="https://twitter.com/perbess/status/1082045189286436869" TargetMode="External" /><Relationship Id="rId552" Type="http://schemas.openxmlformats.org/officeDocument/2006/relationships/hyperlink" Target="https://twitter.com/dr_samehhany81/status/1082045339639709701" TargetMode="External" /><Relationship Id="rId553" Type="http://schemas.openxmlformats.org/officeDocument/2006/relationships/hyperlink" Target="https://twitter.com/profdemartines/status/1081832429667651589" TargetMode="External" /><Relationship Id="rId554" Type="http://schemas.openxmlformats.org/officeDocument/2006/relationships/hyperlink" Target="https://twitter.com/profdemartines/status/1081832429667651589" TargetMode="External" /><Relationship Id="rId555" Type="http://schemas.openxmlformats.org/officeDocument/2006/relationships/hyperlink" Target="https://twitter.com/profdemartines/status/1081832429667651589" TargetMode="External" /><Relationship Id="rId556" Type="http://schemas.openxmlformats.org/officeDocument/2006/relationships/hyperlink" Target="https://twitter.com/omaxfisher/status/1081838562369187840" TargetMode="External" /><Relationship Id="rId557" Type="http://schemas.openxmlformats.org/officeDocument/2006/relationships/hyperlink" Target="https://twitter.com/profdemartines/status/1081838373063544833" TargetMode="External" /><Relationship Id="rId558" Type="http://schemas.openxmlformats.org/officeDocument/2006/relationships/hyperlink" Target="https://twitter.com/omaxfisher/status/1081838562369187840" TargetMode="External" /><Relationship Id="rId559" Type="http://schemas.openxmlformats.org/officeDocument/2006/relationships/hyperlink" Target="https://twitter.com/profdemartines/status/1081838373063544833" TargetMode="External" /><Relationship Id="rId560" Type="http://schemas.openxmlformats.org/officeDocument/2006/relationships/hyperlink" Target="https://twitter.com/omaxfisher/status/1081838562369187840" TargetMode="External" /><Relationship Id="rId561" Type="http://schemas.openxmlformats.org/officeDocument/2006/relationships/hyperlink" Target="https://twitter.com/omaxfisher/status/1081838562369187840" TargetMode="External" /><Relationship Id="rId562" Type="http://schemas.openxmlformats.org/officeDocument/2006/relationships/hyperlink" Target="https://twitter.com/omaxfisher/status/1081838562369187840" TargetMode="External" /><Relationship Id="rId563" Type="http://schemas.openxmlformats.org/officeDocument/2006/relationships/hyperlink" Target="https://twitter.com/omaxfisher/status/1081838562369187840" TargetMode="External" /><Relationship Id="rId564" Type="http://schemas.openxmlformats.org/officeDocument/2006/relationships/hyperlink" Target="https://twitter.com/omaxfisher/status/1081838562369187840" TargetMode="External" /><Relationship Id="rId565" Type="http://schemas.openxmlformats.org/officeDocument/2006/relationships/hyperlink" Target="https://twitter.com/omaxfisher/status/1081838562369187840" TargetMode="External" /><Relationship Id="rId566" Type="http://schemas.openxmlformats.org/officeDocument/2006/relationships/hyperlink" Target="https://twitter.com/omaxfisher/status/1081838562369187840" TargetMode="External" /><Relationship Id="rId567" Type="http://schemas.openxmlformats.org/officeDocument/2006/relationships/hyperlink" Target="https://twitter.com/profdemartines/status/1081838373063544833" TargetMode="External" /><Relationship Id="rId568" Type="http://schemas.openxmlformats.org/officeDocument/2006/relationships/hyperlink" Target="https://twitter.com/profdemartines/status/1081838373063544833" TargetMode="External" /><Relationship Id="rId569" Type="http://schemas.openxmlformats.org/officeDocument/2006/relationships/hyperlink" Target="https://twitter.com/dredfitzgerald/status/1081581230594945029" TargetMode="External" /><Relationship Id="rId570" Type="http://schemas.openxmlformats.org/officeDocument/2006/relationships/hyperlink" Target="https://twitter.com/lifeofmedstudnt/status/1081684264264105985" TargetMode="External" /><Relationship Id="rId571" Type="http://schemas.openxmlformats.org/officeDocument/2006/relationships/hyperlink" Target="https://twitter.com/profdemartines/status/1081840966963785728" TargetMode="External" /><Relationship Id="rId572" Type="http://schemas.openxmlformats.org/officeDocument/2006/relationships/hyperlink" Target="https://twitter.com/profdemartines/status/1081840966963785728" TargetMode="External" /><Relationship Id="rId573" Type="http://schemas.openxmlformats.org/officeDocument/2006/relationships/hyperlink" Target="https://twitter.com/profdemartines/status/1081843443536666624" TargetMode="External" /><Relationship Id="rId574" Type="http://schemas.openxmlformats.org/officeDocument/2006/relationships/hyperlink" Target="https://twitter.com/profdemartines/status/1081838373063544833" TargetMode="External" /><Relationship Id="rId575" Type="http://schemas.openxmlformats.org/officeDocument/2006/relationships/hyperlink" Target="https://twitter.com/profdemartines/status/1081843443536666624" TargetMode="External" /><Relationship Id="rId576" Type="http://schemas.openxmlformats.org/officeDocument/2006/relationships/hyperlink" Target="https://twitter.com/profdemartines/status/1081843634612375552" TargetMode="External" /><Relationship Id="rId577" Type="http://schemas.openxmlformats.org/officeDocument/2006/relationships/hyperlink" Target="https://twitter.com/profdemartines/status/1081923605238374400" TargetMode="External" /><Relationship Id="rId578" Type="http://schemas.openxmlformats.org/officeDocument/2006/relationships/hyperlink" Target="https://twitter.com/alaael_hussuna/status/1081790687174160384" TargetMode="External" /><Relationship Id="rId579" Type="http://schemas.openxmlformats.org/officeDocument/2006/relationships/hyperlink" Target="https://twitter.com/alaael_hussuna/status/1081790687174160384" TargetMode="External" /><Relationship Id="rId580" Type="http://schemas.openxmlformats.org/officeDocument/2006/relationships/hyperlink" Target="https://twitter.com/alaael_hussuna/status/1081790687174160384" TargetMode="External" /><Relationship Id="rId581" Type="http://schemas.openxmlformats.org/officeDocument/2006/relationships/hyperlink" Target="https://twitter.com/alaael_hussuna/status/1081790735265996801" TargetMode="External" /><Relationship Id="rId582" Type="http://schemas.openxmlformats.org/officeDocument/2006/relationships/hyperlink" Target="https://twitter.com/alaael_hussuna/status/1081790735265996801" TargetMode="External" /><Relationship Id="rId583" Type="http://schemas.openxmlformats.org/officeDocument/2006/relationships/hyperlink" Target="https://twitter.com/alaael_hussuna/status/1081790735265996801" TargetMode="External" /><Relationship Id="rId584" Type="http://schemas.openxmlformats.org/officeDocument/2006/relationships/hyperlink" Target="https://twitter.com/alaael_hussuna/status/1081790735265996801" TargetMode="External" /><Relationship Id="rId585" Type="http://schemas.openxmlformats.org/officeDocument/2006/relationships/hyperlink" Target="https://twitter.com/alaael_hussuna/status/1081790735265996801" TargetMode="External" /><Relationship Id="rId586" Type="http://schemas.openxmlformats.org/officeDocument/2006/relationships/hyperlink" Target="https://twitter.com/alaael_hussuna/status/1081859843743498240" TargetMode="External" /><Relationship Id="rId587" Type="http://schemas.openxmlformats.org/officeDocument/2006/relationships/hyperlink" Target="https://twitter.com/alaael_hussuna/status/1081859843743498240" TargetMode="External" /><Relationship Id="rId588" Type="http://schemas.openxmlformats.org/officeDocument/2006/relationships/hyperlink" Target="https://twitter.com/drsantiagoortiz/status/1081864029084307456" TargetMode="External" /><Relationship Id="rId589" Type="http://schemas.openxmlformats.org/officeDocument/2006/relationships/hyperlink" Target="https://twitter.com/drsantiagoortiz/status/1082000596226445314" TargetMode="External" /><Relationship Id="rId590" Type="http://schemas.openxmlformats.org/officeDocument/2006/relationships/hyperlink" Target="https://twitter.com/profdemartines/status/1081859354947653632" TargetMode="External" /><Relationship Id="rId591" Type="http://schemas.openxmlformats.org/officeDocument/2006/relationships/hyperlink" Target="https://twitter.com/profdemartines/status/1081987630580019202" TargetMode="External" /><Relationship Id="rId592" Type="http://schemas.openxmlformats.org/officeDocument/2006/relationships/hyperlink" Target="https://twitter.com/drsantiagoortiz/status/1082000596226445314" TargetMode="External" /><Relationship Id="rId593" Type="http://schemas.openxmlformats.org/officeDocument/2006/relationships/hyperlink" Target="https://twitter.com/profdemartines/status/1081987630580019202" TargetMode="External" /><Relationship Id="rId594" Type="http://schemas.openxmlformats.org/officeDocument/2006/relationships/hyperlink" Target="https://twitter.com/drsantiagoortiz/status/1082000596226445314" TargetMode="External" /><Relationship Id="rId595" Type="http://schemas.openxmlformats.org/officeDocument/2006/relationships/hyperlink" Target="https://twitter.com/profdemartines/status/1081987630580019202" TargetMode="External" /><Relationship Id="rId596" Type="http://schemas.openxmlformats.org/officeDocument/2006/relationships/hyperlink" Target="https://twitter.com/perbinder/status/1082000595236593669" TargetMode="External" /><Relationship Id="rId597" Type="http://schemas.openxmlformats.org/officeDocument/2006/relationships/hyperlink" Target="https://twitter.com/drsantiagoortiz/status/1081698012055904256" TargetMode="External" /><Relationship Id="rId598" Type="http://schemas.openxmlformats.org/officeDocument/2006/relationships/hyperlink" Target="https://twitter.com/drsantiagoortiz/status/1081864029084307456" TargetMode="External" /><Relationship Id="rId599" Type="http://schemas.openxmlformats.org/officeDocument/2006/relationships/hyperlink" Target="https://twitter.com/drsantiagoortiz/status/1081864029084307456" TargetMode="External" /><Relationship Id="rId600" Type="http://schemas.openxmlformats.org/officeDocument/2006/relationships/hyperlink" Target="https://twitter.com/drsantiagoortiz/status/1081864029084307456" TargetMode="External" /><Relationship Id="rId601" Type="http://schemas.openxmlformats.org/officeDocument/2006/relationships/hyperlink" Target="https://twitter.com/drsantiagoortiz/status/1081864029084307456" TargetMode="External" /><Relationship Id="rId602" Type="http://schemas.openxmlformats.org/officeDocument/2006/relationships/hyperlink" Target="https://twitter.com/drsantiagoortiz/status/1082000421965709312" TargetMode="External" /><Relationship Id="rId603" Type="http://schemas.openxmlformats.org/officeDocument/2006/relationships/hyperlink" Target="https://twitter.com/drsantiagoortiz/status/1082000596226445314" TargetMode="External" /><Relationship Id="rId604" Type="http://schemas.openxmlformats.org/officeDocument/2006/relationships/hyperlink" Target="https://twitter.com/drsantiagoortiz/status/1082000596226445314" TargetMode="External" /><Relationship Id="rId605" Type="http://schemas.openxmlformats.org/officeDocument/2006/relationships/hyperlink" Target="https://twitter.com/drsantiagoortiz/status/1082000596226445314" TargetMode="External" /><Relationship Id="rId606" Type="http://schemas.openxmlformats.org/officeDocument/2006/relationships/hyperlink" Target="https://twitter.com/drsantiagoortiz/status/1082000596226445314" TargetMode="External" /><Relationship Id="rId607" Type="http://schemas.openxmlformats.org/officeDocument/2006/relationships/hyperlink" Target="https://twitter.com/drsantiagoortiz/status/1082000596226445314" TargetMode="External" /><Relationship Id="rId608" Type="http://schemas.openxmlformats.org/officeDocument/2006/relationships/hyperlink" Target="https://twitter.com/profdemartines/status/1081987630580019202" TargetMode="External" /><Relationship Id="rId609" Type="http://schemas.openxmlformats.org/officeDocument/2006/relationships/hyperlink" Target="https://twitter.com/profdemartines/status/1082045980411920384" TargetMode="External" /><Relationship Id="rId610" Type="http://schemas.openxmlformats.org/officeDocument/2006/relationships/hyperlink" Target="https://twitter.com/profdemartines/status/1082045980411920384" TargetMode="External" /><Relationship Id="rId611" Type="http://schemas.openxmlformats.org/officeDocument/2006/relationships/hyperlink" Target="https://twitter.com/profdemartines/status/1082045980411920384" TargetMode="External" /><Relationship Id="rId612" Type="http://schemas.openxmlformats.org/officeDocument/2006/relationships/hyperlink" Target="https://twitter.com/powarg07/status/1081594914549440512" TargetMode="External" /><Relationship Id="rId613" Type="http://schemas.openxmlformats.org/officeDocument/2006/relationships/hyperlink" Target="https://twitter.com/profdemartines/status/1081840647429148672" TargetMode="External" /><Relationship Id="rId614" Type="http://schemas.openxmlformats.org/officeDocument/2006/relationships/hyperlink" Target="https://twitter.com/juliomayol/status/1081511240021745666" TargetMode="External" /><Relationship Id="rId615" Type="http://schemas.openxmlformats.org/officeDocument/2006/relationships/hyperlink" Target="https://twitter.com/powarg07/status/1081594914549440512" TargetMode="External" /><Relationship Id="rId616" Type="http://schemas.openxmlformats.org/officeDocument/2006/relationships/hyperlink" Target="https://twitter.com/profdemartines/status/1081840647429148672" TargetMode="External" /><Relationship Id="rId617" Type="http://schemas.openxmlformats.org/officeDocument/2006/relationships/hyperlink" Target="https://twitter.com/juliomayol/status/1081511240021745666" TargetMode="External" /><Relationship Id="rId618" Type="http://schemas.openxmlformats.org/officeDocument/2006/relationships/hyperlink" Target="https://twitter.com/powarg07/status/1081594914549440512" TargetMode="External" /><Relationship Id="rId619" Type="http://schemas.openxmlformats.org/officeDocument/2006/relationships/hyperlink" Target="https://twitter.com/profdemartines/status/1081840647429148672" TargetMode="External" /><Relationship Id="rId620" Type="http://schemas.openxmlformats.org/officeDocument/2006/relationships/hyperlink" Target="https://twitter.com/juliomayol/status/1081511240021745666" TargetMode="External" /><Relationship Id="rId621" Type="http://schemas.openxmlformats.org/officeDocument/2006/relationships/hyperlink" Target="https://twitter.com/powarg07/status/1081594914549440512" TargetMode="External" /><Relationship Id="rId622" Type="http://schemas.openxmlformats.org/officeDocument/2006/relationships/hyperlink" Target="https://twitter.com/profdemartines/status/1081840647429148672" TargetMode="External" /><Relationship Id="rId623" Type="http://schemas.openxmlformats.org/officeDocument/2006/relationships/hyperlink" Target="https://twitter.com/juliomayol/status/1081511240021745666" TargetMode="External" /><Relationship Id="rId624" Type="http://schemas.openxmlformats.org/officeDocument/2006/relationships/hyperlink" Target="https://twitter.com/powarg07/status/1081594914549440512" TargetMode="External" /><Relationship Id="rId625" Type="http://schemas.openxmlformats.org/officeDocument/2006/relationships/hyperlink" Target="https://twitter.com/profdemartines/status/1081840647429148672" TargetMode="External" /><Relationship Id="rId626" Type="http://schemas.openxmlformats.org/officeDocument/2006/relationships/hyperlink" Target="https://twitter.com/profdemartines/status/1081859354947653632" TargetMode="External" /><Relationship Id="rId627" Type="http://schemas.openxmlformats.org/officeDocument/2006/relationships/hyperlink" Target="https://twitter.com/juliomayol/status/1081511240021745666" TargetMode="External" /><Relationship Id="rId628" Type="http://schemas.openxmlformats.org/officeDocument/2006/relationships/hyperlink" Target="https://twitter.com/perbinder/status/1081584930944139270" TargetMode="External" /><Relationship Id="rId629" Type="http://schemas.openxmlformats.org/officeDocument/2006/relationships/hyperlink" Target="https://twitter.com/perbinder/status/1081583988614021120" TargetMode="External" /><Relationship Id="rId630" Type="http://schemas.openxmlformats.org/officeDocument/2006/relationships/hyperlink" Target="https://twitter.com/perbinder/status/1081850928280600576" TargetMode="External" /><Relationship Id="rId631" Type="http://schemas.openxmlformats.org/officeDocument/2006/relationships/hyperlink" Target="https://twitter.com/perbinder/status/1081850965354008576" TargetMode="External" /><Relationship Id="rId632" Type="http://schemas.openxmlformats.org/officeDocument/2006/relationships/hyperlink" Target="https://twitter.com/perbinder/status/1081850973088333824" TargetMode="External" /><Relationship Id="rId633" Type="http://schemas.openxmlformats.org/officeDocument/2006/relationships/hyperlink" Target="https://twitter.com/profdemartines/status/1081840582639669248" TargetMode="External" /><Relationship Id="rId634" Type="http://schemas.openxmlformats.org/officeDocument/2006/relationships/hyperlink" Target="https://twitter.com/juliomayol/status/1081584398850539520" TargetMode="External" /><Relationship Id="rId635" Type="http://schemas.openxmlformats.org/officeDocument/2006/relationships/hyperlink" Target="https://twitter.com/perbinder/status/1081584930944139270" TargetMode="External" /><Relationship Id="rId636" Type="http://schemas.openxmlformats.org/officeDocument/2006/relationships/hyperlink" Target="https://twitter.com/perbinder/status/1081583988614021120" TargetMode="External" /><Relationship Id="rId637" Type="http://schemas.openxmlformats.org/officeDocument/2006/relationships/hyperlink" Target="https://twitter.com/perbinder/status/1081850928280600576" TargetMode="External" /><Relationship Id="rId638" Type="http://schemas.openxmlformats.org/officeDocument/2006/relationships/hyperlink" Target="https://twitter.com/perbinder/status/1081850965354008576" TargetMode="External" /><Relationship Id="rId639" Type="http://schemas.openxmlformats.org/officeDocument/2006/relationships/hyperlink" Target="https://twitter.com/perbinder/status/1081850973088333824" TargetMode="External" /><Relationship Id="rId640" Type="http://schemas.openxmlformats.org/officeDocument/2006/relationships/hyperlink" Target="https://twitter.com/profdemartines/status/1081840582639669248" TargetMode="External" /><Relationship Id="rId641" Type="http://schemas.openxmlformats.org/officeDocument/2006/relationships/hyperlink" Target="https://twitter.com/juliomayol/status/1081584398850539520" TargetMode="External" /><Relationship Id="rId642" Type="http://schemas.openxmlformats.org/officeDocument/2006/relationships/hyperlink" Target="https://twitter.com/perbinder/status/1081584930944139270" TargetMode="External" /><Relationship Id="rId643" Type="http://schemas.openxmlformats.org/officeDocument/2006/relationships/hyperlink" Target="https://twitter.com/perbinder/status/1081583988614021120" TargetMode="External" /><Relationship Id="rId644" Type="http://schemas.openxmlformats.org/officeDocument/2006/relationships/hyperlink" Target="https://twitter.com/perbinder/status/1081850928280600576" TargetMode="External" /><Relationship Id="rId645" Type="http://schemas.openxmlformats.org/officeDocument/2006/relationships/hyperlink" Target="https://twitter.com/perbinder/status/1081850965354008576" TargetMode="External" /><Relationship Id="rId646" Type="http://schemas.openxmlformats.org/officeDocument/2006/relationships/hyperlink" Target="https://twitter.com/perbinder/status/1081850973088333824" TargetMode="External" /><Relationship Id="rId647" Type="http://schemas.openxmlformats.org/officeDocument/2006/relationships/hyperlink" Target="https://twitter.com/perbinder/status/1081850973088333824" TargetMode="External" /><Relationship Id="rId648" Type="http://schemas.openxmlformats.org/officeDocument/2006/relationships/hyperlink" Target="https://twitter.com/perbinder/status/1081943614010331136" TargetMode="External" /><Relationship Id="rId649" Type="http://schemas.openxmlformats.org/officeDocument/2006/relationships/hyperlink" Target="https://twitter.com/perbinder/status/1081951495799468033" TargetMode="External" /><Relationship Id="rId650" Type="http://schemas.openxmlformats.org/officeDocument/2006/relationships/hyperlink" Target="https://twitter.com/perbinder/status/1081966504202174464" TargetMode="External" /><Relationship Id="rId651" Type="http://schemas.openxmlformats.org/officeDocument/2006/relationships/hyperlink" Target="https://twitter.com/perbinder/status/1081966799837716480" TargetMode="External" /><Relationship Id="rId652" Type="http://schemas.openxmlformats.org/officeDocument/2006/relationships/hyperlink" Target="https://twitter.com/mrrjegan/status/1081986530472796163" TargetMode="External" /><Relationship Id="rId653" Type="http://schemas.openxmlformats.org/officeDocument/2006/relationships/hyperlink" Target="https://twitter.com/profdemartines/status/1081840582639669248" TargetMode="External" /><Relationship Id="rId654" Type="http://schemas.openxmlformats.org/officeDocument/2006/relationships/hyperlink" Target="https://twitter.com/juliomayol/status/1081584398850539520" TargetMode="External" /><Relationship Id="rId655" Type="http://schemas.openxmlformats.org/officeDocument/2006/relationships/hyperlink" Target="https://twitter.com/profdemartines/status/1081837134317871104" TargetMode="External" /><Relationship Id="rId656" Type="http://schemas.openxmlformats.org/officeDocument/2006/relationships/hyperlink" Target="https://twitter.com/profdemartines/status/1081837741690798081" TargetMode="External" /><Relationship Id="rId657" Type="http://schemas.openxmlformats.org/officeDocument/2006/relationships/hyperlink" Target="https://twitter.com/profdemartines/status/1081837741690798081" TargetMode="External" /><Relationship Id="rId658" Type="http://schemas.openxmlformats.org/officeDocument/2006/relationships/hyperlink" Target="https://twitter.com/profdemartines/status/1081838373063544833" TargetMode="External" /><Relationship Id="rId659" Type="http://schemas.openxmlformats.org/officeDocument/2006/relationships/hyperlink" Target="https://twitter.com/profdemartines/status/1081838373063544833" TargetMode="External" /><Relationship Id="rId660" Type="http://schemas.openxmlformats.org/officeDocument/2006/relationships/hyperlink" Target="https://twitter.com/profdemartines/status/1081838373063544833" TargetMode="External" /><Relationship Id="rId661" Type="http://schemas.openxmlformats.org/officeDocument/2006/relationships/hyperlink" Target="https://twitter.com/profdemartines/status/1081838373063544833" TargetMode="External" /><Relationship Id="rId662" Type="http://schemas.openxmlformats.org/officeDocument/2006/relationships/hyperlink" Target="https://twitter.com/profdemartines/status/1081840582639669248" TargetMode="External" /><Relationship Id="rId663" Type="http://schemas.openxmlformats.org/officeDocument/2006/relationships/hyperlink" Target="https://twitter.com/profdemartines/status/1081840647429148672" TargetMode="External" /><Relationship Id="rId664" Type="http://schemas.openxmlformats.org/officeDocument/2006/relationships/hyperlink" Target="https://twitter.com/profdemartines/status/1081840647429148672" TargetMode="External" /><Relationship Id="rId665" Type="http://schemas.openxmlformats.org/officeDocument/2006/relationships/hyperlink" Target="https://twitter.com/profdemartines/status/1081840647429148672" TargetMode="External" /><Relationship Id="rId666" Type="http://schemas.openxmlformats.org/officeDocument/2006/relationships/hyperlink" Target="https://twitter.com/profdemartines/status/1081840647429148672" TargetMode="External" /><Relationship Id="rId667" Type="http://schemas.openxmlformats.org/officeDocument/2006/relationships/hyperlink" Target="https://twitter.com/profdemartines/status/1081840647429148672" TargetMode="External" /><Relationship Id="rId668" Type="http://schemas.openxmlformats.org/officeDocument/2006/relationships/hyperlink" Target="https://twitter.com/profdemartines/status/1081843634612375552" TargetMode="External" /><Relationship Id="rId669" Type="http://schemas.openxmlformats.org/officeDocument/2006/relationships/hyperlink" Target="https://twitter.com/profdemartines/status/1081843634612375552" TargetMode="External" /><Relationship Id="rId670" Type="http://schemas.openxmlformats.org/officeDocument/2006/relationships/hyperlink" Target="https://twitter.com/profdemartines/status/1081843634612375552" TargetMode="External" /><Relationship Id="rId671" Type="http://schemas.openxmlformats.org/officeDocument/2006/relationships/hyperlink" Target="https://twitter.com/profdemartines/status/1081923605238374400" TargetMode="External" /><Relationship Id="rId672" Type="http://schemas.openxmlformats.org/officeDocument/2006/relationships/hyperlink" Target="https://twitter.com/profdemartines/status/1081923605238374400" TargetMode="External" /><Relationship Id="rId673" Type="http://schemas.openxmlformats.org/officeDocument/2006/relationships/hyperlink" Target="https://twitter.com/profdemartines/status/1081987630580019202" TargetMode="External" /><Relationship Id="rId674" Type="http://schemas.openxmlformats.org/officeDocument/2006/relationships/hyperlink" Target="https://twitter.com/profdemartines/status/1081987630580019202" TargetMode="External" /><Relationship Id="rId675" Type="http://schemas.openxmlformats.org/officeDocument/2006/relationships/hyperlink" Target="https://twitter.com/profdemartines/status/1081987630580019202" TargetMode="External" /><Relationship Id="rId676" Type="http://schemas.openxmlformats.org/officeDocument/2006/relationships/hyperlink" Target="https://twitter.com/profdemartines/status/1081987630580019202" TargetMode="External" /><Relationship Id="rId677" Type="http://schemas.openxmlformats.org/officeDocument/2006/relationships/hyperlink" Target="https://twitter.com/profdemartines/status/1082045980411920384" TargetMode="External" /><Relationship Id="rId678" Type="http://schemas.openxmlformats.org/officeDocument/2006/relationships/hyperlink" Target="https://twitter.com/juliomayol/status/1081837994938650624" TargetMode="External" /><Relationship Id="rId679" Type="http://schemas.openxmlformats.org/officeDocument/2006/relationships/hyperlink" Target="https://twitter.com/juliomayol/status/1081837994938650624" TargetMode="External" /><Relationship Id="rId680" Type="http://schemas.openxmlformats.org/officeDocument/2006/relationships/hyperlink" Target="https://twitter.com/ksoreide/status/1081961521679351809" TargetMode="External" /><Relationship Id="rId681" Type="http://schemas.openxmlformats.org/officeDocument/2006/relationships/hyperlink" Target="https://twitter.com/powarg07/status/1081594914549440512" TargetMode="External" /><Relationship Id="rId682" Type="http://schemas.openxmlformats.org/officeDocument/2006/relationships/hyperlink" Target="https://twitter.com/mrrjegan/status/1081964783157604352" TargetMode="External" /><Relationship Id="rId683" Type="http://schemas.openxmlformats.org/officeDocument/2006/relationships/hyperlink" Target="https://twitter.com/juliomayol/status/1081965233562767360" TargetMode="External" /><Relationship Id="rId684" Type="http://schemas.openxmlformats.org/officeDocument/2006/relationships/hyperlink" Target="https://twitter.com/mrrjegan/status/1081964783157604352" TargetMode="External" /><Relationship Id="rId685" Type="http://schemas.openxmlformats.org/officeDocument/2006/relationships/hyperlink" Target="https://twitter.com/juliomayol/status/1081965233562767360" TargetMode="External" /><Relationship Id="rId686" Type="http://schemas.openxmlformats.org/officeDocument/2006/relationships/hyperlink" Target="https://twitter.com/powarg07/status/1081594914549440512" TargetMode="External" /><Relationship Id="rId687" Type="http://schemas.openxmlformats.org/officeDocument/2006/relationships/hyperlink" Target="https://twitter.com/me4_so/status/1082012302315085824" TargetMode="External" /><Relationship Id="rId688" Type="http://schemas.openxmlformats.org/officeDocument/2006/relationships/hyperlink" Target="https://twitter.com/mrrjegan/status/1081880631049666560" TargetMode="External" /><Relationship Id="rId689" Type="http://schemas.openxmlformats.org/officeDocument/2006/relationships/hyperlink" Target="https://twitter.com/mrrjegan/status/1082006203562188800" TargetMode="External" /><Relationship Id="rId690" Type="http://schemas.openxmlformats.org/officeDocument/2006/relationships/hyperlink" Target="https://twitter.com/mrrjegan/status/1082006203562188800" TargetMode="External" /><Relationship Id="rId691" Type="http://schemas.openxmlformats.org/officeDocument/2006/relationships/hyperlink" Target="https://twitter.com/mrrjegan/status/1082006203562188800" TargetMode="External" /><Relationship Id="rId692" Type="http://schemas.openxmlformats.org/officeDocument/2006/relationships/hyperlink" Target="https://twitter.com/mrrjegan/status/1082006203562188800" TargetMode="External" /><Relationship Id="rId693" Type="http://schemas.openxmlformats.org/officeDocument/2006/relationships/hyperlink" Target="https://twitter.com/mrrjegan/status/1082012162044977153" TargetMode="External" /><Relationship Id="rId694" Type="http://schemas.openxmlformats.org/officeDocument/2006/relationships/hyperlink" Target="https://twitter.com/mrrjegan/status/1082012162044977153" TargetMode="External" /><Relationship Id="rId695" Type="http://schemas.openxmlformats.org/officeDocument/2006/relationships/hyperlink" Target="https://twitter.com/mrrjegan/status/1082012380622712832" TargetMode="External" /><Relationship Id="rId696" Type="http://schemas.openxmlformats.org/officeDocument/2006/relationships/hyperlink" Target="https://twitter.com/mrrjegan/status/1082012380622712832" TargetMode="External" /><Relationship Id="rId697" Type="http://schemas.openxmlformats.org/officeDocument/2006/relationships/hyperlink" Target="https://twitter.com/juliomayol/status/1081511240021745666" TargetMode="External" /><Relationship Id="rId698" Type="http://schemas.openxmlformats.org/officeDocument/2006/relationships/hyperlink" Target="https://twitter.com/juliomayol/status/1081880746745303040" TargetMode="External" /><Relationship Id="rId699" Type="http://schemas.openxmlformats.org/officeDocument/2006/relationships/hyperlink" Target="https://twitter.com/juliomayol/status/1082007250397478918" TargetMode="External" /><Relationship Id="rId700" Type="http://schemas.openxmlformats.org/officeDocument/2006/relationships/hyperlink" Target="https://twitter.com/me4_so/status/1082012302315085824" TargetMode="External" /><Relationship Id="rId701" Type="http://schemas.openxmlformats.org/officeDocument/2006/relationships/hyperlink" Target="https://twitter.com/me4_so/status/1082012302315085824" TargetMode="External" /><Relationship Id="rId702" Type="http://schemas.openxmlformats.org/officeDocument/2006/relationships/hyperlink" Target="https://twitter.com/me4_so/status/1082012302315085824" TargetMode="External" /><Relationship Id="rId703" Type="http://schemas.openxmlformats.org/officeDocument/2006/relationships/hyperlink" Target="https://twitter.com/juliomayol/status/1082007250397478918" TargetMode="External" /><Relationship Id="rId704" Type="http://schemas.openxmlformats.org/officeDocument/2006/relationships/hyperlink" Target="https://twitter.com/powarg07/status/1081594914549440512" TargetMode="External" /><Relationship Id="rId705" Type="http://schemas.openxmlformats.org/officeDocument/2006/relationships/hyperlink" Target="https://twitter.com/juliomayol/status/1081492319080202240" TargetMode="External" /><Relationship Id="rId706" Type="http://schemas.openxmlformats.org/officeDocument/2006/relationships/hyperlink" Target="https://twitter.com/juliomayol/status/1081511240021745666" TargetMode="External" /><Relationship Id="rId707" Type="http://schemas.openxmlformats.org/officeDocument/2006/relationships/hyperlink" Target="https://twitter.com/juliomayol/status/1080849780232908800" TargetMode="External" /><Relationship Id="rId708" Type="http://schemas.openxmlformats.org/officeDocument/2006/relationships/hyperlink" Target="https://twitter.com/juliomayol/status/1082007250397478918" TargetMode="External" /><Relationship Id="rId709" Type="http://schemas.openxmlformats.org/officeDocument/2006/relationships/hyperlink" Target="https://twitter.com/powarg07/status/1081594914549440512" TargetMode="External" /><Relationship Id="rId710" Type="http://schemas.openxmlformats.org/officeDocument/2006/relationships/hyperlink" Target="https://twitter.com/powarg07/status/1082010292622643206" TargetMode="External" /><Relationship Id="rId711" Type="http://schemas.openxmlformats.org/officeDocument/2006/relationships/hyperlink" Target="https://twitter.com/powarg07/status/1082012119204327430" TargetMode="External" /><Relationship Id="rId712" Type="http://schemas.openxmlformats.org/officeDocument/2006/relationships/hyperlink" Target="https://twitter.com/juliomayol/status/1081492319080202240" TargetMode="External" /><Relationship Id="rId713" Type="http://schemas.openxmlformats.org/officeDocument/2006/relationships/hyperlink" Target="https://twitter.com/juliomayol/status/1081511240021745666" TargetMode="External" /><Relationship Id="rId714" Type="http://schemas.openxmlformats.org/officeDocument/2006/relationships/hyperlink" Target="https://twitter.com/juliomayol/status/1080849780232908800" TargetMode="External" /><Relationship Id="rId715" Type="http://schemas.openxmlformats.org/officeDocument/2006/relationships/hyperlink" Target="https://twitter.com/juliomayol/status/1082007250397478918" TargetMode="External" /><Relationship Id="rId716" Type="http://schemas.openxmlformats.org/officeDocument/2006/relationships/hyperlink" Target="https://twitter.com/landaluceaitor/status/1081678448718954496" TargetMode="External" /><Relationship Id="rId717" Type="http://schemas.openxmlformats.org/officeDocument/2006/relationships/hyperlink" Target="https://twitter.com/landaluceaitor/status/1081713865505890305" TargetMode="External" /><Relationship Id="rId718" Type="http://schemas.openxmlformats.org/officeDocument/2006/relationships/hyperlink" Target="https://twitter.com/landaluceaitor/status/1081947238862147584" TargetMode="External" /><Relationship Id="rId719" Type="http://schemas.openxmlformats.org/officeDocument/2006/relationships/hyperlink" Target="https://twitter.com/landaluceaitor/status/1082035397323038720" TargetMode="External" /><Relationship Id="rId720" Type="http://schemas.openxmlformats.org/officeDocument/2006/relationships/hyperlink" Target="https://twitter.com/landaluceaitor/status/1082046978597572608" TargetMode="External" /><Relationship Id="rId721" Type="http://schemas.openxmlformats.org/officeDocument/2006/relationships/hyperlink" Target="https://twitter.com/juliomayol/status/1082047255648055296" TargetMode="External" /><Relationship Id="rId722" Type="http://schemas.openxmlformats.org/officeDocument/2006/relationships/hyperlink" Target="https://twitter.com/juliomayol/status/1081637050892410881" TargetMode="External" /><Relationship Id="rId723" Type="http://schemas.openxmlformats.org/officeDocument/2006/relationships/hyperlink" Target="https://twitter.com/juliomayol/status/1082038026946129920" TargetMode="External" /><Relationship Id="rId724" Type="http://schemas.openxmlformats.org/officeDocument/2006/relationships/hyperlink" Target="https://twitter.com/salemsamer/status/1081673092605333505" TargetMode="External" /><Relationship Id="rId725" Type="http://schemas.openxmlformats.org/officeDocument/2006/relationships/hyperlink" Target="https://twitter.com/salemsamer/status/1081681599232643072" TargetMode="External" /><Relationship Id="rId726" Type="http://schemas.openxmlformats.org/officeDocument/2006/relationships/hyperlink" Target="https://twitter.com/salemsamer/status/1082056827490193409" TargetMode="External" /><Relationship Id="rId727" Type="http://schemas.openxmlformats.org/officeDocument/2006/relationships/hyperlink" Target="https://twitter.com/realbrainbook/status/1075280879185002498" TargetMode="External" /><Relationship Id="rId728" Type="http://schemas.openxmlformats.org/officeDocument/2006/relationships/hyperlink" Target="https://twitter.com/realbrainbook/status/1082059543595626496" TargetMode="External" /><Relationship Id="rId729" Type="http://schemas.openxmlformats.org/officeDocument/2006/relationships/hyperlink" Target="https://twitter.com/drshakurirad/status/1082059790191390721" TargetMode="External" /><Relationship Id="rId730" Type="http://schemas.openxmlformats.org/officeDocument/2006/relationships/hyperlink" Target="https://twitter.com/drshakurirad/status/1082059790191390721" TargetMode="External" /><Relationship Id="rId731" Type="http://schemas.openxmlformats.org/officeDocument/2006/relationships/hyperlink" Target="https://twitter.com/drshakurirad/status/1082059790191390721" TargetMode="External" /><Relationship Id="rId732" Type="http://schemas.openxmlformats.org/officeDocument/2006/relationships/hyperlink" Target="https://api.twitter.com/1.1/geo/id/63b42cf9e0b05dad.json" TargetMode="External" /><Relationship Id="rId733" Type="http://schemas.openxmlformats.org/officeDocument/2006/relationships/hyperlink" Target="https://api.twitter.com/1.1/geo/id/2f843bbfaebff6ef.json" TargetMode="External" /><Relationship Id="rId734" Type="http://schemas.openxmlformats.org/officeDocument/2006/relationships/hyperlink" Target="https://api.twitter.com/1.1/geo/id/20ddfe3fb0b66252.json" TargetMode="External" /><Relationship Id="rId735" Type="http://schemas.openxmlformats.org/officeDocument/2006/relationships/hyperlink" Target="https://api.twitter.com/1.1/geo/id/20ddfe3fb0b66252.json" TargetMode="External" /><Relationship Id="rId736" Type="http://schemas.openxmlformats.org/officeDocument/2006/relationships/hyperlink" Target="https://api.twitter.com/1.1/geo/id/2f3b667b7d544b97.json" TargetMode="External" /><Relationship Id="rId737" Type="http://schemas.openxmlformats.org/officeDocument/2006/relationships/hyperlink" Target="https://api.twitter.com/1.1/geo/id/457b4814b4240d87.json" TargetMode="External" /><Relationship Id="rId738" Type="http://schemas.openxmlformats.org/officeDocument/2006/relationships/hyperlink" Target="https://api.twitter.com/1.1/geo/id/457b4814b4240d87.json" TargetMode="External" /><Relationship Id="rId739" Type="http://schemas.openxmlformats.org/officeDocument/2006/relationships/hyperlink" Target="https://api.twitter.com/1.1/geo/id/457b4814b4240d87.json" TargetMode="External" /><Relationship Id="rId740" Type="http://schemas.openxmlformats.org/officeDocument/2006/relationships/hyperlink" Target="https://api.twitter.com/1.1/geo/id/457b4814b4240d87.json" TargetMode="External" /><Relationship Id="rId741" Type="http://schemas.openxmlformats.org/officeDocument/2006/relationships/hyperlink" Target="https://api.twitter.com/1.1/geo/id/457b4814b4240d87.json" TargetMode="External" /><Relationship Id="rId742" Type="http://schemas.openxmlformats.org/officeDocument/2006/relationships/hyperlink" Target="https://api.twitter.com/1.1/geo/id/457b4814b4240d87.json" TargetMode="External" /><Relationship Id="rId743" Type="http://schemas.openxmlformats.org/officeDocument/2006/relationships/hyperlink" Target="https://api.twitter.com/1.1/geo/id/2f3b667b7d544b97.json" TargetMode="External" /><Relationship Id="rId744" Type="http://schemas.openxmlformats.org/officeDocument/2006/relationships/hyperlink" Target="https://api.twitter.com/1.1/geo/id/2f3b667b7d544b97.json" TargetMode="External" /><Relationship Id="rId745" Type="http://schemas.openxmlformats.org/officeDocument/2006/relationships/hyperlink" Target="https://api.twitter.com/1.1/geo/id/08125b8f76702f9f.json" TargetMode="External" /><Relationship Id="rId746" Type="http://schemas.openxmlformats.org/officeDocument/2006/relationships/hyperlink" Target="https://api.twitter.com/1.1/geo/id/08125b8f76702f9f.json" TargetMode="External" /><Relationship Id="rId747" Type="http://schemas.openxmlformats.org/officeDocument/2006/relationships/hyperlink" Target="https://api.twitter.com/1.1/geo/id/08125b8f76702f9f.json" TargetMode="External" /><Relationship Id="rId748" Type="http://schemas.openxmlformats.org/officeDocument/2006/relationships/hyperlink" Target="https://api.twitter.com/1.1/geo/id/08125b8f76702f9f.json" TargetMode="External" /><Relationship Id="rId749" Type="http://schemas.openxmlformats.org/officeDocument/2006/relationships/hyperlink" Target="https://api.twitter.com/1.1/geo/id/4393349f368f67a1.json" TargetMode="External" /><Relationship Id="rId750" Type="http://schemas.openxmlformats.org/officeDocument/2006/relationships/comments" Target="../comments1.xml" /><Relationship Id="rId751" Type="http://schemas.openxmlformats.org/officeDocument/2006/relationships/vmlDrawing" Target="../drawings/vmlDrawing1.vml" /><Relationship Id="rId752" Type="http://schemas.openxmlformats.org/officeDocument/2006/relationships/table" Target="../tables/table1.xml" /><Relationship Id="rId7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t.co/l7PhpQ0Xkn" TargetMode="External" /><Relationship Id="rId3" Type="http://schemas.openxmlformats.org/officeDocument/2006/relationships/hyperlink" Target="https://t.co/BVPodDdBSB" TargetMode="External" /><Relationship Id="rId4" Type="http://schemas.openxmlformats.org/officeDocument/2006/relationships/hyperlink" Target="https://t.co/Cga5WctR3U" TargetMode="External" /><Relationship Id="rId5" Type="http://schemas.openxmlformats.org/officeDocument/2006/relationships/hyperlink" Target="https://t.co/T2zN8baTAY" TargetMode="External" /><Relationship Id="rId6" Type="http://schemas.openxmlformats.org/officeDocument/2006/relationships/hyperlink" Target="https://t.co/gzZkpdnOzT" TargetMode="External" /><Relationship Id="rId7" Type="http://schemas.openxmlformats.org/officeDocument/2006/relationships/hyperlink" Target="https://t.co/MJdPYfz3S1" TargetMode="External" /><Relationship Id="rId8" Type="http://schemas.openxmlformats.org/officeDocument/2006/relationships/hyperlink" Target="http://t.co/ooAmW5HSQc" TargetMode="External" /><Relationship Id="rId9" Type="http://schemas.openxmlformats.org/officeDocument/2006/relationships/hyperlink" Target="https://t.co/usJXhNG3nW" TargetMode="External" /><Relationship Id="rId10" Type="http://schemas.openxmlformats.org/officeDocument/2006/relationships/hyperlink" Target="https://t.co/88lndJ7RNf" TargetMode="External" /><Relationship Id="rId11" Type="http://schemas.openxmlformats.org/officeDocument/2006/relationships/hyperlink" Target="https://t.co/3aqwbHt61y" TargetMode="External" /><Relationship Id="rId12" Type="http://schemas.openxmlformats.org/officeDocument/2006/relationships/hyperlink" Target="https://t.co/TyKpoGBLhX" TargetMode="External" /><Relationship Id="rId13" Type="http://schemas.openxmlformats.org/officeDocument/2006/relationships/hyperlink" Target="https://t.co/zEqHO1oLHw" TargetMode="External" /><Relationship Id="rId14" Type="http://schemas.openxmlformats.org/officeDocument/2006/relationships/hyperlink" Target="https://t.co/FZtctyarBc" TargetMode="External" /><Relationship Id="rId15" Type="http://schemas.openxmlformats.org/officeDocument/2006/relationships/hyperlink" Target="https://t.co/19c7KAQPre" TargetMode="External" /><Relationship Id="rId16" Type="http://schemas.openxmlformats.org/officeDocument/2006/relationships/hyperlink" Target="https://t.co/UVKPYKJdOh" TargetMode="External" /><Relationship Id="rId17" Type="http://schemas.openxmlformats.org/officeDocument/2006/relationships/hyperlink" Target="https://t.co/NMh7W93EdH" TargetMode="External" /><Relationship Id="rId18" Type="http://schemas.openxmlformats.org/officeDocument/2006/relationships/hyperlink" Target="https://t.co/WZAWP09QhM" TargetMode="External" /><Relationship Id="rId19" Type="http://schemas.openxmlformats.org/officeDocument/2006/relationships/hyperlink" Target="https://t.co/7ekOVPTWDa" TargetMode="External" /><Relationship Id="rId20" Type="http://schemas.openxmlformats.org/officeDocument/2006/relationships/hyperlink" Target="https://t.co/aJlJjy0eUl" TargetMode="External" /><Relationship Id="rId21" Type="http://schemas.openxmlformats.org/officeDocument/2006/relationships/hyperlink" Target="https://t.co/xBfK2bTSjU" TargetMode="External" /><Relationship Id="rId22" Type="http://schemas.openxmlformats.org/officeDocument/2006/relationships/hyperlink" Target="http://t.co/LgscWvaOQu" TargetMode="External" /><Relationship Id="rId23" Type="http://schemas.openxmlformats.org/officeDocument/2006/relationships/hyperlink" Target="https://t.co/CvKa99gSH7" TargetMode="External" /><Relationship Id="rId24" Type="http://schemas.openxmlformats.org/officeDocument/2006/relationships/hyperlink" Target="https://t.co/Ag4ZDHrhuu" TargetMode="External" /><Relationship Id="rId25" Type="http://schemas.openxmlformats.org/officeDocument/2006/relationships/hyperlink" Target="https://t.co/E7sJKEtmpJ" TargetMode="External" /><Relationship Id="rId26" Type="http://schemas.openxmlformats.org/officeDocument/2006/relationships/hyperlink" Target="https://t.co/tfo6xKpQ9A" TargetMode="External" /><Relationship Id="rId27" Type="http://schemas.openxmlformats.org/officeDocument/2006/relationships/hyperlink" Target="https://t.co/ekdNv3DzqJ" TargetMode="External" /><Relationship Id="rId28" Type="http://schemas.openxmlformats.org/officeDocument/2006/relationships/hyperlink" Target="https://t.co/2egCRhMooH" TargetMode="External" /><Relationship Id="rId29" Type="http://schemas.openxmlformats.org/officeDocument/2006/relationships/hyperlink" Target="https://t.co/KHDTIRbsAn" TargetMode="External" /><Relationship Id="rId30" Type="http://schemas.openxmlformats.org/officeDocument/2006/relationships/hyperlink" Target="https://t.co/mIsMUgqkS4" TargetMode="External" /><Relationship Id="rId31" Type="http://schemas.openxmlformats.org/officeDocument/2006/relationships/hyperlink" Target="https://t.co/1E0E4AAu94" TargetMode="External" /><Relationship Id="rId32" Type="http://schemas.openxmlformats.org/officeDocument/2006/relationships/hyperlink" Target="https://t.co/kk7CrRIJCc" TargetMode="External" /><Relationship Id="rId33" Type="http://schemas.openxmlformats.org/officeDocument/2006/relationships/hyperlink" Target="https://t.co/kk7CrRIJCc" TargetMode="External" /><Relationship Id="rId34" Type="http://schemas.openxmlformats.org/officeDocument/2006/relationships/hyperlink" Target="https://t.co/iDXclDe71a" TargetMode="External" /><Relationship Id="rId35" Type="http://schemas.openxmlformats.org/officeDocument/2006/relationships/hyperlink" Target="https://t.co/ejZjr1WOYj" TargetMode="External" /><Relationship Id="rId36" Type="http://schemas.openxmlformats.org/officeDocument/2006/relationships/hyperlink" Target="https://t.co/H3IL4FbQLk" TargetMode="External" /><Relationship Id="rId37" Type="http://schemas.openxmlformats.org/officeDocument/2006/relationships/hyperlink" Target="https://t.co/MKDrxyOHwx" TargetMode="External" /><Relationship Id="rId38" Type="http://schemas.openxmlformats.org/officeDocument/2006/relationships/hyperlink" Target="https://t.co/I8yyL1BKDt" TargetMode="External" /><Relationship Id="rId39" Type="http://schemas.openxmlformats.org/officeDocument/2006/relationships/hyperlink" Target="https://t.co/oKs4LTlVqy" TargetMode="External" /><Relationship Id="rId40" Type="http://schemas.openxmlformats.org/officeDocument/2006/relationships/hyperlink" Target="https://t.co/3JShZPZRk4" TargetMode="External" /><Relationship Id="rId41" Type="http://schemas.openxmlformats.org/officeDocument/2006/relationships/hyperlink" Target="http://t.co/cfBso5OgpD" TargetMode="External" /><Relationship Id="rId42" Type="http://schemas.openxmlformats.org/officeDocument/2006/relationships/hyperlink" Target="https://t.co/1hWBYj5Vcj" TargetMode="External" /><Relationship Id="rId43" Type="http://schemas.openxmlformats.org/officeDocument/2006/relationships/hyperlink" Target="https://t.co/U5RPRS5Snz" TargetMode="External" /><Relationship Id="rId44" Type="http://schemas.openxmlformats.org/officeDocument/2006/relationships/hyperlink" Target="https://t.co/sYXdMd2OXz" TargetMode="External" /><Relationship Id="rId45" Type="http://schemas.openxmlformats.org/officeDocument/2006/relationships/hyperlink" Target="https://t.co/TAXQpsHa5X" TargetMode="External" /><Relationship Id="rId46" Type="http://schemas.openxmlformats.org/officeDocument/2006/relationships/hyperlink" Target="https://t.co/0cVPHzcKs1" TargetMode="External" /><Relationship Id="rId47" Type="http://schemas.openxmlformats.org/officeDocument/2006/relationships/hyperlink" Target="https://t.co/4oGOdfXYOv" TargetMode="External" /><Relationship Id="rId48" Type="http://schemas.openxmlformats.org/officeDocument/2006/relationships/hyperlink" Target="https://t.co/uyxfyPTbqg" TargetMode="External" /><Relationship Id="rId49" Type="http://schemas.openxmlformats.org/officeDocument/2006/relationships/hyperlink" Target="https://t.co/tsFdRjtC1i" TargetMode="External" /><Relationship Id="rId50" Type="http://schemas.openxmlformats.org/officeDocument/2006/relationships/hyperlink" Target="http://t.co/UReztYpQzf" TargetMode="External" /><Relationship Id="rId51" Type="http://schemas.openxmlformats.org/officeDocument/2006/relationships/hyperlink" Target="http://t.co/fo8wWUAqwE" TargetMode="External" /><Relationship Id="rId52" Type="http://schemas.openxmlformats.org/officeDocument/2006/relationships/hyperlink" Target="https://t.co/AB4LIQ8uwf" TargetMode="External" /><Relationship Id="rId53" Type="http://schemas.openxmlformats.org/officeDocument/2006/relationships/hyperlink" Target="https://t.co/FO6xMHn2EK" TargetMode="External" /><Relationship Id="rId54" Type="http://schemas.openxmlformats.org/officeDocument/2006/relationships/hyperlink" Target="https://t.co/LEXcbSFLqF" TargetMode="External" /><Relationship Id="rId55" Type="http://schemas.openxmlformats.org/officeDocument/2006/relationships/hyperlink" Target="http://t.co/lFTXJQNdyF" TargetMode="External" /><Relationship Id="rId56" Type="http://schemas.openxmlformats.org/officeDocument/2006/relationships/hyperlink" Target="https://t.co/DVjEK1PAmK" TargetMode="External" /><Relationship Id="rId57" Type="http://schemas.openxmlformats.org/officeDocument/2006/relationships/hyperlink" Target="https://pbs.twimg.com/profile_banners/933282981409710080/1543675822" TargetMode="External" /><Relationship Id="rId58" Type="http://schemas.openxmlformats.org/officeDocument/2006/relationships/hyperlink" Target="https://pbs.twimg.com/profile_banners/28655732/1474132384" TargetMode="External" /><Relationship Id="rId59" Type="http://schemas.openxmlformats.org/officeDocument/2006/relationships/hyperlink" Target="https://pbs.twimg.com/profile_banners/234641434/1544660633" TargetMode="External" /><Relationship Id="rId60" Type="http://schemas.openxmlformats.org/officeDocument/2006/relationships/hyperlink" Target="https://pbs.twimg.com/profile_banners/100588110/1508876113" TargetMode="External" /><Relationship Id="rId61" Type="http://schemas.openxmlformats.org/officeDocument/2006/relationships/hyperlink" Target="https://pbs.twimg.com/profile_banners/425473598/1353169492" TargetMode="External" /><Relationship Id="rId62" Type="http://schemas.openxmlformats.org/officeDocument/2006/relationships/hyperlink" Target="https://pbs.twimg.com/profile_banners/4808807145/1463523829" TargetMode="External" /><Relationship Id="rId63" Type="http://schemas.openxmlformats.org/officeDocument/2006/relationships/hyperlink" Target="https://pbs.twimg.com/profile_banners/913103802798153746/1520942081" TargetMode="External" /><Relationship Id="rId64" Type="http://schemas.openxmlformats.org/officeDocument/2006/relationships/hyperlink" Target="https://pbs.twimg.com/profile_banners/837562976366444544/1494087775" TargetMode="External" /><Relationship Id="rId65" Type="http://schemas.openxmlformats.org/officeDocument/2006/relationships/hyperlink" Target="https://pbs.twimg.com/profile_banners/399361394/1540754634" TargetMode="External" /><Relationship Id="rId66" Type="http://schemas.openxmlformats.org/officeDocument/2006/relationships/hyperlink" Target="https://pbs.twimg.com/profile_banners/2256977614/1544098549" TargetMode="External" /><Relationship Id="rId67" Type="http://schemas.openxmlformats.org/officeDocument/2006/relationships/hyperlink" Target="https://pbs.twimg.com/profile_banners/78060290/1423065009" TargetMode="External" /><Relationship Id="rId68" Type="http://schemas.openxmlformats.org/officeDocument/2006/relationships/hyperlink" Target="https://pbs.twimg.com/profile_banners/54949696/1520441510" TargetMode="External" /><Relationship Id="rId69" Type="http://schemas.openxmlformats.org/officeDocument/2006/relationships/hyperlink" Target="https://pbs.twimg.com/profile_banners/1021798145641132033/1545242694" TargetMode="External" /><Relationship Id="rId70" Type="http://schemas.openxmlformats.org/officeDocument/2006/relationships/hyperlink" Target="https://pbs.twimg.com/profile_banners/484647010/1498150123" TargetMode="External" /><Relationship Id="rId71" Type="http://schemas.openxmlformats.org/officeDocument/2006/relationships/hyperlink" Target="https://pbs.twimg.com/profile_banners/901005776671698944/1503653349" TargetMode="External" /><Relationship Id="rId72" Type="http://schemas.openxmlformats.org/officeDocument/2006/relationships/hyperlink" Target="https://pbs.twimg.com/profile_banners/81109302/1545660587" TargetMode="External" /><Relationship Id="rId73" Type="http://schemas.openxmlformats.org/officeDocument/2006/relationships/hyperlink" Target="https://pbs.twimg.com/profile_banners/1385836118/1542492560" TargetMode="External" /><Relationship Id="rId74" Type="http://schemas.openxmlformats.org/officeDocument/2006/relationships/hyperlink" Target="https://pbs.twimg.com/profile_banners/265023862/1445876427" TargetMode="External" /><Relationship Id="rId75" Type="http://schemas.openxmlformats.org/officeDocument/2006/relationships/hyperlink" Target="https://pbs.twimg.com/profile_banners/29787193/1534871140" TargetMode="External" /><Relationship Id="rId76" Type="http://schemas.openxmlformats.org/officeDocument/2006/relationships/hyperlink" Target="https://pbs.twimg.com/profile_banners/732787392722182144/1506200805" TargetMode="External" /><Relationship Id="rId77" Type="http://schemas.openxmlformats.org/officeDocument/2006/relationships/hyperlink" Target="https://pbs.twimg.com/profile_banners/3375415828/1524777071" TargetMode="External" /><Relationship Id="rId78" Type="http://schemas.openxmlformats.org/officeDocument/2006/relationships/hyperlink" Target="https://pbs.twimg.com/profile_banners/538143325/1424806656" TargetMode="External" /><Relationship Id="rId79" Type="http://schemas.openxmlformats.org/officeDocument/2006/relationships/hyperlink" Target="https://pbs.twimg.com/profile_banners/857731759986929666/1539635233" TargetMode="External" /><Relationship Id="rId80" Type="http://schemas.openxmlformats.org/officeDocument/2006/relationships/hyperlink" Target="https://pbs.twimg.com/profile_banners/1025754387099078658/1533394169" TargetMode="External" /><Relationship Id="rId81" Type="http://schemas.openxmlformats.org/officeDocument/2006/relationships/hyperlink" Target="https://pbs.twimg.com/profile_banners/874164511120470016/1502773439" TargetMode="External" /><Relationship Id="rId82" Type="http://schemas.openxmlformats.org/officeDocument/2006/relationships/hyperlink" Target="https://pbs.twimg.com/profile_banners/709564705304498176/1547044517" TargetMode="External" /><Relationship Id="rId83" Type="http://schemas.openxmlformats.org/officeDocument/2006/relationships/hyperlink" Target="https://pbs.twimg.com/profile_banners/959277788090941441/1537036193" TargetMode="External" /><Relationship Id="rId84" Type="http://schemas.openxmlformats.org/officeDocument/2006/relationships/hyperlink" Target="https://pbs.twimg.com/profile_banners/3746830993/1532382493" TargetMode="External" /><Relationship Id="rId85" Type="http://schemas.openxmlformats.org/officeDocument/2006/relationships/hyperlink" Target="https://pbs.twimg.com/profile_banners/2546759832/1541355450" TargetMode="External" /><Relationship Id="rId86" Type="http://schemas.openxmlformats.org/officeDocument/2006/relationships/hyperlink" Target="https://pbs.twimg.com/profile_banners/1890254888/1381266081" TargetMode="External" /><Relationship Id="rId87" Type="http://schemas.openxmlformats.org/officeDocument/2006/relationships/hyperlink" Target="https://pbs.twimg.com/profile_banners/2507875141/1535642948" TargetMode="External" /><Relationship Id="rId88" Type="http://schemas.openxmlformats.org/officeDocument/2006/relationships/hyperlink" Target="https://pbs.twimg.com/profile_banners/867411036583989248/1499841432" TargetMode="External" /><Relationship Id="rId89" Type="http://schemas.openxmlformats.org/officeDocument/2006/relationships/hyperlink" Target="https://pbs.twimg.com/profile_banners/2963032204/1518702851" TargetMode="External" /><Relationship Id="rId90" Type="http://schemas.openxmlformats.org/officeDocument/2006/relationships/hyperlink" Target="https://pbs.twimg.com/profile_banners/183467878/1522005996" TargetMode="External" /><Relationship Id="rId91" Type="http://schemas.openxmlformats.org/officeDocument/2006/relationships/hyperlink" Target="https://pbs.twimg.com/profile_banners/1275487466/1537730797" TargetMode="External" /><Relationship Id="rId92" Type="http://schemas.openxmlformats.org/officeDocument/2006/relationships/hyperlink" Target="https://pbs.twimg.com/profile_banners/827655385188274180/1546606751" TargetMode="External" /><Relationship Id="rId93" Type="http://schemas.openxmlformats.org/officeDocument/2006/relationships/hyperlink" Target="https://pbs.twimg.com/profile_banners/309053724/1422891177" TargetMode="External" /><Relationship Id="rId94" Type="http://schemas.openxmlformats.org/officeDocument/2006/relationships/hyperlink" Target="https://pbs.twimg.com/profile_banners/176035180/1547396699" TargetMode="External" /><Relationship Id="rId95" Type="http://schemas.openxmlformats.org/officeDocument/2006/relationships/hyperlink" Target="https://pbs.twimg.com/profile_banners/1072884866105204737/1544631322" TargetMode="External" /><Relationship Id="rId96" Type="http://schemas.openxmlformats.org/officeDocument/2006/relationships/hyperlink" Target="https://pbs.twimg.com/profile_banners/904723725735612417/1539645188" TargetMode="External" /><Relationship Id="rId97" Type="http://schemas.openxmlformats.org/officeDocument/2006/relationships/hyperlink" Target="https://pbs.twimg.com/profile_banners/22420947/1486744762" TargetMode="External" /><Relationship Id="rId98" Type="http://schemas.openxmlformats.org/officeDocument/2006/relationships/hyperlink" Target="https://pbs.twimg.com/profile_banners/1049587534702043136/1539076958" TargetMode="External" /><Relationship Id="rId99" Type="http://schemas.openxmlformats.org/officeDocument/2006/relationships/hyperlink" Target="https://pbs.twimg.com/profile_banners/250800885/1496693566" TargetMode="External" /><Relationship Id="rId100" Type="http://schemas.openxmlformats.org/officeDocument/2006/relationships/hyperlink" Target="https://pbs.twimg.com/profile_banners/2905504483/1488954400" TargetMode="External" /><Relationship Id="rId101" Type="http://schemas.openxmlformats.org/officeDocument/2006/relationships/hyperlink" Target="https://pbs.twimg.com/profile_banners/1059733025875988480/1545828135" TargetMode="External" /><Relationship Id="rId102" Type="http://schemas.openxmlformats.org/officeDocument/2006/relationships/hyperlink" Target="https://pbs.twimg.com/profile_banners/926006641492942849/1543798703" TargetMode="External" /><Relationship Id="rId103" Type="http://schemas.openxmlformats.org/officeDocument/2006/relationships/hyperlink" Target="https://pbs.twimg.com/profile_banners/796812872642916353/1506486675" TargetMode="External" /><Relationship Id="rId104" Type="http://schemas.openxmlformats.org/officeDocument/2006/relationships/hyperlink" Target="https://pbs.twimg.com/profile_banners/790672731238985728/1547274206" TargetMode="External" /><Relationship Id="rId105" Type="http://schemas.openxmlformats.org/officeDocument/2006/relationships/hyperlink" Target="https://pbs.twimg.com/profile_banners/194949319/1534257435" TargetMode="External" /><Relationship Id="rId106" Type="http://schemas.openxmlformats.org/officeDocument/2006/relationships/hyperlink" Target="https://pbs.twimg.com/profile_banners/939092896275460096/1523784935" TargetMode="External" /><Relationship Id="rId107" Type="http://schemas.openxmlformats.org/officeDocument/2006/relationships/hyperlink" Target="https://pbs.twimg.com/profile_banners/521410513/1542578868" TargetMode="External" /><Relationship Id="rId108" Type="http://schemas.openxmlformats.org/officeDocument/2006/relationships/hyperlink" Target="https://pbs.twimg.com/profile_banners/2347427322/1541628655" TargetMode="External" /><Relationship Id="rId109" Type="http://schemas.openxmlformats.org/officeDocument/2006/relationships/hyperlink" Target="https://pbs.twimg.com/profile_banners/2296272505/1541858879" TargetMode="External" /><Relationship Id="rId110" Type="http://schemas.openxmlformats.org/officeDocument/2006/relationships/hyperlink" Target="https://pbs.twimg.com/profile_banners/905043032197795840/1504623028" TargetMode="External" /><Relationship Id="rId111" Type="http://schemas.openxmlformats.org/officeDocument/2006/relationships/hyperlink" Target="https://pbs.twimg.com/profile_banners/266507266/1502203300" TargetMode="External" /><Relationship Id="rId112" Type="http://schemas.openxmlformats.org/officeDocument/2006/relationships/hyperlink" Target="https://pbs.twimg.com/profile_banners/2245241009/1490216100" TargetMode="External" /><Relationship Id="rId113" Type="http://schemas.openxmlformats.org/officeDocument/2006/relationships/hyperlink" Target="https://pbs.twimg.com/profile_banners/1054116878065561600/1540158944" TargetMode="External" /><Relationship Id="rId114" Type="http://schemas.openxmlformats.org/officeDocument/2006/relationships/hyperlink" Target="https://pbs.twimg.com/profile_banners/2844477826/1414280922" TargetMode="External" /><Relationship Id="rId115" Type="http://schemas.openxmlformats.org/officeDocument/2006/relationships/hyperlink" Target="https://pbs.twimg.com/profile_banners/902245825941790723/1506587884" TargetMode="External" /><Relationship Id="rId116" Type="http://schemas.openxmlformats.org/officeDocument/2006/relationships/hyperlink" Target="https://pbs.twimg.com/profile_banners/254719698/1398461636" TargetMode="External" /><Relationship Id="rId117" Type="http://schemas.openxmlformats.org/officeDocument/2006/relationships/hyperlink" Target="https://pbs.twimg.com/profile_banners/168003156/1456350185" TargetMode="External" /><Relationship Id="rId118" Type="http://schemas.openxmlformats.org/officeDocument/2006/relationships/hyperlink" Target="https://pbs.twimg.com/profile_banners/368762649/1546360657" TargetMode="External" /><Relationship Id="rId119" Type="http://schemas.openxmlformats.org/officeDocument/2006/relationships/hyperlink" Target="https://pbs.twimg.com/profile_banners/330399027/1534202341" TargetMode="External" /><Relationship Id="rId120" Type="http://schemas.openxmlformats.org/officeDocument/2006/relationships/hyperlink" Target="https://pbs.twimg.com/profile_banners/797550444650397697/1542487941" TargetMode="External" /><Relationship Id="rId121" Type="http://schemas.openxmlformats.org/officeDocument/2006/relationships/hyperlink" Target="https://pbs.twimg.com/profile_banners/2396332885/1537908163" TargetMode="External" /><Relationship Id="rId122" Type="http://schemas.openxmlformats.org/officeDocument/2006/relationships/hyperlink" Target="https://pbs.twimg.com/profile_banners/783214/1537558537" TargetMode="External" /><Relationship Id="rId123" Type="http://schemas.openxmlformats.org/officeDocument/2006/relationships/hyperlink" Target="https://pbs.twimg.com/profile_banners/587682977/1525364379" TargetMode="External" /><Relationship Id="rId124" Type="http://schemas.openxmlformats.org/officeDocument/2006/relationships/hyperlink" Target="https://pbs.twimg.com/profile_banners/86137896/1488238137" TargetMode="External" /><Relationship Id="rId125" Type="http://schemas.openxmlformats.org/officeDocument/2006/relationships/hyperlink" Target="https://pbs.twimg.com/profile_banners/350718556/1536995050" TargetMode="External" /><Relationship Id="rId126" Type="http://schemas.openxmlformats.org/officeDocument/2006/relationships/hyperlink" Target="https://pbs.twimg.com/profile_banners/1945212828/1464640480" TargetMode="External" /><Relationship Id="rId127" Type="http://schemas.openxmlformats.org/officeDocument/2006/relationships/hyperlink" Target="https://pbs.twimg.com/profile_banners/439578033/1542572758" TargetMode="External" /><Relationship Id="rId128" Type="http://schemas.openxmlformats.org/officeDocument/2006/relationships/hyperlink" Target="https://pbs.twimg.com/profile_banners/3763187235/1483464482" TargetMode="External" /><Relationship Id="rId129" Type="http://schemas.openxmlformats.org/officeDocument/2006/relationships/hyperlink" Target="https://pbs.twimg.com/profile_banners/180440701/1507396742" TargetMode="External" /><Relationship Id="rId130" Type="http://schemas.openxmlformats.org/officeDocument/2006/relationships/hyperlink" Target="https://pbs.twimg.com/profile_banners/3115505703/1506704227" TargetMode="External" /><Relationship Id="rId131" Type="http://schemas.openxmlformats.org/officeDocument/2006/relationships/hyperlink" Target="https://pbs.twimg.com/profile_banners/377970728/1498687037" TargetMode="External" /><Relationship Id="rId132" Type="http://schemas.openxmlformats.org/officeDocument/2006/relationships/hyperlink" Target="https://pbs.twimg.com/profile_banners/3352167214/1545435758" TargetMode="External" /><Relationship Id="rId133" Type="http://schemas.openxmlformats.org/officeDocument/2006/relationships/hyperlink" Target="https://pbs.twimg.com/profile_banners/40354506/1536879190" TargetMode="External" /><Relationship Id="rId134" Type="http://schemas.openxmlformats.org/officeDocument/2006/relationships/hyperlink" Target="https://pbs.twimg.com/profile_banners/8775672/1546525782" TargetMode="External" /><Relationship Id="rId135" Type="http://schemas.openxmlformats.org/officeDocument/2006/relationships/hyperlink" Target="https://pbs.twimg.com/profile_banners/2301729229/1466886851" TargetMode="External" /><Relationship Id="rId136" Type="http://schemas.openxmlformats.org/officeDocument/2006/relationships/hyperlink" Target="https://pbs.twimg.com/profile_banners/793494738720677888/1498905827" TargetMode="External" /><Relationship Id="rId137" Type="http://schemas.openxmlformats.org/officeDocument/2006/relationships/hyperlink" Target="https://pbs.twimg.com/profile_banners/118846196/1529588428" TargetMode="External" /><Relationship Id="rId138" Type="http://schemas.openxmlformats.org/officeDocument/2006/relationships/hyperlink" Target="https://pbs.twimg.com/profile_banners/2517867348/1535993679" TargetMode="External" /><Relationship Id="rId139" Type="http://schemas.openxmlformats.org/officeDocument/2006/relationships/hyperlink" Target="https://pbs.twimg.com/profile_banners/81867350/1490054682" TargetMode="External" /><Relationship Id="rId140" Type="http://schemas.openxmlformats.org/officeDocument/2006/relationships/hyperlink" Target="https://pbs.twimg.com/profile_banners/602132594/1532626411"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7/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6/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5/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8/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7/bg.gif" TargetMode="External" /><Relationship Id="rId197" Type="http://schemas.openxmlformats.org/officeDocument/2006/relationships/hyperlink" Target="http://abs.twimg.com/images/themes/theme13/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6/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2/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9/bg.gif"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pbs.twimg.com/profile_images/1068873586969112576/qWGFz86q_normal.jpg" TargetMode="External" /><Relationship Id="rId215" Type="http://schemas.openxmlformats.org/officeDocument/2006/relationships/hyperlink" Target="http://pbs.twimg.com/profile_images/1051192045128376320/VyoN05am_normal.jpg" TargetMode="External" /><Relationship Id="rId216" Type="http://schemas.openxmlformats.org/officeDocument/2006/relationships/hyperlink" Target="http://pbs.twimg.com/profile_images/1073010577595875330/sO9BEE0c_normal.jpg" TargetMode="External" /><Relationship Id="rId217" Type="http://schemas.openxmlformats.org/officeDocument/2006/relationships/hyperlink" Target="http://pbs.twimg.com/profile_images/922903560983064583/xULcgIvz_normal.jpg" TargetMode="External" /><Relationship Id="rId218" Type="http://schemas.openxmlformats.org/officeDocument/2006/relationships/hyperlink" Target="http://pbs.twimg.com/profile_images/1017731457295507458/870mn66L_normal.jpg" TargetMode="External" /><Relationship Id="rId219" Type="http://schemas.openxmlformats.org/officeDocument/2006/relationships/hyperlink" Target="http://pbs.twimg.com/profile_images/883690697936842752/WjpzsyvB_normal.jpg" TargetMode="External" /><Relationship Id="rId220" Type="http://schemas.openxmlformats.org/officeDocument/2006/relationships/hyperlink" Target="http://pbs.twimg.com/profile_images/1013529153952468992/hYy2yiH-_normal.jpg" TargetMode="External" /><Relationship Id="rId221" Type="http://schemas.openxmlformats.org/officeDocument/2006/relationships/hyperlink" Target="http://pbs.twimg.com/profile_images/913108486015373312/Vn8Jd0v6_normal.jpg" TargetMode="External" /><Relationship Id="rId222" Type="http://schemas.openxmlformats.org/officeDocument/2006/relationships/hyperlink" Target="http://pbs.twimg.com/profile_images/839787826086612992/LUBDdltn_normal.jpg" TargetMode="External" /><Relationship Id="rId223" Type="http://schemas.openxmlformats.org/officeDocument/2006/relationships/hyperlink" Target="http://pbs.twimg.com/profile_images/1059918640005480453/_ikBVHu3_normal.jpg" TargetMode="External" /><Relationship Id="rId224" Type="http://schemas.openxmlformats.org/officeDocument/2006/relationships/hyperlink" Target="http://pbs.twimg.com/profile_images/1070651675222990848/3qbvevHc_normal.jpg" TargetMode="External" /><Relationship Id="rId225" Type="http://schemas.openxmlformats.org/officeDocument/2006/relationships/hyperlink" Target="http://pbs.twimg.com/profile_images/1063706380949950467/K0XbddOX_normal.jpg" TargetMode="External" /><Relationship Id="rId226" Type="http://schemas.openxmlformats.org/officeDocument/2006/relationships/hyperlink" Target="http://pbs.twimg.com/profile_images/1834310570/ACS-icon_normal.jpg" TargetMode="External" /><Relationship Id="rId227" Type="http://schemas.openxmlformats.org/officeDocument/2006/relationships/hyperlink" Target="http://pbs.twimg.com/profile_images/971428173085921282/0p6NVjzv_normal.jpg" TargetMode="External" /><Relationship Id="rId228" Type="http://schemas.openxmlformats.org/officeDocument/2006/relationships/hyperlink" Target="http://pbs.twimg.com/profile_images/1022625106919444480/4U29YR9h_normal.jpg" TargetMode="External" /><Relationship Id="rId229" Type="http://schemas.openxmlformats.org/officeDocument/2006/relationships/hyperlink" Target="http://pbs.twimg.com/profile_images/712680527338283009/Qg5w3TJ6_normal.jpg" TargetMode="External" /><Relationship Id="rId230" Type="http://schemas.openxmlformats.org/officeDocument/2006/relationships/hyperlink" Target="http://pbs.twimg.com/profile_images/901007826407108608/ZNu2kdUZ_normal.jpg" TargetMode="External" /><Relationship Id="rId231" Type="http://schemas.openxmlformats.org/officeDocument/2006/relationships/hyperlink" Target="http://pbs.twimg.com/profile_images/1077204555643977729/Y6XWzFtN_normal.jpg" TargetMode="External" /><Relationship Id="rId232" Type="http://schemas.openxmlformats.org/officeDocument/2006/relationships/hyperlink" Target="http://pbs.twimg.com/profile_images/537048944170135552/tKXKiKoP_normal.jpeg" TargetMode="External" /><Relationship Id="rId233" Type="http://schemas.openxmlformats.org/officeDocument/2006/relationships/hyperlink" Target="http://pbs.twimg.com/profile_images/1019553510168276992/FVfyU98p_normal.jpg" TargetMode="External" /><Relationship Id="rId234" Type="http://schemas.openxmlformats.org/officeDocument/2006/relationships/hyperlink" Target="http://pbs.twimg.com/profile_images/811974574883672064/icoWc6c__normal.jpg" TargetMode="External" /><Relationship Id="rId235" Type="http://schemas.openxmlformats.org/officeDocument/2006/relationships/hyperlink" Target="http://pbs.twimg.com/profile_images/829351399842459648/ysm2WCM-_normal.jpg" TargetMode="External" /><Relationship Id="rId236" Type="http://schemas.openxmlformats.org/officeDocument/2006/relationships/hyperlink" Target="http://pbs.twimg.com/profile_images/1050928510821429249/M2K4dikB_normal.jpg" TargetMode="External" /><Relationship Id="rId237" Type="http://schemas.openxmlformats.org/officeDocument/2006/relationships/hyperlink" Target="http://pbs.twimg.com/profile_images/999097236955971584/LgzGM7uk_normal.jpg" TargetMode="External" /><Relationship Id="rId238" Type="http://schemas.openxmlformats.org/officeDocument/2006/relationships/hyperlink" Target="http://pbs.twimg.com/profile_images/917507353238315008/YSjGg4Id_normal.jpg" TargetMode="External" /><Relationship Id="rId239" Type="http://schemas.openxmlformats.org/officeDocument/2006/relationships/hyperlink" Target="http://pbs.twimg.com/profile_images/1032166783741054976/YDrb_6_o_normal.jpg" TargetMode="External" /><Relationship Id="rId240" Type="http://schemas.openxmlformats.org/officeDocument/2006/relationships/hyperlink" Target="http://pbs.twimg.com/profile_images/3181689540/00f3f50924226b28c3e43feffd8e7a9a_normal.jpeg" TargetMode="External" /><Relationship Id="rId241" Type="http://schemas.openxmlformats.org/officeDocument/2006/relationships/hyperlink" Target="http://pbs.twimg.com/profile_images/874167304606625792/qEayjW6M_normal.jpg" TargetMode="External" /><Relationship Id="rId242" Type="http://schemas.openxmlformats.org/officeDocument/2006/relationships/hyperlink" Target="http://pbs.twimg.com/profile_images/1082656652350930951/CI9aBPK8_normal.jpg" TargetMode="External" /><Relationship Id="rId243" Type="http://schemas.openxmlformats.org/officeDocument/2006/relationships/hyperlink" Target="http://pbs.twimg.com/profile_images/959279751314554880/93EJbSSe_normal.jpg" TargetMode="External" /><Relationship Id="rId244" Type="http://schemas.openxmlformats.org/officeDocument/2006/relationships/hyperlink" Target="http://pbs.twimg.com/profile_images/1021355802286702592/kQCjs-3R_normal.jpg" TargetMode="External" /><Relationship Id="rId245" Type="http://schemas.openxmlformats.org/officeDocument/2006/relationships/hyperlink" Target="http://pbs.twimg.com/profile_images/916326769451524096/UiIc1lnf_normal.png" TargetMode="External" /><Relationship Id="rId246" Type="http://schemas.openxmlformats.org/officeDocument/2006/relationships/hyperlink" Target="http://pbs.twimg.com/profile_images/581779190313275392/cEPJU66I_normal.jpg" TargetMode="External" /><Relationship Id="rId247" Type="http://schemas.openxmlformats.org/officeDocument/2006/relationships/hyperlink" Target="http://pbs.twimg.com/profile_images/1035184059608121345/untGv7_g_normal.jpg" TargetMode="External" /><Relationship Id="rId248" Type="http://schemas.openxmlformats.org/officeDocument/2006/relationships/hyperlink" Target="http://pbs.twimg.com/profile_images/867412327376748544/bkleLE54_normal.jpg" TargetMode="External" /><Relationship Id="rId249" Type="http://schemas.openxmlformats.org/officeDocument/2006/relationships/hyperlink" Target="http://pbs.twimg.com/profile_images/966369494867283968/tyVm3O4y_normal.jpg" TargetMode="External" /><Relationship Id="rId250" Type="http://schemas.openxmlformats.org/officeDocument/2006/relationships/hyperlink" Target="http://pbs.twimg.com/profile_images/922620609950912512/sS-8Jv0U_normal.jpg" TargetMode="External" /><Relationship Id="rId251" Type="http://schemas.openxmlformats.org/officeDocument/2006/relationships/hyperlink" Target="http://pbs.twimg.com/profile_images/1059517505641857025/utGVNfDc_normal.jpg" TargetMode="External" /><Relationship Id="rId252" Type="http://schemas.openxmlformats.org/officeDocument/2006/relationships/hyperlink" Target="http://pbs.twimg.com/profile_images/1081149495302332418/eA8e1gw5_normal.jpg" TargetMode="External" /><Relationship Id="rId253" Type="http://schemas.openxmlformats.org/officeDocument/2006/relationships/hyperlink" Target="http://pbs.twimg.com/profile_images/1081152294727634944/95dsZgyA_normal.jpg" TargetMode="External" /><Relationship Id="rId254" Type="http://schemas.openxmlformats.org/officeDocument/2006/relationships/hyperlink" Target="http://pbs.twimg.com/profile_images/918747536818626561/Q1WGL8LT_normal.jpg" TargetMode="External" /><Relationship Id="rId255" Type="http://schemas.openxmlformats.org/officeDocument/2006/relationships/hyperlink" Target="http://pbs.twimg.com/profile_images/1034268329601581056/o46DeOEX_normal.jpg" TargetMode="External" /><Relationship Id="rId256" Type="http://schemas.openxmlformats.org/officeDocument/2006/relationships/hyperlink" Target="http://pbs.twimg.com/profile_images/689149763711807488/_bDUOUIK_normal.jpg" TargetMode="External" /><Relationship Id="rId257" Type="http://schemas.openxmlformats.org/officeDocument/2006/relationships/hyperlink" Target="http://pbs.twimg.com/profile_images/886514244828753920/WAbL-nLl_normal.jpg" TargetMode="External" /><Relationship Id="rId258" Type="http://schemas.openxmlformats.org/officeDocument/2006/relationships/hyperlink" Target="http://pbs.twimg.com/profile_images/1046106903527460864/whqiKxW3_normal.jpg" TargetMode="External" /><Relationship Id="rId259" Type="http://schemas.openxmlformats.org/officeDocument/2006/relationships/hyperlink" Target="http://pbs.twimg.com/profile_images/1080132698998493184/jZco3OPs_normal.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888824585625448448/ORMdAGBY_normal.jpg" TargetMode="External" /><Relationship Id="rId262" Type="http://schemas.openxmlformats.org/officeDocument/2006/relationships/hyperlink" Target="http://pbs.twimg.com/profile_images/1065593886427488258/aXwCKJkH_normal.jpg" TargetMode="External" /><Relationship Id="rId263" Type="http://schemas.openxmlformats.org/officeDocument/2006/relationships/hyperlink" Target="http://pbs.twimg.com/profile_images/907329907738529792/cNQMM3RT_normal.jpg" TargetMode="External" /><Relationship Id="rId264" Type="http://schemas.openxmlformats.org/officeDocument/2006/relationships/hyperlink" Target="http://pbs.twimg.com/profile_images/1049482319655051265/kBIHBZf3_normal.jpg" TargetMode="External" /><Relationship Id="rId265" Type="http://schemas.openxmlformats.org/officeDocument/2006/relationships/hyperlink" Target="http://pbs.twimg.com/profile_images/1049590948139868161/cufK_ODr_normal.jpg" TargetMode="External" /><Relationship Id="rId266" Type="http://schemas.openxmlformats.org/officeDocument/2006/relationships/hyperlink" Target="http://pbs.twimg.com/profile_images/1070351714761564161/DURmGqfE_normal.jp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pbs.twimg.com/profile_images/630810483126218753/EDWt3RbC_normal.jpg" TargetMode="External" /><Relationship Id="rId269" Type="http://schemas.openxmlformats.org/officeDocument/2006/relationships/hyperlink" Target="http://pbs.twimg.com/profile_images/1066727751149850624/sk2_eqkO_normal.jpg" TargetMode="External" /><Relationship Id="rId270" Type="http://schemas.openxmlformats.org/officeDocument/2006/relationships/hyperlink" Target="http://pbs.twimg.com/profile_images/1069395382298439681/9AyDF42B_normal.jpg" TargetMode="External" /><Relationship Id="rId271" Type="http://schemas.openxmlformats.org/officeDocument/2006/relationships/hyperlink" Target="http://pbs.twimg.com/profile_images/950953657188659200/fbkZ37mF_normal.jpg" TargetMode="External" /><Relationship Id="rId272" Type="http://schemas.openxmlformats.org/officeDocument/2006/relationships/hyperlink" Target="http://pbs.twimg.com/profile_images/1083972760815177728/A1ip19tB_normal.jpg" TargetMode="External" /><Relationship Id="rId273" Type="http://schemas.openxmlformats.org/officeDocument/2006/relationships/hyperlink" Target="http://pbs.twimg.com/profile_images/1082394209775177733/-nKm46m9_normal.jpg" TargetMode="External" /><Relationship Id="rId274" Type="http://schemas.openxmlformats.org/officeDocument/2006/relationships/hyperlink" Target="http://pbs.twimg.com/profile_images/939099570168090624/cg0Cq7UW_normal.jpg" TargetMode="External" /><Relationship Id="rId275" Type="http://schemas.openxmlformats.org/officeDocument/2006/relationships/hyperlink" Target="http://pbs.twimg.com/profile_images/1064279249790615552/ARB6daWP_normal.jpg" TargetMode="External" /><Relationship Id="rId276" Type="http://schemas.openxmlformats.org/officeDocument/2006/relationships/hyperlink" Target="http://pbs.twimg.com/profile_images/378800000420241846/e15e8cd0b7d17054e30ebe4d936bb16e_normal.png" TargetMode="External" /><Relationship Id="rId277" Type="http://schemas.openxmlformats.org/officeDocument/2006/relationships/hyperlink" Target="http://pbs.twimg.com/profile_images/1351064603/image_normal.jpg" TargetMode="External" /><Relationship Id="rId278" Type="http://schemas.openxmlformats.org/officeDocument/2006/relationships/hyperlink" Target="http://pbs.twimg.com/profile_images/1081545694899568641/MTAG6Nma_normal.jpg" TargetMode="External" /><Relationship Id="rId279" Type="http://schemas.openxmlformats.org/officeDocument/2006/relationships/hyperlink" Target="http://pbs.twimg.com/profile_images/831878223143301122/bcmn5j1-_normal.jpg" TargetMode="External" /><Relationship Id="rId280" Type="http://schemas.openxmlformats.org/officeDocument/2006/relationships/hyperlink" Target="http://pbs.twimg.com/profile_images/905066342272913408/CcSbdwSF_normal.jpg" TargetMode="External" /><Relationship Id="rId281" Type="http://schemas.openxmlformats.org/officeDocument/2006/relationships/hyperlink" Target="http://pbs.twimg.com/profile_images/752678246362132480/Zts07tzF_normal.jpg" TargetMode="External" /><Relationship Id="rId282" Type="http://schemas.openxmlformats.org/officeDocument/2006/relationships/hyperlink" Target="http://pbs.twimg.com/profile_images/1081208262769475585/vsPVzAn1_normal.jpg" TargetMode="External" /><Relationship Id="rId283" Type="http://schemas.openxmlformats.org/officeDocument/2006/relationships/hyperlink" Target="http://pbs.twimg.com/profile_images/658022884661665793/PBJxnF9X_normal.jpg" TargetMode="External" /><Relationship Id="rId284" Type="http://schemas.openxmlformats.org/officeDocument/2006/relationships/hyperlink" Target="http://pbs.twimg.com/profile_images/1054117164284866560/d31s6P_C_normal.jpg" TargetMode="External" /><Relationship Id="rId285" Type="http://schemas.openxmlformats.org/officeDocument/2006/relationships/hyperlink" Target="http://pbs.twimg.com/profile_images/526155927318036481/zJ1FZnOC_normal.jpeg" TargetMode="External" /><Relationship Id="rId286" Type="http://schemas.openxmlformats.org/officeDocument/2006/relationships/hyperlink" Target="http://pbs.twimg.com/profile_images/913320835498348549/cPMglxLc_normal.jpg" TargetMode="External" /><Relationship Id="rId287" Type="http://schemas.openxmlformats.org/officeDocument/2006/relationships/hyperlink" Target="http://pbs.twimg.com/profile_images/3284780620/3fcdec2de9ccd7acd6150c97cc83ecf1_normal.jpeg" TargetMode="External" /><Relationship Id="rId288" Type="http://schemas.openxmlformats.org/officeDocument/2006/relationships/hyperlink" Target="http://pbs.twimg.com/profile_images/754008941449867264/cIjrWSIm_normal.jpg" TargetMode="External" /><Relationship Id="rId289" Type="http://schemas.openxmlformats.org/officeDocument/2006/relationships/hyperlink" Target="http://pbs.twimg.com/profile_images/1080140989539454978/Bb7z_jKG_normal.jpg" TargetMode="External" /><Relationship Id="rId290" Type="http://schemas.openxmlformats.org/officeDocument/2006/relationships/hyperlink" Target="http://pbs.twimg.com/profile_images/1054777142398124032/jK5tw-eZ_normal.jpg" TargetMode="External" /><Relationship Id="rId291" Type="http://schemas.openxmlformats.org/officeDocument/2006/relationships/hyperlink" Target="http://pbs.twimg.com/profile_images/1066423785560178688/crZ3Kw1v_normal.jpg" TargetMode="External" /><Relationship Id="rId292" Type="http://schemas.openxmlformats.org/officeDocument/2006/relationships/hyperlink" Target="http://pbs.twimg.com/profile_images/905053425930575872/RFgqxnN0_normal.jpg" TargetMode="External" /><Relationship Id="rId293" Type="http://schemas.openxmlformats.org/officeDocument/2006/relationships/hyperlink" Target="http://pbs.twimg.com/profile_images/1013798240683266048/zRim1x6M_normal.jpg" TargetMode="External" /><Relationship Id="rId294" Type="http://schemas.openxmlformats.org/officeDocument/2006/relationships/hyperlink" Target="http://pbs.twimg.com/profile_images/992077977172217859/Fst3H_9A_normal.jpg" TargetMode="External" /><Relationship Id="rId295" Type="http://schemas.openxmlformats.org/officeDocument/2006/relationships/hyperlink" Target="http://pbs.twimg.com/profile_images/1432695697/AAS_Logo_normal.png" TargetMode="External" /><Relationship Id="rId296" Type="http://schemas.openxmlformats.org/officeDocument/2006/relationships/hyperlink" Target="http://pbs.twimg.com/profile_images/1040856428980756480/Svu0x_Ej_normal.jpg" TargetMode="External" /><Relationship Id="rId297" Type="http://schemas.openxmlformats.org/officeDocument/2006/relationships/hyperlink" Target="http://pbs.twimg.com/profile_images/737381736779251712/oxg6wLQA_normal.jpg" TargetMode="External" /><Relationship Id="rId298" Type="http://schemas.openxmlformats.org/officeDocument/2006/relationships/hyperlink" Target="http://pbs.twimg.com/profile_images/522507834588549122/oc10eiPy_normal.png" TargetMode="External" /><Relationship Id="rId299" Type="http://schemas.openxmlformats.org/officeDocument/2006/relationships/hyperlink" Target="http://pbs.twimg.com/profile_images/929817388790542338/hFNvCXMF_normal.jpg" TargetMode="External" /><Relationship Id="rId300" Type="http://schemas.openxmlformats.org/officeDocument/2006/relationships/hyperlink" Target="http://pbs.twimg.com/profile_images/704331445486100481/0s3RvFIf_normal.jpg" TargetMode="External" /><Relationship Id="rId301" Type="http://schemas.openxmlformats.org/officeDocument/2006/relationships/hyperlink" Target="http://pbs.twimg.com/profile_images/916713144973709312/3vBVYD08_normal.jpg" TargetMode="External" /><Relationship Id="rId302" Type="http://schemas.openxmlformats.org/officeDocument/2006/relationships/hyperlink" Target="http://pbs.twimg.com/profile_images/888836599148138496/EedynqOH_normal.jpg" TargetMode="External" /><Relationship Id="rId303" Type="http://schemas.openxmlformats.org/officeDocument/2006/relationships/hyperlink" Target="http://pbs.twimg.com/profile_images/586204829514604544/lxiJUyrA_normal.jpg" TargetMode="External" /><Relationship Id="rId304" Type="http://schemas.openxmlformats.org/officeDocument/2006/relationships/hyperlink" Target="http://pbs.twimg.com/profile_images/953305772024324096/b3OVGqLq_normal.jpg" TargetMode="External" /><Relationship Id="rId305" Type="http://schemas.openxmlformats.org/officeDocument/2006/relationships/hyperlink" Target="http://pbs.twimg.com/profile_images/1045253668357001216/547_jvZ0_normal.jpg" TargetMode="External" /><Relationship Id="rId306" Type="http://schemas.openxmlformats.org/officeDocument/2006/relationships/hyperlink" Target="http://pbs.twimg.com/profile_images/781172970844815361/fGpvpUcW_normal.jpg" TargetMode="External" /><Relationship Id="rId307" Type="http://schemas.openxmlformats.org/officeDocument/2006/relationships/hyperlink" Target="http://pbs.twimg.com/profile_images/476868144640700416/h-5lTHX4_normal.png" TargetMode="External" /><Relationship Id="rId308" Type="http://schemas.openxmlformats.org/officeDocument/2006/relationships/hyperlink" Target="http://pbs.twimg.com/profile_images/684036669515759616/BF3rskvn_normal.png" TargetMode="External" /><Relationship Id="rId309" Type="http://schemas.openxmlformats.org/officeDocument/2006/relationships/hyperlink" Target="http://pbs.twimg.com/profile_images/746805603973140480/tZePQceD_normal.jpg" TargetMode="External" /><Relationship Id="rId310" Type="http://schemas.openxmlformats.org/officeDocument/2006/relationships/hyperlink" Target="http://pbs.twimg.com/profile_images/1004048042255880194/oADrezQc_normal.jpg" TargetMode="External" /><Relationship Id="rId311" Type="http://schemas.openxmlformats.org/officeDocument/2006/relationships/hyperlink" Target="http://pbs.twimg.com/profile_images/971940059665567744/nBqM5xxt_normal.jpg" TargetMode="External" /><Relationship Id="rId312" Type="http://schemas.openxmlformats.org/officeDocument/2006/relationships/hyperlink" Target="http://pbs.twimg.com/profile_images/968125413242408961/nVS2VkR2_normal.jpg" TargetMode="External" /><Relationship Id="rId313" Type="http://schemas.openxmlformats.org/officeDocument/2006/relationships/hyperlink" Target="http://pbs.twimg.com/profile_images/843974306338103297/2wVva97W_normal.jpg" TargetMode="External" /><Relationship Id="rId314" Type="http://schemas.openxmlformats.org/officeDocument/2006/relationships/hyperlink" Target="http://pbs.twimg.com/profile_images/1031991963346554881/IIUmpYhD_normal.jpg" TargetMode="External" /><Relationship Id="rId315" Type="http://schemas.openxmlformats.org/officeDocument/2006/relationships/hyperlink" Target="https://twitter.com/angelfbetans" TargetMode="External" /><Relationship Id="rId316" Type="http://schemas.openxmlformats.org/officeDocument/2006/relationships/hyperlink" Target="https://twitter.com/juliomayol" TargetMode="External" /><Relationship Id="rId317" Type="http://schemas.openxmlformats.org/officeDocument/2006/relationships/hyperlink" Target="https://twitter.com/runanteldat" TargetMode="External" /><Relationship Id="rId318" Type="http://schemas.openxmlformats.org/officeDocument/2006/relationships/hyperlink" Target="https://twitter.com/dredfitzgerald" TargetMode="External" /><Relationship Id="rId319" Type="http://schemas.openxmlformats.org/officeDocument/2006/relationships/hyperlink" Target="https://twitter.com/lifeofmedstudnt" TargetMode="External" /><Relationship Id="rId320" Type="http://schemas.openxmlformats.org/officeDocument/2006/relationships/hyperlink" Target="https://twitter.com/lilian_chiwera" TargetMode="External" /><Relationship Id="rId321" Type="http://schemas.openxmlformats.org/officeDocument/2006/relationships/hyperlink" Target="https://twitter.com/perbinder" TargetMode="External" /><Relationship Id="rId322" Type="http://schemas.openxmlformats.org/officeDocument/2006/relationships/hyperlink" Target="https://twitter.com/brennansurgeon" TargetMode="External" /><Relationship Id="rId323" Type="http://schemas.openxmlformats.org/officeDocument/2006/relationships/hyperlink" Target="https://twitter.com/civilitysaves" TargetMode="External" /><Relationship Id="rId324" Type="http://schemas.openxmlformats.org/officeDocument/2006/relationships/hyperlink" Target="https://twitter.com/gorginion" TargetMode="External" /><Relationship Id="rId325" Type="http://schemas.openxmlformats.org/officeDocument/2006/relationships/hyperlink" Target="https://twitter.com/balibreajose" TargetMode="External" /><Relationship Id="rId326" Type="http://schemas.openxmlformats.org/officeDocument/2006/relationships/hyperlink" Target="https://twitter.com/spainsurg" TargetMode="External" /><Relationship Id="rId327" Type="http://schemas.openxmlformats.org/officeDocument/2006/relationships/hyperlink" Target="https://twitter.com/amcollsurgeons" TargetMode="External" /><Relationship Id="rId328" Type="http://schemas.openxmlformats.org/officeDocument/2006/relationships/hyperlink" Target="https://twitter.com/jamasurgery" TargetMode="External" /><Relationship Id="rId329" Type="http://schemas.openxmlformats.org/officeDocument/2006/relationships/hyperlink" Target="https://twitter.com/hmhsurgery" TargetMode="External" /><Relationship Id="rId330" Type="http://schemas.openxmlformats.org/officeDocument/2006/relationships/hyperlink" Target="https://twitter.com/villesallinen" TargetMode="External" /><Relationship Id="rId331" Type="http://schemas.openxmlformats.org/officeDocument/2006/relationships/hyperlink" Target="https://twitter.com/iqlacybcn" TargetMode="External" /><Relationship Id="rId332" Type="http://schemas.openxmlformats.org/officeDocument/2006/relationships/hyperlink" Target="https://twitter.com/datasciencebits" TargetMode="External" /><Relationship Id="rId333" Type="http://schemas.openxmlformats.org/officeDocument/2006/relationships/hyperlink" Target="https://twitter.com/drivadeneiramd" TargetMode="External" /><Relationship Id="rId334" Type="http://schemas.openxmlformats.org/officeDocument/2006/relationships/hyperlink" Target="https://twitter.com/sloaneguy" TargetMode="External" /><Relationship Id="rId335" Type="http://schemas.openxmlformats.org/officeDocument/2006/relationships/hyperlink" Target="https://twitter.com/northwellhealth" TargetMode="External" /><Relationship Id="rId336" Type="http://schemas.openxmlformats.org/officeDocument/2006/relationships/hyperlink" Target="https://twitter.com/delthiaricks" TargetMode="External" /><Relationship Id="rId337" Type="http://schemas.openxmlformats.org/officeDocument/2006/relationships/hyperlink" Target="https://twitter.com/manishchandsurg" TargetMode="External" /><Relationship Id="rId338" Type="http://schemas.openxmlformats.org/officeDocument/2006/relationships/hyperlink" Target="https://twitter.com/swexner" TargetMode="External" /><Relationship Id="rId339" Type="http://schemas.openxmlformats.org/officeDocument/2006/relationships/hyperlink" Target="https://twitter.com/holubarstefan" TargetMode="External" /><Relationship Id="rId340" Type="http://schemas.openxmlformats.org/officeDocument/2006/relationships/hyperlink" Target="https://twitter.com/me4_so" TargetMode="External" /><Relationship Id="rId341" Type="http://schemas.openxmlformats.org/officeDocument/2006/relationships/hyperlink" Target="https://twitter.com/dr_samehhany81" TargetMode="External" /><Relationship Id="rId342" Type="http://schemas.openxmlformats.org/officeDocument/2006/relationships/hyperlink" Target="https://twitter.com/alaael_hussuna" TargetMode="External" /><Relationship Id="rId343" Type="http://schemas.openxmlformats.org/officeDocument/2006/relationships/hyperlink" Target="https://twitter.com/calcaware" TargetMode="External" /><Relationship Id="rId344" Type="http://schemas.openxmlformats.org/officeDocument/2006/relationships/hyperlink" Target="https://twitter.com/hpbsurgeon1" TargetMode="External" /><Relationship Id="rId345" Type="http://schemas.openxmlformats.org/officeDocument/2006/relationships/hyperlink" Target="https://twitter.com/jteoh_hk" TargetMode="External" /><Relationship Id="rId346" Type="http://schemas.openxmlformats.org/officeDocument/2006/relationships/hyperlink" Target="https://twitter.com/siseurope" TargetMode="External" /><Relationship Id="rId347" Type="http://schemas.openxmlformats.org/officeDocument/2006/relationships/hyperlink" Target="https://twitter.com/melissa_rochon" TargetMode="External" /><Relationship Id="rId348" Type="http://schemas.openxmlformats.org/officeDocument/2006/relationships/hyperlink" Target="https://twitter.com/doctorhoro" TargetMode="External" /><Relationship Id="rId349" Type="http://schemas.openxmlformats.org/officeDocument/2006/relationships/hyperlink" Target="https://twitter.com/scottrsteelemd" TargetMode="External" /><Relationship Id="rId350" Type="http://schemas.openxmlformats.org/officeDocument/2006/relationships/hyperlink" Target="https://twitter.com/samatallahmd" TargetMode="External" /><Relationship Id="rId351" Type="http://schemas.openxmlformats.org/officeDocument/2006/relationships/hyperlink" Target="https://twitter.com/enenbee" TargetMode="External" /><Relationship Id="rId352" Type="http://schemas.openxmlformats.org/officeDocument/2006/relationships/hyperlink" Target="https://twitter.com/celestinogutirr" TargetMode="External" /><Relationship Id="rId353" Type="http://schemas.openxmlformats.org/officeDocument/2006/relationships/hyperlink" Target="https://twitter.com/precisionso" TargetMode="External" /><Relationship Id="rId354" Type="http://schemas.openxmlformats.org/officeDocument/2006/relationships/hyperlink" Target="https://twitter.com/powarg07" TargetMode="External" /><Relationship Id="rId355" Type="http://schemas.openxmlformats.org/officeDocument/2006/relationships/hyperlink" Target="https://twitter.com/nhilsi" TargetMode="External" /><Relationship Id="rId356" Type="http://schemas.openxmlformats.org/officeDocument/2006/relationships/hyperlink" Target="https://twitter.com/salemsamer" TargetMode="External" /><Relationship Id="rId357" Type="http://schemas.openxmlformats.org/officeDocument/2006/relationships/hyperlink" Target="https://twitter.com/mrhalkias" TargetMode="External" /><Relationship Id="rId358" Type="http://schemas.openxmlformats.org/officeDocument/2006/relationships/hyperlink" Target="https://twitter.com/mostafashalaby" TargetMode="External" /><Relationship Id="rId359" Type="http://schemas.openxmlformats.org/officeDocument/2006/relationships/hyperlink" Target="https://twitter.com/pathaksudh" TargetMode="External" /><Relationship Id="rId360" Type="http://schemas.openxmlformats.org/officeDocument/2006/relationships/hyperlink" Target="https://twitter.com/viswas_mr" TargetMode="External" /><Relationship Id="rId361" Type="http://schemas.openxmlformats.org/officeDocument/2006/relationships/hyperlink" Target="https://twitter.com/colorectaldisc1" TargetMode="External" /><Relationship Id="rId362" Type="http://schemas.openxmlformats.org/officeDocument/2006/relationships/hyperlink" Target="https://twitter.com/leo708" TargetMode="External" /><Relationship Id="rId363" Type="http://schemas.openxmlformats.org/officeDocument/2006/relationships/hyperlink" Target="https://twitter.com/drbarreraprocto" TargetMode="External" /><Relationship Id="rId364" Type="http://schemas.openxmlformats.org/officeDocument/2006/relationships/hyperlink" Target="https://twitter.com/ramosdelamedina" TargetMode="External" /><Relationship Id="rId365" Type="http://schemas.openxmlformats.org/officeDocument/2006/relationships/hyperlink" Target="https://twitter.com/moraericka" TargetMode="External" /><Relationship Id="rId366" Type="http://schemas.openxmlformats.org/officeDocument/2006/relationships/hyperlink" Target="https://twitter.com/fantasticnhs" TargetMode="External" /><Relationship Id="rId367" Type="http://schemas.openxmlformats.org/officeDocument/2006/relationships/hyperlink" Target="https://twitter.com/rotermes" TargetMode="External" /><Relationship Id="rId368" Type="http://schemas.openxmlformats.org/officeDocument/2006/relationships/hyperlink" Target="https://twitter.com/landaluceaitor" TargetMode="External" /><Relationship Id="rId369" Type="http://schemas.openxmlformats.org/officeDocument/2006/relationships/hyperlink" Target="https://twitter.com/aldughiman_md" TargetMode="External" /><Relationship Id="rId370" Type="http://schemas.openxmlformats.org/officeDocument/2006/relationships/hyperlink" Target="https://twitter.com/bel95948856" TargetMode="External" /><Relationship Id="rId371" Type="http://schemas.openxmlformats.org/officeDocument/2006/relationships/hyperlink" Target="https://twitter.com/felipealconchel" TargetMode="External" /><Relationship Id="rId372" Type="http://schemas.openxmlformats.org/officeDocument/2006/relationships/hyperlink" Target="https://twitter.com/profdemartines" TargetMode="External" /><Relationship Id="rId373" Type="http://schemas.openxmlformats.org/officeDocument/2006/relationships/hyperlink" Target="https://twitter.com/visceralchuv" TargetMode="External" /><Relationship Id="rId374" Type="http://schemas.openxmlformats.org/officeDocument/2006/relationships/hyperlink" Target="https://twitter.com/mageefrcs" TargetMode="External" /><Relationship Id="rId375" Type="http://schemas.openxmlformats.org/officeDocument/2006/relationships/hyperlink" Target="https://twitter.com/ibcoxford" TargetMode="External" /><Relationship Id="rId376" Type="http://schemas.openxmlformats.org/officeDocument/2006/relationships/hyperlink" Target="https://twitter.com/pawanlekharaju" TargetMode="External" /><Relationship Id="rId377" Type="http://schemas.openxmlformats.org/officeDocument/2006/relationships/hyperlink" Target="https://twitter.com/drumeshprabhu" TargetMode="External" /><Relationship Id="rId378" Type="http://schemas.openxmlformats.org/officeDocument/2006/relationships/hyperlink" Target="https://twitter.com/david_ukan" TargetMode="External" /><Relationship Id="rId379" Type="http://schemas.openxmlformats.org/officeDocument/2006/relationships/hyperlink" Target="https://twitter.com/amontanersan" TargetMode="External" /><Relationship Id="rId380" Type="http://schemas.openxmlformats.org/officeDocument/2006/relationships/hyperlink" Target="https://twitter.com/caycedomarula" TargetMode="External" /><Relationship Id="rId381" Type="http://schemas.openxmlformats.org/officeDocument/2006/relationships/hyperlink" Target="https://twitter.com/malinasund" TargetMode="External" /><Relationship Id="rId382" Type="http://schemas.openxmlformats.org/officeDocument/2006/relationships/hyperlink" Target="https://twitter.com/garethhpb" TargetMode="External" /><Relationship Id="rId383" Type="http://schemas.openxmlformats.org/officeDocument/2006/relationships/hyperlink" Target="https://twitter.com/bjsurgery" TargetMode="External" /><Relationship Id="rId384" Type="http://schemas.openxmlformats.org/officeDocument/2006/relationships/hyperlink" Target="https://twitter.com/des_winter" TargetMode="External" /><Relationship Id="rId385" Type="http://schemas.openxmlformats.org/officeDocument/2006/relationships/hyperlink" Target="https://twitter.com/mrrjegan" TargetMode="External" /><Relationship Id="rId386" Type="http://schemas.openxmlformats.org/officeDocument/2006/relationships/hyperlink" Target="https://twitter.com/draamaldonado" TargetMode="External" /><Relationship Id="rId387" Type="http://schemas.openxmlformats.org/officeDocument/2006/relationships/hyperlink" Target="https://twitter.com/drsantiagoortiz" TargetMode="External" /><Relationship Id="rId388" Type="http://schemas.openxmlformats.org/officeDocument/2006/relationships/hyperlink" Target="https://twitter.com/gavinprestonmd" TargetMode="External" /><Relationship Id="rId389" Type="http://schemas.openxmlformats.org/officeDocument/2006/relationships/hyperlink" Target="https://twitter.com/skepticscalpel" TargetMode="External" /><Relationship Id="rId390" Type="http://schemas.openxmlformats.org/officeDocument/2006/relationships/hyperlink" Target="https://twitter.com/nshrotri" TargetMode="External" /><Relationship Id="rId391" Type="http://schemas.openxmlformats.org/officeDocument/2006/relationships/hyperlink" Target="https://twitter.com/dr_chris_brown" TargetMode="External" /><Relationship Id="rId392" Type="http://schemas.openxmlformats.org/officeDocument/2006/relationships/hyperlink" Target="https://twitter.com/rebgross" TargetMode="External" /><Relationship Id="rId393" Type="http://schemas.openxmlformats.org/officeDocument/2006/relationships/hyperlink" Target="https://twitter.com/ksoreide" TargetMode="External" /><Relationship Id="rId394" Type="http://schemas.openxmlformats.org/officeDocument/2006/relationships/hyperlink" Target="https://twitter.com/twitter" TargetMode="External" /><Relationship Id="rId395" Type="http://schemas.openxmlformats.org/officeDocument/2006/relationships/hyperlink" Target="https://twitter.com/perbess" TargetMode="External" /><Relationship Id="rId396" Type="http://schemas.openxmlformats.org/officeDocument/2006/relationships/hyperlink" Target="https://twitter.com/academicsurgery" TargetMode="External" /><Relationship Id="rId397" Type="http://schemas.openxmlformats.org/officeDocument/2006/relationships/hyperlink" Target="https://twitter.com/logghemd" TargetMode="External" /><Relationship Id="rId398" Type="http://schemas.openxmlformats.org/officeDocument/2006/relationships/hyperlink" Target="https://twitter.com/jasosamd" TargetMode="External" /><Relationship Id="rId399" Type="http://schemas.openxmlformats.org/officeDocument/2006/relationships/hyperlink" Target="https://twitter.com/omaxfisher" TargetMode="External" /><Relationship Id="rId400" Type="http://schemas.openxmlformats.org/officeDocument/2006/relationships/hyperlink" Target="https://twitter.com/celiaamorees" TargetMode="External" /><Relationship Id="rId401" Type="http://schemas.openxmlformats.org/officeDocument/2006/relationships/hyperlink" Target="https://twitter.com/btrizlecum" TargetMode="External" /><Relationship Id="rId402" Type="http://schemas.openxmlformats.org/officeDocument/2006/relationships/hyperlink" Target="https://twitter.com/timthesurgeon" TargetMode="External" /><Relationship Id="rId403" Type="http://schemas.openxmlformats.org/officeDocument/2006/relationships/hyperlink" Target="https://twitter.com/c_mellenthin" TargetMode="External" /><Relationship Id="rId404" Type="http://schemas.openxmlformats.org/officeDocument/2006/relationships/hyperlink" Target="https://twitter.com/allynewalsh" TargetMode="External" /><Relationship Id="rId405" Type="http://schemas.openxmlformats.org/officeDocument/2006/relationships/hyperlink" Target="https://twitter.com/aandiko1" TargetMode="External" /><Relationship Id="rId406" Type="http://schemas.openxmlformats.org/officeDocument/2006/relationships/hyperlink" Target="https://twitter.com/pmyrelid" TargetMode="External" /><Relationship Id="rId407" Type="http://schemas.openxmlformats.org/officeDocument/2006/relationships/hyperlink" Target="https://twitter.com/lgraat" TargetMode="External" /><Relationship Id="rId408" Type="http://schemas.openxmlformats.org/officeDocument/2006/relationships/hyperlink" Target="https://twitter.com/sages_updates" TargetMode="External" /><Relationship Id="rId409" Type="http://schemas.openxmlformats.org/officeDocument/2006/relationships/hyperlink" Target="https://twitter.com/usarmy" TargetMode="External" /><Relationship Id="rId410" Type="http://schemas.openxmlformats.org/officeDocument/2006/relationships/hyperlink" Target="https://twitter.com/chuvlausanne" TargetMode="External" /><Relationship Id="rId411" Type="http://schemas.openxmlformats.org/officeDocument/2006/relationships/hyperlink" Target="https://twitter.com/realbrainbook" TargetMode="External" /><Relationship Id="rId412" Type="http://schemas.openxmlformats.org/officeDocument/2006/relationships/hyperlink" Target="https://twitter.com/drshakurirad" TargetMode="External" /><Relationship Id="rId413" Type="http://schemas.openxmlformats.org/officeDocument/2006/relationships/hyperlink" Target="https://twitter.com/cmrsurgical" TargetMode="External" /><Relationship Id="rId414" Type="http://schemas.openxmlformats.org/officeDocument/2006/relationships/hyperlink" Target="https://twitter.com/transenterix" TargetMode="External" /><Relationship Id="rId415" Type="http://schemas.openxmlformats.org/officeDocument/2006/relationships/hyperlink" Target="https://twitter.com/intuitivesurg" TargetMode="External" /><Relationship Id="rId416" Type="http://schemas.openxmlformats.org/officeDocument/2006/relationships/comments" Target="../comments2.xml" /><Relationship Id="rId417" Type="http://schemas.openxmlformats.org/officeDocument/2006/relationships/vmlDrawing" Target="../drawings/vmlDrawing2.vml" /><Relationship Id="rId418" Type="http://schemas.openxmlformats.org/officeDocument/2006/relationships/table" Target="../tables/table2.xml" /><Relationship Id="rId419" Type="http://schemas.openxmlformats.org/officeDocument/2006/relationships/drawing" Target="../drawings/drawing1.xml" /><Relationship Id="rId4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DrMStiegler/status/971148944880349186" TargetMode="External" /><Relationship Id="rId2" Type="http://schemas.openxmlformats.org/officeDocument/2006/relationships/hyperlink" Target="https://twitter.com/juliomayol/status/1082038657391968257" TargetMode="External" /><Relationship Id="rId3" Type="http://schemas.openxmlformats.org/officeDocument/2006/relationships/hyperlink" Target="https://twitter.com/perbinder/status/1081943614010331136" TargetMode="External" /><Relationship Id="rId4" Type="http://schemas.openxmlformats.org/officeDocument/2006/relationships/hyperlink" Target="https://twitter.com/juliomayol/status/1081624315337023490" TargetMode="External" /><Relationship Id="rId5" Type="http://schemas.openxmlformats.org/officeDocument/2006/relationships/hyperlink" Target="https://onlinelibrary.wiley.com/doi/10.1002/bjs.10782?cookieSet=1" TargetMode="External" /><Relationship Id="rId6" Type="http://schemas.openxmlformats.org/officeDocument/2006/relationships/hyperlink" Target="https://twitter.com/Skepticscalpel/status/1081959604664352768" TargetMode="External" /><Relationship Id="rId7" Type="http://schemas.openxmlformats.org/officeDocument/2006/relationships/hyperlink" Target="https://www.emjreviews.com/gastroenterology/symposium/delivering-precision-medicine-and-patient-centred-care-through-a-multidisciplinary-approach/" TargetMode="External" /><Relationship Id="rId8" Type="http://schemas.openxmlformats.org/officeDocument/2006/relationships/hyperlink" Target="https://twitter.com/balibreajose/status/1081606486168616961" TargetMode="External" /><Relationship Id="rId9" Type="http://schemas.openxmlformats.org/officeDocument/2006/relationships/hyperlink" Target="http://www.facetsjournal.com/doi/10.1139/facets-2018-0002" TargetMode="External" /><Relationship Id="rId10" Type="http://schemas.openxmlformats.org/officeDocument/2006/relationships/hyperlink" Target="https://twitter.com/drivadeneiramd/status/1081670544087494667" TargetMode="External" /><Relationship Id="rId11" Type="http://schemas.openxmlformats.org/officeDocument/2006/relationships/hyperlink" Target="https://twitter.com/mittenstate73/status/1079955505651638274" TargetMode="External" /><Relationship Id="rId12" Type="http://schemas.openxmlformats.org/officeDocument/2006/relationships/hyperlink" Target="https://twitter.com/juliomayol/status/1082038657391968257" TargetMode="External" /><Relationship Id="rId13" Type="http://schemas.openxmlformats.org/officeDocument/2006/relationships/hyperlink" Target="https://twitter.com/perbinder/status/1081943614010331136" TargetMode="External" /><Relationship Id="rId14" Type="http://schemas.openxmlformats.org/officeDocument/2006/relationships/hyperlink" Target="https://www.emjreviews.com/gastroenterology/symposium/delivering-precision-medicine-and-patient-centred-care-through-a-multidisciplinary-approach/" TargetMode="External" /><Relationship Id="rId15" Type="http://schemas.openxmlformats.org/officeDocument/2006/relationships/hyperlink" Target="https://twitter.com/perbinder/status/1081583988614021120" TargetMode="External" /><Relationship Id="rId16" Type="http://schemas.openxmlformats.org/officeDocument/2006/relationships/hyperlink" Target="https://twitter.com/DrMStiegler/status/971148944880349186" TargetMode="External" /><Relationship Id="rId17" Type="http://schemas.openxmlformats.org/officeDocument/2006/relationships/hyperlink" Target="https://twitter.com/juliomayol/status/1081624315337023490" TargetMode="External" /><Relationship Id="rId18" Type="http://schemas.openxmlformats.org/officeDocument/2006/relationships/hyperlink" Target="https://twitter.com/balibreajose/status/1081606486168616961" TargetMode="External" /><Relationship Id="rId19" Type="http://schemas.openxmlformats.org/officeDocument/2006/relationships/hyperlink" Target="https://twitter.com/drivadeneiramd/status/1081670544087494667" TargetMode="External" /><Relationship Id="rId20" Type="http://schemas.openxmlformats.org/officeDocument/2006/relationships/hyperlink" Target="https://twitter.com/PeterKarthMD/status/1081576182984966145" TargetMode="External" /><Relationship Id="rId21" Type="http://schemas.openxmlformats.org/officeDocument/2006/relationships/hyperlink" Target="https://twitter.com/DrMStiegler/status/971148944880349186" TargetMode="External" /><Relationship Id="rId22" Type="http://schemas.openxmlformats.org/officeDocument/2006/relationships/hyperlink" Target="https://onlinelibrary.wiley.com/doi/10.1002/bjs.10782?cookieSet=1" TargetMode="External" /><Relationship Id="rId23" Type="http://schemas.openxmlformats.org/officeDocument/2006/relationships/hyperlink" Target="https://twitter.com/Skepticscalpel/status/1081959604664352768" TargetMode="External" /><Relationship Id="rId24" Type="http://schemas.openxmlformats.org/officeDocument/2006/relationships/hyperlink" Target="https://twitter.com/AmCollSurgeons/status/1076583347181240320" TargetMode="External" /><Relationship Id="rId25" Type="http://schemas.openxmlformats.org/officeDocument/2006/relationships/hyperlink" Target="https://twitter.com/juliomayol/status/1081624315337023490" TargetMode="External" /><Relationship Id="rId26" Type="http://schemas.openxmlformats.org/officeDocument/2006/relationships/hyperlink" Target="https://www.hipaajournal.com/what-is-protected-health-information/" TargetMode="External" /><Relationship Id="rId27" Type="http://schemas.openxmlformats.org/officeDocument/2006/relationships/hyperlink" Target="http://www.facetsjournal.com/doi/10.1139/facets-2018-0002" TargetMode="Externa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3805"/>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4" width="12.28125" style="0" bestFit="1" customWidth="1"/>
    <col min="26" max="26" width="10.421875" style="0" bestFit="1" customWidth="1"/>
    <col min="27" max="27" width="12.00390625" style="0" bestFit="1" customWidth="1"/>
    <col min="28" max="28" width="11.57421875" style="0" bestFit="1" customWidth="1"/>
    <col min="29" max="29" width="10.00390625" style="0" bestFit="1" customWidth="1"/>
    <col min="31" max="31" width="11.57421875" style="0" bestFit="1" customWidth="1"/>
    <col min="32" max="32" width="9.28125" style="0" bestFit="1" customWidth="1"/>
    <col min="33" max="33" width="10.00390625" style="0" bestFit="1" customWidth="1"/>
    <col min="34" max="34" width="9.421875" style="0" bestFit="1" customWidth="1"/>
    <col min="35" max="35" width="9.57421875" style="0" bestFit="1" customWidth="1"/>
    <col min="36" max="36" width="11.00390625" style="0" bestFit="1" customWidth="1"/>
    <col min="37" max="37" width="9.140625" style="0" bestFit="1" customWidth="1"/>
    <col min="38" max="38" width="11.140625" style="0" bestFit="1" customWidth="1"/>
    <col min="39" max="39" width="8.00390625" style="0" bestFit="1" customWidth="1"/>
    <col min="40" max="40" width="10.421875" style="0" bestFit="1" customWidth="1"/>
    <col min="41" max="41" width="10.28125" style="0" bestFit="1" customWidth="1"/>
    <col min="42" max="42" width="11.421875" style="0" bestFit="1" customWidth="1"/>
    <col min="43" max="43" width="17.57421875" style="0" bestFit="1" customWidth="1"/>
    <col min="44" max="44" width="16.421875" style="0" bestFit="1" customWidth="1"/>
    <col min="45" max="45" width="14.421875" style="0" bestFit="1" customWidth="1"/>
    <col min="47" max="47" width="13.28125" style="0" bestFit="1" customWidth="1"/>
    <col min="48" max="48" width="9.7109375" style="0" bestFit="1" customWidth="1"/>
    <col min="49" max="49" width="8.7109375" style="0" bestFit="1" customWidth="1"/>
    <col min="50" max="50" width="7.421875" style="0" bestFit="1" customWidth="1"/>
    <col min="51" max="51" width="10.7109375" style="0" bestFit="1" customWidth="1"/>
    <col min="52" max="52" width="10.140625" style="0" bestFit="1" customWidth="1"/>
    <col min="53" max="53" width="14.421875" style="0" customWidth="1"/>
    <col min="54" max="55" width="9.421875" style="0" bestFit="1" customWidth="1"/>
    <col min="56" max="56" width="18.421875" style="0" bestFit="1" customWidth="1"/>
    <col min="57" max="57" width="23.28125" style="0" bestFit="1" customWidth="1"/>
    <col min="58" max="58" width="19.421875" style="0" bestFit="1" customWidth="1"/>
    <col min="59" max="59" width="24.00390625" style="0" bestFit="1" customWidth="1"/>
    <col min="60" max="60" width="23.421875" style="0" bestFit="1" customWidth="1"/>
    <col min="61" max="61" width="28.140625" style="0" bestFit="1" customWidth="1"/>
    <col min="62" max="62" width="15.8515625" style="0" bestFit="1" customWidth="1"/>
    <col min="63" max="63" width="19.140625" style="0" bestFit="1" customWidth="1"/>
    <col min="64" max="64" width="13.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t="s">
        <v>1377</v>
      </c>
      <c r="BB2" s="13" t="s">
        <v>1405</v>
      </c>
      <c r="BC2" s="13" t="s">
        <v>1406</v>
      </c>
      <c r="BD2" s="52" t="s">
        <v>1930</v>
      </c>
      <c r="BE2" s="52" t="s">
        <v>1931</v>
      </c>
      <c r="BF2" s="52" t="s">
        <v>1932</v>
      </c>
      <c r="BG2" s="52" t="s">
        <v>1933</v>
      </c>
      <c r="BH2" s="52" t="s">
        <v>1934</v>
      </c>
      <c r="BI2" s="52" t="s">
        <v>1935</v>
      </c>
      <c r="BJ2" s="52" t="s">
        <v>1936</v>
      </c>
      <c r="BK2" s="52" t="s">
        <v>1937</v>
      </c>
      <c r="BL2" s="52" t="s">
        <v>1938</v>
      </c>
    </row>
    <row r="3" spans="1:64" ht="15" customHeight="1">
      <c r="A3" s="66" t="s">
        <v>1964</v>
      </c>
      <c r="B3" s="66" t="s">
        <v>276</v>
      </c>
      <c r="C3" s="67" t="s">
        <v>1943</v>
      </c>
      <c r="D3" s="68">
        <v>3</v>
      </c>
      <c r="E3" s="69" t="s">
        <v>132</v>
      </c>
      <c r="F3" s="70">
        <v>32</v>
      </c>
      <c r="G3" s="67"/>
      <c r="H3" s="71"/>
      <c r="I3" s="72"/>
      <c r="J3" s="72"/>
      <c r="K3" s="34" t="s">
        <v>65</v>
      </c>
      <c r="L3" s="73">
        <v>3</v>
      </c>
      <c r="M3" s="73"/>
      <c r="N3" s="74"/>
      <c r="O3" s="80" t="s">
        <v>326</v>
      </c>
      <c r="P3" s="82">
        <v>43470.95043981481</v>
      </c>
      <c r="Q3" s="80" t="s">
        <v>330</v>
      </c>
      <c r="R3" s="80"/>
      <c r="S3" s="80"/>
      <c r="T3" s="80" t="s">
        <v>403</v>
      </c>
      <c r="U3" s="80"/>
      <c r="V3" s="85" t="s">
        <v>1974</v>
      </c>
      <c r="W3" s="82">
        <v>43470.95043981481</v>
      </c>
      <c r="X3" s="85" t="s">
        <v>1981</v>
      </c>
      <c r="Y3" s="80"/>
      <c r="Z3" s="80"/>
      <c r="AA3" s="86" t="s">
        <v>1996</v>
      </c>
      <c r="AB3" s="80"/>
      <c r="AC3" s="80" t="b">
        <v>0</v>
      </c>
      <c r="AD3" s="80">
        <v>0</v>
      </c>
      <c r="AE3" s="86" t="s">
        <v>712</v>
      </c>
      <c r="AF3" s="80" t="b">
        <v>0</v>
      </c>
      <c r="AG3" s="80" t="s">
        <v>728</v>
      </c>
      <c r="AH3" s="80"/>
      <c r="AI3" s="86" t="s">
        <v>712</v>
      </c>
      <c r="AJ3" s="80" t="b">
        <v>0</v>
      </c>
      <c r="AK3" s="80">
        <v>16</v>
      </c>
      <c r="AL3" s="86" t="s">
        <v>693</v>
      </c>
      <c r="AM3" s="80" t="s">
        <v>739</v>
      </c>
      <c r="AN3" s="80" t="b">
        <v>0</v>
      </c>
      <c r="AO3" s="86" t="s">
        <v>693</v>
      </c>
      <c r="AP3" s="80" t="s">
        <v>197</v>
      </c>
      <c r="AQ3" s="80">
        <v>0</v>
      </c>
      <c r="AR3" s="80">
        <v>0</v>
      </c>
      <c r="AS3" s="80"/>
      <c r="AT3" s="80"/>
      <c r="AU3" s="80"/>
      <c r="AV3" s="80"/>
      <c r="AW3" s="80"/>
      <c r="AX3" s="80"/>
      <c r="AY3" s="80"/>
      <c r="AZ3" s="80"/>
      <c r="BA3" s="80">
        <v>1</v>
      </c>
      <c r="BB3" s="80" t="str">
        <f>REPLACE(INDEX(GroupVertices[Group],MATCH(Edges[[#This Row],[Vertex 1]],GroupVertices[Vertex],0)),1,1,"")</f>
        <v>2</v>
      </c>
      <c r="BC3" s="80" t="str">
        <f>REPLACE(INDEX(GroupVertices[Group],MATCH(Edges[[#This Row],[Vertex 2]],GroupVertices[Vertex],0)),1,1,"")</f>
        <v>2</v>
      </c>
      <c r="BD3" s="48">
        <v>0</v>
      </c>
      <c r="BE3" s="49">
        <v>0</v>
      </c>
      <c r="BF3" s="48">
        <v>0</v>
      </c>
      <c r="BG3" s="49">
        <v>0</v>
      </c>
      <c r="BH3" s="48">
        <v>0</v>
      </c>
      <c r="BI3" s="49">
        <v>0</v>
      </c>
      <c r="BJ3" s="48">
        <v>10</v>
      </c>
      <c r="BK3" s="49">
        <v>100</v>
      </c>
      <c r="BL3" s="48">
        <v>10</v>
      </c>
    </row>
    <row r="4" spans="1:64" ht="15" customHeight="1">
      <c r="A4" s="66" t="s">
        <v>1965</v>
      </c>
      <c r="B4" s="66" t="s">
        <v>251</v>
      </c>
      <c r="C4" s="67" t="s">
        <v>1943</v>
      </c>
      <c r="D4" s="68">
        <v>3</v>
      </c>
      <c r="E4" s="69" t="s">
        <v>132</v>
      </c>
      <c r="F4" s="70">
        <v>32</v>
      </c>
      <c r="G4" s="67"/>
      <c r="H4" s="71"/>
      <c r="I4" s="72"/>
      <c r="J4" s="72"/>
      <c r="K4" s="34" t="s">
        <v>65</v>
      </c>
      <c r="L4" s="79">
        <v>4</v>
      </c>
      <c r="M4" s="79"/>
      <c r="N4" s="74"/>
      <c r="O4" s="81" t="s">
        <v>326</v>
      </c>
      <c r="P4" s="83">
        <v>43470.9537037037</v>
      </c>
      <c r="Q4" s="81" t="s">
        <v>370</v>
      </c>
      <c r="R4" s="81"/>
      <c r="S4" s="81"/>
      <c r="T4" s="81" t="s">
        <v>431</v>
      </c>
      <c r="U4" s="81"/>
      <c r="V4" s="84" t="s">
        <v>1975</v>
      </c>
      <c r="W4" s="83">
        <v>43470.9537037037</v>
      </c>
      <c r="X4" s="84" t="s">
        <v>1982</v>
      </c>
      <c r="Y4" s="81"/>
      <c r="Z4" s="81"/>
      <c r="AA4" s="87" t="s">
        <v>1997</v>
      </c>
      <c r="AB4" s="81"/>
      <c r="AC4" s="81" t="b">
        <v>0</v>
      </c>
      <c r="AD4" s="81">
        <v>0</v>
      </c>
      <c r="AE4" s="87" t="s">
        <v>712</v>
      </c>
      <c r="AF4" s="81" t="b">
        <v>1</v>
      </c>
      <c r="AG4" s="81" t="s">
        <v>728</v>
      </c>
      <c r="AH4" s="81"/>
      <c r="AI4" s="87" t="s">
        <v>738</v>
      </c>
      <c r="AJ4" s="81" t="b">
        <v>0</v>
      </c>
      <c r="AK4" s="81">
        <v>9</v>
      </c>
      <c r="AL4" s="87" t="s">
        <v>674</v>
      </c>
      <c r="AM4" s="81" t="s">
        <v>741</v>
      </c>
      <c r="AN4" s="81" t="b">
        <v>0</v>
      </c>
      <c r="AO4" s="87" t="s">
        <v>674</v>
      </c>
      <c r="AP4" s="81" t="s">
        <v>197</v>
      </c>
      <c r="AQ4" s="81">
        <v>0</v>
      </c>
      <c r="AR4" s="81">
        <v>0</v>
      </c>
      <c r="AS4" s="81"/>
      <c r="AT4" s="81"/>
      <c r="AU4" s="81"/>
      <c r="AV4" s="81"/>
      <c r="AW4" s="81"/>
      <c r="AX4" s="81"/>
      <c r="AY4" s="81"/>
      <c r="AZ4" s="81"/>
      <c r="BA4" s="81">
        <v>1</v>
      </c>
      <c r="BB4" s="80" t="str">
        <f>REPLACE(INDEX(GroupVertices[Group],MATCH(Edges[[#This Row],[Vertex 1]],GroupVertices[Vertex],0)),1,1,"")</f>
        <v>1</v>
      </c>
      <c r="BC4" s="80" t="str">
        <f>REPLACE(INDEX(GroupVertices[Group],MATCH(Edges[[#This Row],[Vertex 2]],GroupVertices[Vertex],0)),1,1,"")</f>
        <v>1</v>
      </c>
      <c r="BD4" s="48"/>
      <c r="BE4" s="49"/>
      <c r="BF4" s="48"/>
      <c r="BG4" s="49"/>
      <c r="BH4" s="48"/>
      <c r="BI4" s="49"/>
      <c r="BJ4" s="48"/>
      <c r="BK4" s="49"/>
      <c r="BL4" s="48"/>
    </row>
    <row r="5" spans="1:64" ht="15">
      <c r="A5" s="66" t="s">
        <v>1965</v>
      </c>
      <c r="B5" s="66" t="s">
        <v>319</v>
      </c>
      <c r="C5" s="67" t="s">
        <v>1943</v>
      </c>
      <c r="D5" s="68">
        <v>3</v>
      </c>
      <c r="E5" s="69" t="s">
        <v>132</v>
      </c>
      <c r="F5" s="70">
        <v>32</v>
      </c>
      <c r="G5" s="67"/>
      <c r="H5" s="71"/>
      <c r="I5" s="72"/>
      <c r="J5" s="72"/>
      <c r="K5" s="34" t="s">
        <v>65</v>
      </c>
      <c r="L5" s="79">
        <v>5</v>
      </c>
      <c r="M5" s="79"/>
      <c r="N5" s="74"/>
      <c r="O5" s="81" t="s">
        <v>327</v>
      </c>
      <c r="P5" s="83">
        <v>43470.9537037037</v>
      </c>
      <c r="Q5" s="81" t="s">
        <v>370</v>
      </c>
      <c r="R5" s="81"/>
      <c r="S5" s="81"/>
      <c r="T5" s="81" t="s">
        <v>431</v>
      </c>
      <c r="U5" s="81"/>
      <c r="V5" s="84" t="s">
        <v>1975</v>
      </c>
      <c r="W5" s="83">
        <v>43470.9537037037</v>
      </c>
      <c r="X5" s="84" t="s">
        <v>1982</v>
      </c>
      <c r="Y5" s="81"/>
      <c r="Z5" s="81"/>
      <c r="AA5" s="87" t="s">
        <v>1997</v>
      </c>
      <c r="AB5" s="81"/>
      <c r="AC5" s="81" t="b">
        <v>0</v>
      </c>
      <c r="AD5" s="81">
        <v>0</v>
      </c>
      <c r="AE5" s="87" t="s">
        <v>712</v>
      </c>
      <c r="AF5" s="81" t="b">
        <v>1</v>
      </c>
      <c r="AG5" s="81" t="s">
        <v>728</v>
      </c>
      <c r="AH5" s="81"/>
      <c r="AI5" s="87" t="s">
        <v>738</v>
      </c>
      <c r="AJ5" s="81" t="b">
        <v>0</v>
      </c>
      <c r="AK5" s="81">
        <v>9</v>
      </c>
      <c r="AL5" s="87" t="s">
        <v>674</v>
      </c>
      <c r="AM5" s="81" t="s">
        <v>741</v>
      </c>
      <c r="AN5" s="81" t="b">
        <v>0</v>
      </c>
      <c r="AO5" s="87" t="s">
        <v>674</v>
      </c>
      <c r="AP5" s="81" t="s">
        <v>197</v>
      </c>
      <c r="AQ5" s="81">
        <v>0</v>
      </c>
      <c r="AR5" s="81">
        <v>0</v>
      </c>
      <c r="AS5" s="81"/>
      <c r="AT5" s="81"/>
      <c r="AU5" s="81"/>
      <c r="AV5" s="81"/>
      <c r="AW5" s="81"/>
      <c r="AX5" s="81"/>
      <c r="AY5" s="81"/>
      <c r="AZ5" s="81"/>
      <c r="BA5" s="81">
        <v>1</v>
      </c>
      <c r="BB5" s="80" t="str">
        <f>REPLACE(INDEX(GroupVertices[Group],MATCH(Edges[[#This Row],[Vertex 1]],GroupVertices[Vertex],0)),1,1,"")</f>
        <v>1</v>
      </c>
      <c r="BC5" s="80" t="str">
        <f>REPLACE(INDEX(GroupVertices[Group],MATCH(Edges[[#This Row],[Vertex 2]],GroupVertices[Vertex],0)),1,1,"")</f>
        <v>1</v>
      </c>
      <c r="BD5" s="48">
        <v>0</v>
      </c>
      <c r="BE5" s="49">
        <v>0</v>
      </c>
      <c r="BF5" s="48">
        <v>1</v>
      </c>
      <c r="BG5" s="49">
        <v>3.125</v>
      </c>
      <c r="BH5" s="48">
        <v>0</v>
      </c>
      <c r="BI5" s="49">
        <v>0</v>
      </c>
      <c r="BJ5" s="48">
        <v>31</v>
      </c>
      <c r="BK5" s="49">
        <v>96.875</v>
      </c>
      <c r="BL5" s="48">
        <v>32</v>
      </c>
    </row>
    <row r="6" spans="1:64" ht="15">
      <c r="A6" s="66" t="s">
        <v>1966</v>
      </c>
      <c r="B6" s="66" t="s">
        <v>271</v>
      </c>
      <c r="C6" s="67" t="s">
        <v>1943</v>
      </c>
      <c r="D6" s="68">
        <v>3</v>
      </c>
      <c r="E6" s="69" t="s">
        <v>132</v>
      </c>
      <c r="F6" s="70">
        <v>32</v>
      </c>
      <c r="G6" s="67"/>
      <c r="H6" s="71"/>
      <c r="I6" s="72"/>
      <c r="J6" s="72"/>
      <c r="K6" s="34" t="s">
        <v>65</v>
      </c>
      <c r="L6" s="79">
        <v>6</v>
      </c>
      <c r="M6" s="79"/>
      <c r="N6" s="74"/>
      <c r="O6" s="81" t="s">
        <v>326</v>
      </c>
      <c r="P6" s="83">
        <v>43471.00539351852</v>
      </c>
      <c r="Q6" s="81" t="s">
        <v>346</v>
      </c>
      <c r="R6" s="81"/>
      <c r="S6" s="81"/>
      <c r="T6" s="81" t="s">
        <v>403</v>
      </c>
      <c r="U6" s="81"/>
      <c r="V6" s="84" t="s">
        <v>1976</v>
      </c>
      <c r="W6" s="83">
        <v>43471.00539351852</v>
      </c>
      <c r="X6" s="84" t="s">
        <v>1983</v>
      </c>
      <c r="Y6" s="81"/>
      <c r="Z6" s="81"/>
      <c r="AA6" s="87" t="s">
        <v>1998</v>
      </c>
      <c r="AB6" s="81"/>
      <c r="AC6" s="81" t="b">
        <v>0</v>
      </c>
      <c r="AD6" s="81">
        <v>0</v>
      </c>
      <c r="AE6" s="87" t="s">
        <v>712</v>
      </c>
      <c r="AF6" s="81" t="b">
        <v>0</v>
      </c>
      <c r="AG6" s="81" t="s">
        <v>728</v>
      </c>
      <c r="AH6" s="81"/>
      <c r="AI6" s="87" t="s">
        <v>712</v>
      </c>
      <c r="AJ6" s="81" t="b">
        <v>0</v>
      </c>
      <c r="AK6" s="81">
        <v>14</v>
      </c>
      <c r="AL6" s="87" t="s">
        <v>655</v>
      </c>
      <c r="AM6" s="81" t="s">
        <v>741</v>
      </c>
      <c r="AN6" s="81" t="b">
        <v>0</v>
      </c>
      <c r="AO6" s="87" t="s">
        <v>655</v>
      </c>
      <c r="AP6" s="81" t="s">
        <v>197</v>
      </c>
      <c r="AQ6" s="81">
        <v>0</v>
      </c>
      <c r="AR6" s="81">
        <v>0</v>
      </c>
      <c r="AS6" s="81"/>
      <c r="AT6" s="81"/>
      <c r="AU6" s="81"/>
      <c r="AV6" s="81"/>
      <c r="AW6" s="81"/>
      <c r="AX6" s="81"/>
      <c r="AY6" s="81"/>
      <c r="AZ6" s="81"/>
      <c r="BA6" s="81">
        <v>1</v>
      </c>
      <c r="BB6" s="80" t="str">
        <f>REPLACE(INDEX(GroupVertices[Group],MATCH(Edges[[#This Row],[Vertex 1]],GroupVertices[Vertex],0)),1,1,"")</f>
        <v>2</v>
      </c>
      <c r="BC6" s="80" t="str">
        <f>REPLACE(INDEX(GroupVertices[Group],MATCH(Edges[[#This Row],[Vertex 2]],GroupVertices[Vertex],0)),1,1,"")</f>
        <v>2</v>
      </c>
      <c r="BD6" s="48"/>
      <c r="BE6" s="49"/>
      <c r="BF6" s="48"/>
      <c r="BG6" s="49"/>
      <c r="BH6" s="48"/>
      <c r="BI6" s="49"/>
      <c r="BJ6" s="48"/>
      <c r="BK6" s="49"/>
      <c r="BL6" s="48"/>
    </row>
    <row r="7" spans="1:64" ht="15">
      <c r="A7" s="66" t="s">
        <v>1966</v>
      </c>
      <c r="B7" s="66" t="s">
        <v>295</v>
      </c>
      <c r="C7" s="67" t="s">
        <v>1943</v>
      </c>
      <c r="D7" s="68">
        <v>3</v>
      </c>
      <c r="E7" s="69" t="s">
        <v>132</v>
      </c>
      <c r="F7" s="70">
        <v>32</v>
      </c>
      <c r="G7" s="67"/>
      <c r="H7" s="71"/>
      <c r="I7" s="72"/>
      <c r="J7" s="72"/>
      <c r="K7" s="34" t="s">
        <v>65</v>
      </c>
      <c r="L7" s="79">
        <v>7</v>
      </c>
      <c r="M7" s="79"/>
      <c r="N7" s="74"/>
      <c r="O7" s="81" t="s">
        <v>327</v>
      </c>
      <c r="P7" s="83">
        <v>43471.00539351852</v>
      </c>
      <c r="Q7" s="81" t="s">
        <v>346</v>
      </c>
      <c r="R7" s="81"/>
      <c r="S7" s="81"/>
      <c r="T7" s="81" t="s">
        <v>403</v>
      </c>
      <c r="U7" s="81"/>
      <c r="V7" s="84" t="s">
        <v>1976</v>
      </c>
      <c r="W7" s="83">
        <v>43471.00539351852</v>
      </c>
      <c r="X7" s="84" t="s">
        <v>1983</v>
      </c>
      <c r="Y7" s="81"/>
      <c r="Z7" s="81"/>
      <c r="AA7" s="87" t="s">
        <v>1998</v>
      </c>
      <c r="AB7" s="81"/>
      <c r="AC7" s="81" t="b">
        <v>0</v>
      </c>
      <c r="AD7" s="81">
        <v>0</v>
      </c>
      <c r="AE7" s="87" t="s">
        <v>712</v>
      </c>
      <c r="AF7" s="81" t="b">
        <v>0</v>
      </c>
      <c r="AG7" s="81" t="s">
        <v>728</v>
      </c>
      <c r="AH7" s="81"/>
      <c r="AI7" s="87" t="s">
        <v>712</v>
      </c>
      <c r="AJ7" s="81" t="b">
        <v>0</v>
      </c>
      <c r="AK7" s="81">
        <v>14</v>
      </c>
      <c r="AL7" s="87" t="s">
        <v>655</v>
      </c>
      <c r="AM7" s="81" t="s">
        <v>741</v>
      </c>
      <c r="AN7" s="81" t="b">
        <v>0</v>
      </c>
      <c r="AO7" s="87" t="s">
        <v>655</v>
      </c>
      <c r="AP7" s="81" t="s">
        <v>197</v>
      </c>
      <c r="AQ7" s="81">
        <v>0</v>
      </c>
      <c r="AR7" s="81">
        <v>0</v>
      </c>
      <c r="AS7" s="81"/>
      <c r="AT7" s="81"/>
      <c r="AU7" s="81"/>
      <c r="AV7" s="81"/>
      <c r="AW7" s="81"/>
      <c r="AX7" s="81"/>
      <c r="AY7" s="81"/>
      <c r="AZ7" s="81"/>
      <c r="BA7" s="81">
        <v>1</v>
      </c>
      <c r="BB7" s="80" t="str">
        <f>REPLACE(INDEX(GroupVertices[Group],MATCH(Edges[[#This Row],[Vertex 1]],GroupVertices[Vertex],0)),1,1,"")</f>
        <v>2</v>
      </c>
      <c r="BC7" s="80" t="str">
        <f>REPLACE(INDEX(GroupVertices[Group],MATCH(Edges[[#This Row],[Vertex 2]],GroupVertices[Vertex],0)),1,1,"")</f>
        <v>2</v>
      </c>
      <c r="BD7" s="48"/>
      <c r="BE7" s="49"/>
      <c r="BF7" s="48"/>
      <c r="BG7" s="49"/>
      <c r="BH7" s="48"/>
      <c r="BI7" s="49"/>
      <c r="BJ7" s="48"/>
      <c r="BK7" s="49"/>
      <c r="BL7" s="48"/>
    </row>
    <row r="8" spans="1:64" ht="15">
      <c r="A8" s="66" t="s">
        <v>1966</v>
      </c>
      <c r="B8" s="66" t="s">
        <v>296</v>
      </c>
      <c r="C8" s="67" t="s">
        <v>1943</v>
      </c>
      <c r="D8" s="68">
        <v>3</v>
      </c>
      <c r="E8" s="69" t="s">
        <v>132</v>
      </c>
      <c r="F8" s="70">
        <v>32</v>
      </c>
      <c r="G8" s="67"/>
      <c r="H8" s="71"/>
      <c r="I8" s="72"/>
      <c r="J8" s="72"/>
      <c r="K8" s="34" t="s">
        <v>65</v>
      </c>
      <c r="L8" s="79">
        <v>8</v>
      </c>
      <c r="M8" s="79"/>
      <c r="N8" s="74"/>
      <c r="O8" s="81" t="s">
        <v>327</v>
      </c>
      <c r="P8" s="83">
        <v>43471.00539351852</v>
      </c>
      <c r="Q8" s="81" t="s">
        <v>346</v>
      </c>
      <c r="R8" s="81"/>
      <c r="S8" s="81"/>
      <c r="T8" s="81" t="s">
        <v>403</v>
      </c>
      <c r="U8" s="81"/>
      <c r="V8" s="84" t="s">
        <v>1976</v>
      </c>
      <c r="W8" s="83">
        <v>43471.00539351852</v>
      </c>
      <c r="X8" s="84" t="s">
        <v>1983</v>
      </c>
      <c r="Y8" s="81"/>
      <c r="Z8" s="81"/>
      <c r="AA8" s="87" t="s">
        <v>1998</v>
      </c>
      <c r="AB8" s="81"/>
      <c r="AC8" s="81" t="b">
        <v>0</v>
      </c>
      <c r="AD8" s="81">
        <v>0</v>
      </c>
      <c r="AE8" s="87" t="s">
        <v>712</v>
      </c>
      <c r="AF8" s="81" t="b">
        <v>0</v>
      </c>
      <c r="AG8" s="81" t="s">
        <v>728</v>
      </c>
      <c r="AH8" s="81"/>
      <c r="AI8" s="87" t="s">
        <v>712</v>
      </c>
      <c r="AJ8" s="81" t="b">
        <v>0</v>
      </c>
      <c r="AK8" s="81">
        <v>14</v>
      </c>
      <c r="AL8" s="87" t="s">
        <v>655</v>
      </c>
      <c r="AM8" s="81" t="s">
        <v>741</v>
      </c>
      <c r="AN8" s="81" t="b">
        <v>0</v>
      </c>
      <c r="AO8" s="87" t="s">
        <v>655</v>
      </c>
      <c r="AP8" s="81" t="s">
        <v>197</v>
      </c>
      <c r="AQ8" s="81">
        <v>0</v>
      </c>
      <c r="AR8" s="81">
        <v>0</v>
      </c>
      <c r="AS8" s="81"/>
      <c r="AT8" s="81"/>
      <c r="AU8" s="81"/>
      <c r="AV8" s="81"/>
      <c r="AW8" s="81"/>
      <c r="AX8" s="81"/>
      <c r="AY8" s="81"/>
      <c r="AZ8" s="81"/>
      <c r="BA8" s="81">
        <v>1</v>
      </c>
      <c r="BB8" s="80" t="str">
        <f>REPLACE(INDEX(GroupVertices[Group],MATCH(Edges[[#This Row],[Vertex 1]],GroupVertices[Vertex],0)),1,1,"")</f>
        <v>2</v>
      </c>
      <c r="BC8" s="80" t="str">
        <f>REPLACE(INDEX(GroupVertices[Group],MATCH(Edges[[#This Row],[Vertex 2]],GroupVertices[Vertex],0)),1,1,"")</f>
        <v>2</v>
      </c>
      <c r="BD8" s="48">
        <v>0</v>
      </c>
      <c r="BE8" s="49">
        <v>0</v>
      </c>
      <c r="BF8" s="48">
        <v>0</v>
      </c>
      <c r="BG8" s="49">
        <v>0</v>
      </c>
      <c r="BH8" s="48">
        <v>0</v>
      </c>
      <c r="BI8" s="49">
        <v>0</v>
      </c>
      <c r="BJ8" s="48">
        <v>43</v>
      </c>
      <c r="BK8" s="49">
        <v>100</v>
      </c>
      <c r="BL8" s="48">
        <v>43</v>
      </c>
    </row>
    <row r="9" spans="1:64" ht="15">
      <c r="A9" s="66" t="s">
        <v>1966</v>
      </c>
      <c r="B9" s="66" t="s">
        <v>276</v>
      </c>
      <c r="C9" s="67" t="s">
        <v>1943</v>
      </c>
      <c r="D9" s="68">
        <v>3</v>
      </c>
      <c r="E9" s="69" t="s">
        <v>132</v>
      </c>
      <c r="F9" s="70">
        <v>32</v>
      </c>
      <c r="G9" s="67"/>
      <c r="H9" s="71"/>
      <c r="I9" s="72"/>
      <c r="J9" s="72"/>
      <c r="K9" s="34" t="s">
        <v>65</v>
      </c>
      <c r="L9" s="79">
        <v>9</v>
      </c>
      <c r="M9" s="79"/>
      <c r="N9" s="74"/>
      <c r="O9" s="81" t="s">
        <v>327</v>
      </c>
      <c r="P9" s="83">
        <v>43471.00539351852</v>
      </c>
      <c r="Q9" s="81" t="s">
        <v>346</v>
      </c>
      <c r="R9" s="81"/>
      <c r="S9" s="81"/>
      <c r="T9" s="81" t="s">
        <v>403</v>
      </c>
      <c r="U9" s="81"/>
      <c r="V9" s="84" t="s">
        <v>1976</v>
      </c>
      <c r="W9" s="83">
        <v>43471.00539351852</v>
      </c>
      <c r="X9" s="84" t="s">
        <v>1983</v>
      </c>
      <c r="Y9" s="81"/>
      <c r="Z9" s="81"/>
      <c r="AA9" s="87" t="s">
        <v>1998</v>
      </c>
      <c r="AB9" s="81"/>
      <c r="AC9" s="81" t="b">
        <v>0</v>
      </c>
      <c r="AD9" s="81">
        <v>0</v>
      </c>
      <c r="AE9" s="87" t="s">
        <v>712</v>
      </c>
      <c r="AF9" s="81" t="b">
        <v>0</v>
      </c>
      <c r="AG9" s="81" t="s">
        <v>728</v>
      </c>
      <c r="AH9" s="81"/>
      <c r="AI9" s="87" t="s">
        <v>712</v>
      </c>
      <c r="AJ9" s="81" t="b">
        <v>0</v>
      </c>
      <c r="AK9" s="81">
        <v>14</v>
      </c>
      <c r="AL9" s="87" t="s">
        <v>655</v>
      </c>
      <c r="AM9" s="81" t="s">
        <v>741</v>
      </c>
      <c r="AN9" s="81" t="b">
        <v>0</v>
      </c>
      <c r="AO9" s="87" t="s">
        <v>655</v>
      </c>
      <c r="AP9" s="81" t="s">
        <v>197</v>
      </c>
      <c r="AQ9" s="81">
        <v>0</v>
      </c>
      <c r="AR9" s="81">
        <v>0</v>
      </c>
      <c r="AS9" s="81"/>
      <c r="AT9" s="81"/>
      <c r="AU9" s="81"/>
      <c r="AV9" s="81"/>
      <c r="AW9" s="81"/>
      <c r="AX9" s="81"/>
      <c r="AY9" s="81"/>
      <c r="AZ9" s="81"/>
      <c r="BA9" s="81">
        <v>1</v>
      </c>
      <c r="BB9" s="80" t="str">
        <f>REPLACE(INDEX(GroupVertices[Group],MATCH(Edges[[#This Row],[Vertex 1]],GroupVertices[Vertex],0)),1,1,"")</f>
        <v>2</v>
      </c>
      <c r="BC9" s="80" t="str">
        <f>REPLACE(INDEX(GroupVertices[Group],MATCH(Edges[[#This Row],[Vertex 2]],GroupVertices[Vertex],0)),1,1,"")</f>
        <v>2</v>
      </c>
      <c r="BD9" s="48"/>
      <c r="BE9" s="49"/>
      <c r="BF9" s="48"/>
      <c r="BG9" s="49"/>
      <c r="BH9" s="48"/>
      <c r="BI9" s="49"/>
      <c r="BJ9" s="48"/>
      <c r="BK9" s="49"/>
      <c r="BL9" s="48"/>
    </row>
    <row r="10" spans="1:64" ht="15">
      <c r="A10" s="66" t="s">
        <v>1967</v>
      </c>
      <c r="B10" s="66" t="s">
        <v>239</v>
      </c>
      <c r="C10" s="67" t="s">
        <v>1943</v>
      </c>
      <c r="D10" s="68">
        <v>3</v>
      </c>
      <c r="E10" s="69" t="s">
        <v>132</v>
      </c>
      <c r="F10" s="70">
        <v>32</v>
      </c>
      <c r="G10" s="67"/>
      <c r="H10" s="71"/>
      <c r="I10" s="72"/>
      <c r="J10" s="72"/>
      <c r="K10" s="34" t="s">
        <v>65</v>
      </c>
      <c r="L10" s="79">
        <v>10</v>
      </c>
      <c r="M10" s="79"/>
      <c r="N10" s="74"/>
      <c r="O10" s="81" t="s">
        <v>326</v>
      </c>
      <c r="P10" s="83">
        <v>43471.03341435185</v>
      </c>
      <c r="Q10" s="81" t="s">
        <v>335</v>
      </c>
      <c r="R10" s="81"/>
      <c r="S10" s="81"/>
      <c r="T10" s="81" t="s">
        <v>405</v>
      </c>
      <c r="U10" s="81"/>
      <c r="V10" s="84" t="s">
        <v>1977</v>
      </c>
      <c r="W10" s="83">
        <v>43471.03341435185</v>
      </c>
      <c r="X10" s="84" t="s">
        <v>1984</v>
      </c>
      <c r="Y10" s="81"/>
      <c r="Z10" s="81"/>
      <c r="AA10" s="87" t="s">
        <v>1999</v>
      </c>
      <c r="AB10" s="81"/>
      <c r="AC10" s="81" t="b">
        <v>0</v>
      </c>
      <c r="AD10" s="81">
        <v>0</v>
      </c>
      <c r="AE10" s="87" t="s">
        <v>712</v>
      </c>
      <c r="AF10" s="81" t="b">
        <v>1</v>
      </c>
      <c r="AG10" s="81" t="s">
        <v>729</v>
      </c>
      <c r="AH10" s="81"/>
      <c r="AI10" s="87" t="s">
        <v>732</v>
      </c>
      <c r="AJ10" s="81" t="b">
        <v>0</v>
      </c>
      <c r="AK10" s="81">
        <v>5</v>
      </c>
      <c r="AL10" s="87" t="s">
        <v>602</v>
      </c>
      <c r="AM10" s="81" t="s">
        <v>739</v>
      </c>
      <c r="AN10" s="81" t="b">
        <v>0</v>
      </c>
      <c r="AO10" s="87" t="s">
        <v>602</v>
      </c>
      <c r="AP10" s="81" t="s">
        <v>197</v>
      </c>
      <c r="AQ10" s="81">
        <v>0</v>
      </c>
      <c r="AR10" s="81">
        <v>0</v>
      </c>
      <c r="AS10" s="81"/>
      <c r="AT10" s="81"/>
      <c r="AU10" s="81"/>
      <c r="AV10" s="81"/>
      <c r="AW10" s="81"/>
      <c r="AX10" s="81"/>
      <c r="AY10" s="81"/>
      <c r="AZ10" s="81"/>
      <c r="BA10" s="81">
        <v>1</v>
      </c>
      <c r="BB10" s="80" t="str">
        <f>REPLACE(INDEX(GroupVertices[Group],MATCH(Edges[[#This Row],[Vertex 1]],GroupVertices[Vertex],0)),1,1,"")</f>
        <v>5</v>
      </c>
      <c r="BC10" s="80" t="str">
        <f>REPLACE(INDEX(GroupVertices[Group],MATCH(Edges[[#This Row],[Vertex 2]],GroupVertices[Vertex],0)),1,1,"")</f>
        <v>5</v>
      </c>
      <c r="BD10" s="48"/>
      <c r="BE10" s="49"/>
      <c r="BF10" s="48"/>
      <c r="BG10" s="49"/>
      <c r="BH10" s="48"/>
      <c r="BI10" s="49"/>
      <c r="BJ10" s="48"/>
      <c r="BK10" s="49"/>
      <c r="BL10" s="48"/>
    </row>
    <row r="11" spans="1:64" ht="15">
      <c r="A11" s="66" t="s">
        <v>1967</v>
      </c>
      <c r="B11" s="66" t="s">
        <v>297</v>
      </c>
      <c r="C11" s="67" t="s">
        <v>1943</v>
      </c>
      <c r="D11" s="68">
        <v>3</v>
      </c>
      <c r="E11" s="69" t="s">
        <v>132</v>
      </c>
      <c r="F11" s="70">
        <v>32</v>
      </c>
      <c r="G11" s="67"/>
      <c r="H11" s="71"/>
      <c r="I11" s="72"/>
      <c r="J11" s="72"/>
      <c r="K11" s="34" t="s">
        <v>65</v>
      </c>
      <c r="L11" s="79">
        <v>11</v>
      </c>
      <c r="M11" s="79"/>
      <c r="N11" s="74"/>
      <c r="O11" s="81" t="s">
        <v>327</v>
      </c>
      <c r="P11" s="83">
        <v>43471.03341435185</v>
      </c>
      <c r="Q11" s="81" t="s">
        <v>335</v>
      </c>
      <c r="R11" s="81"/>
      <c r="S11" s="81"/>
      <c r="T11" s="81" t="s">
        <v>405</v>
      </c>
      <c r="U11" s="81"/>
      <c r="V11" s="84" t="s">
        <v>1977</v>
      </c>
      <c r="W11" s="83">
        <v>43471.03341435185</v>
      </c>
      <c r="X11" s="84" t="s">
        <v>1984</v>
      </c>
      <c r="Y11" s="81"/>
      <c r="Z11" s="81"/>
      <c r="AA11" s="87" t="s">
        <v>1999</v>
      </c>
      <c r="AB11" s="81"/>
      <c r="AC11" s="81" t="b">
        <v>0</v>
      </c>
      <c r="AD11" s="81">
        <v>0</v>
      </c>
      <c r="AE11" s="87" t="s">
        <v>712</v>
      </c>
      <c r="AF11" s="81" t="b">
        <v>1</v>
      </c>
      <c r="AG11" s="81" t="s">
        <v>729</v>
      </c>
      <c r="AH11" s="81"/>
      <c r="AI11" s="87" t="s">
        <v>732</v>
      </c>
      <c r="AJ11" s="81" t="b">
        <v>0</v>
      </c>
      <c r="AK11" s="81">
        <v>5</v>
      </c>
      <c r="AL11" s="87" t="s">
        <v>602</v>
      </c>
      <c r="AM11" s="81" t="s">
        <v>739</v>
      </c>
      <c r="AN11" s="81" t="b">
        <v>0</v>
      </c>
      <c r="AO11" s="87" t="s">
        <v>602</v>
      </c>
      <c r="AP11" s="81" t="s">
        <v>197</v>
      </c>
      <c r="AQ11" s="81">
        <v>0</v>
      </c>
      <c r="AR11" s="81">
        <v>0</v>
      </c>
      <c r="AS11" s="81"/>
      <c r="AT11" s="81"/>
      <c r="AU11" s="81"/>
      <c r="AV11" s="81"/>
      <c r="AW11" s="81"/>
      <c r="AX11" s="81"/>
      <c r="AY11" s="81"/>
      <c r="AZ11" s="81"/>
      <c r="BA11" s="81">
        <v>1</v>
      </c>
      <c r="BB11" s="80" t="str">
        <f>REPLACE(INDEX(GroupVertices[Group],MATCH(Edges[[#This Row],[Vertex 1]],GroupVertices[Vertex],0)),1,1,"")</f>
        <v>5</v>
      </c>
      <c r="BC11" s="80" t="str">
        <f>REPLACE(INDEX(GroupVertices[Group],MATCH(Edges[[#This Row],[Vertex 2]],GroupVertices[Vertex],0)),1,1,"")</f>
        <v>5</v>
      </c>
      <c r="BD11" s="48"/>
      <c r="BE11" s="49"/>
      <c r="BF11" s="48"/>
      <c r="BG11" s="49"/>
      <c r="BH11" s="48"/>
      <c r="BI11" s="49"/>
      <c r="BJ11" s="48"/>
      <c r="BK11" s="49"/>
      <c r="BL11" s="48"/>
    </row>
    <row r="12" spans="1:64" ht="15">
      <c r="A12" s="66" t="s">
        <v>1967</v>
      </c>
      <c r="B12" s="66" t="s">
        <v>298</v>
      </c>
      <c r="C12" s="67" t="s">
        <v>1943</v>
      </c>
      <c r="D12" s="68">
        <v>3</v>
      </c>
      <c r="E12" s="69" t="s">
        <v>132</v>
      </c>
      <c r="F12" s="70">
        <v>32</v>
      </c>
      <c r="G12" s="67"/>
      <c r="H12" s="71"/>
      <c r="I12" s="72"/>
      <c r="J12" s="72"/>
      <c r="K12" s="34" t="s">
        <v>65</v>
      </c>
      <c r="L12" s="79">
        <v>12</v>
      </c>
      <c r="M12" s="79"/>
      <c r="N12" s="74"/>
      <c r="O12" s="81" t="s">
        <v>327</v>
      </c>
      <c r="P12" s="83">
        <v>43471.03341435185</v>
      </c>
      <c r="Q12" s="81" t="s">
        <v>335</v>
      </c>
      <c r="R12" s="81"/>
      <c r="S12" s="81"/>
      <c r="T12" s="81" t="s">
        <v>405</v>
      </c>
      <c r="U12" s="81"/>
      <c r="V12" s="84" t="s">
        <v>1977</v>
      </c>
      <c r="W12" s="83">
        <v>43471.03341435185</v>
      </c>
      <c r="X12" s="84" t="s">
        <v>1984</v>
      </c>
      <c r="Y12" s="81"/>
      <c r="Z12" s="81"/>
      <c r="AA12" s="87" t="s">
        <v>1999</v>
      </c>
      <c r="AB12" s="81"/>
      <c r="AC12" s="81" t="b">
        <v>0</v>
      </c>
      <c r="AD12" s="81">
        <v>0</v>
      </c>
      <c r="AE12" s="87" t="s">
        <v>712</v>
      </c>
      <c r="AF12" s="81" t="b">
        <v>1</v>
      </c>
      <c r="AG12" s="81" t="s">
        <v>729</v>
      </c>
      <c r="AH12" s="81"/>
      <c r="AI12" s="87" t="s">
        <v>732</v>
      </c>
      <c r="AJ12" s="81" t="b">
        <v>0</v>
      </c>
      <c r="AK12" s="81">
        <v>5</v>
      </c>
      <c r="AL12" s="87" t="s">
        <v>602</v>
      </c>
      <c r="AM12" s="81" t="s">
        <v>739</v>
      </c>
      <c r="AN12" s="81" t="b">
        <v>0</v>
      </c>
      <c r="AO12" s="87" t="s">
        <v>602</v>
      </c>
      <c r="AP12" s="81" t="s">
        <v>197</v>
      </c>
      <c r="AQ12" s="81">
        <v>0</v>
      </c>
      <c r="AR12" s="81">
        <v>0</v>
      </c>
      <c r="AS12" s="81"/>
      <c r="AT12" s="81"/>
      <c r="AU12" s="81"/>
      <c r="AV12" s="81"/>
      <c r="AW12" s="81"/>
      <c r="AX12" s="81"/>
      <c r="AY12" s="81"/>
      <c r="AZ12" s="81"/>
      <c r="BA12" s="81">
        <v>1</v>
      </c>
      <c r="BB12" s="80" t="str">
        <f>REPLACE(INDEX(GroupVertices[Group],MATCH(Edges[[#This Row],[Vertex 1]],GroupVertices[Vertex],0)),1,1,"")</f>
        <v>5</v>
      </c>
      <c r="BC12" s="80" t="str">
        <f>REPLACE(INDEX(GroupVertices[Group],MATCH(Edges[[#This Row],[Vertex 2]],GroupVertices[Vertex],0)),1,1,"")</f>
        <v>5</v>
      </c>
      <c r="BD12" s="48"/>
      <c r="BE12" s="49"/>
      <c r="BF12" s="48"/>
      <c r="BG12" s="49"/>
      <c r="BH12" s="48"/>
      <c r="BI12" s="49"/>
      <c r="BJ12" s="48"/>
      <c r="BK12" s="49"/>
      <c r="BL12" s="48"/>
    </row>
    <row r="13" spans="1:64" ht="15">
      <c r="A13" s="66" t="s">
        <v>1967</v>
      </c>
      <c r="B13" s="66" t="s">
        <v>299</v>
      </c>
      <c r="C13" s="67" t="s">
        <v>1943</v>
      </c>
      <c r="D13" s="68">
        <v>3</v>
      </c>
      <c r="E13" s="69" t="s">
        <v>132</v>
      </c>
      <c r="F13" s="70">
        <v>32</v>
      </c>
      <c r="G13" s="67"/>
      <c r="H13" s="71"/>
      <c r="I13" s="72"/>
      <c r="J13" s="72"/>
      <c r="K13" s="34" t="s">
        <v>65</v>
      </c>
      <c r="L13" s="79">
        <v>13</v>
      </c>
      <c r="M13" s="79"/>
      <c r="N13" s="74"/>
      <c r="O13" s="81" t="s">
        <v>327</v>
      </c>
      <c r="P13" s="83">
        <v>43471.03341435185</v>
      </c>
      <c r="Q13" s="81" t="s">
        <v>335</v>
      </c>
      <c r="R13" s="81"/>
      <c r="S13" s="81"/>
      <c r="T13" s="81" t="s">
        <v>405</v>
      </c>
      <c r="U13" s="81"/>
      <c r="V13" s="84" t="s">
        <v>1977</v>
      </c>
      <c r="W13" s="83">
        <v>43471.03341435185</v>
      </c>
      <c r="X13" s="84" t="s">
        <v>1984</v>
      </c>
      <c r="Y13" s="81"/>
      <c r="Z13" s="81"/>
      <c r="AA13" s="87" t="s">
        <v>1999</v>
      </c>
      <c r="AB13" s="81"/>
      <c r="AC13" s="81" t="b">
        <v>0</v>
      </c>
      <c r="AD13" s="81">
        <v>0</v>
      </c>
      <c r="AE13" s="87" t="s">
        <v>712</v>
      </c>
      <c r="AF13" s="81" t="b">
        <v>1</v>
      </c>
      <c r="AG13" s="81" t="s">
        <v>729</v>
      </c>
      <c r="AH13" s="81"/>
      <c r="AI13" s="87" t="s">
        <v>732</v>
      </c>
      <c r="AJ13" s="81" t="b">
        <v>0</v>
      </c>
      <c r="AK13" s="81">
        <v>5</v>
      </c>
      <c r="AL13" s="87" t="s">
        <v>602</v>
      </c>
      <c r="AM13" s="81" t="s">
        <v>739</v>
      </c>
      <c r="AN13" s="81" t="b">
        <v>0</v>
      </c>
      <c r="AO13" s="87" t="s">
        <v>602</v>
      </c>
      <c r="AP13" s="81" t="s">
        <v>197</v>
      </c>
      <c r="AQ13" s="81">
        <v>0</v>
      </c>
      <c r="AR13" s="81">
        <v>0</v>
      </c>
      <c r="AS13" s="81"/>
      <c r="AT13" s="81"/>
      <c r="AU13" s="81"/>
      <c r="AV13" s="81"/>
      <c r="AW13" s="81"/>
      <c r="AX13" s="81"/>
      <c r="AY13" s="81"/>
      <c r="AZ13" s="81"/>
      <c r="BA13" s="81">
        <v>1</v>
      </c>
      <c r="BB13" s="80" t="str">
        <f>REPLACE(INDEX(GroupVertices[Group],MATCH(Edges[[#This Row],[Vertex 1]],GroupVertices[Vertex],0)),1,1,"")</f>
        <v>5</v>
      </c>
      <c r="BC13" s="80" t="str">
        <f>REPLACE(INDEX(GroupVertices[Group],MATCH(Edges[[#This Row],[Vertex 2]],GroupVertices[Vertex],0)),1,1,"")</f>
        <v>5</v>
      </c>
      <c r="BD13" s="48">
        <v>0</v>
      </c>
      <c r="BE13" s="49">
        <v>0</v>
      </c>
      <c r="BF13" s="48">
        <v>0</v>
      </c>
      <c r="BG13" s="49">
        <v>0</v>
      </c>
      <c r="BH13" s="48">
        <v>0</v>
      </c>
      <c r="BI13" s="49">
        <v>0</v>
      </c>
      <c r="BJ13" s="48">
        <v>24</v>
      </c>
      <c r="BK13" s="49">
        <v>100</v>
      </c>
      <c r="BL13" s="48">
        <v>24</v>
      </c>
    </row>
    <row r="14" spans="1:64" ht="15">
      <c r="A14" s="66" t="s">
        <v>1968</v>
      </c>
      <c r="B14" s="66" t="s">
        <v>279</v>
      </c>
      <c r="C14" s="67" t="s">
        <v>1943</v>
      </c>
      <c r="D14" s="68">
        <v>3</v>
      </c>
      <c r="E14" s="69" t="s">
        <v>132</v>
      </c>
      <c r="F14" s="70">
        <v>32</v>
      </c>
      <c r="G14" s="67"/>
      <c r="H14" s="71"/>
      <c r="I14" s="72"/>
      <c r="J14" s="72"/>
      <c r="K14" s="34" t="s">
        <v>65</v>
      </c>
      <c r="L14" s="79">
        <v>14</v>
      </c>
      <c r="M14" s="79"/>
      <c r="N14" s="74"/>
      <c r="O14" s="81" t="s">
        <v>326</v>
      </c>
      <c r="P14" s="83">
        <v>43471.05857638889</v>
      </c>
      <c r="Q14" s="81" t="s">
        <v>1972</v>
      </c>
      <c r="R14" s="81"/>
      <c r="S14" s="81"/>
      <c r="T14" s="81" t="s">
        <v>427</v>
      </c>
      <c r="U14" s="81"/>
      <c r="V14" s="84" t="s">
        <v>1978</v>
      </c>
      <c r="W14" s="83">
        <v>43471.05857638889</v>
      </c>
      <c r="X14" s="84" t="s">
        <v>1985</v>
      </c>
      <c r="Y14" s="81"/>
      <c r="Z14" s="81"/>
      <c r="AA14" s="87" t="s">
        <v>2000</v>
      </c>
      <c r="AB14" s="81"/>
      <c r="AC14" s="81" t="b">
        <v>0</v>
      </c>
      <c r="AD14" s="81">
        <v>0</v>
      </c>
      <c r="AE14" s="87" t="s">
        <v>712</v>
      </c>
      <c r="AF14" s="81" t="b">
        <v>0</v>
      </c>
      <c r="AG14" s="81" t="s">
        <v>728</v>
      </c>
      <c r="AH14" s="81"/>
      <c r="AI14" s="87" t="s">
        <v>712</v>
      </c>
      <c r="AJ14" s="81" t="b">
        <v>0</v>
      </c>
      <c r="AK14" s="81">
        <v>10</v>
      </c>
      <c r="AL14" s="87" t="s">
        <v>735</v>
      </c>
      <c r="AM14" s="81" t="s">
        <v>742</v>
      </c>
      <c r="AN14" s="81" t="b">
        <v>0</v>
      </c>
      <c r="AO14" s="87" t="s">
        <v>735</v>
      </c>
      <c r="AP14" s="81" t="s">
        <v>197</v>
      </c>
      <c r="AQ14" s="81">
        <v>0</v>
      </c>
      <c r="AR14" s="81">
        <v>0</v>
      </c>
      <c r="AS14" s="81"/>
      <c r="AT14" s="81"/>
      <c r="AU14" s="81"/>
      <c r="AV14" s="81"/>
      <c r="AW14" s="81"/>
      <c r="AX14" s="81"/>
      <c r="AY14" s="81"/>
      <c r="AZ14" s="81"/>
      <c r="BA14" s="81">
        <v>1</v>
      </c>
      <c r="BB14" s="80" t="str">
        <f>REPLACE(INDEX(GroupVertices[Group],MATCH(Edges[[#This Row],[Vertex 1]],GroupVertices[Vertex],0)),1,1,"")</f>
        <v>13</v>
      </c>
      <c r="BC14" s="80" t="str">
        <f>REPLACE(INDEX(GroupVertices[Group],MATCH(Edges[[#This Row],[Vertex 2]],GroupVertices[Vertex],0)),1,1,"")</f>
        <v>13</v>
      </c>
      <c r="BD14" s="48">
        <v>0</v>
      </c>
      <c r="BE14" s="49">
        <v>0</v>
      </c>
      <c r="BF14" s="48">
        <v>0</v>
      </c>
      <c r="BG14" s="49">
        <v>0</v>
      </c>
      <c r="BH14" s="48">
        <v>0</v>
      </c>
      <c r="BI14" s="49">
        <v>0</v>
      </c>
      <c r="BJ14" s="48">
        <v>19</v>
      </c>
      <c r="BK14" s="49">
        <v>100</v>
      </c>
      <c r="BL14" s="48">
        <v>19</v>
      </c>
    </row>
    <row r="15" spans="1:64" ht="15">
      <c r="A15" s="66" t="s">
        <v>1969</v>
      </c>
      <c r="B15" s="66" t="s">
        <v>239</v>
      </c>
      <c r="C15" s="67" t="s">
        <v>1943</v>
      </c>
      <c r="D15" s="68">
        <v>3</v>
      </c>
      <c r="E15" s="69" t="s">
        <v>132</v>
      </c>
      <c r="F15" s="70">
        <v>32</v>
      </c>
      <c r="G15" s="67"/>
      <c r="H15" s="71"/>
      <c r="I15" s="72"/>
      <c r="J15" s="72"/>
      <c r="K15" s="34" t="s">
        <v>65</v>
      </c>
      <c r="L15" s="79">
        <v>15</v>
      </c>
      <c r="M15" s="79"/>
      <c r="N15" s="74"/>
      <c r="O15" s="81" t="s">
        <v>326</v>
      </c>
      <c r="P15" s="83">
        <v>43471.26143518519</v>
      </c>
      <c r="Q15" s="81" t="s">
        <v>335</v>
      </c>
      <c r="R15" s="81"/>
      <c r="S15" s="81"/>
      <c r="T15" s="81" t="s">
        <v>405</v>
      </c>
      <c r="U15" s="81"/>
      <c r="V15" s="84" t="s">
        <v>1979</v>
      </c>
      <c r="W15" s="83">
        <v>43471.26143518519</v>
      </c>
      <c r="X15" s="84" t="s">
        <v>1986</v>
      </c>
      <c r="Y15" s="81"/>
      <c r="Z15" s="81"/>
      <c r="AA15" s="87" t="s">
        <v>2001</v>
      </c>
      <c r="AB15" s="81"/>
      <c r="AC15" s="81" t="b">
        <v>0</v>
      </c>
      <c r="AD15" s="81">
        <v>0</v>
      </c>
      <c r="AE15" s="87" t="s">
        <v>712</v>
      </c>
      <c r="AF15" s="81" t="b">
        <v>1</v>
      </c>
      <c r="AG15" s="81" t="s">
        <v>729</v>
      </c>
      <c r="AH15" s="81"/>
      <c r="AI15" s="87" t="s">
        <v>732</v>
      </c>
      <c r="AJ15" s="81" t="b">
        <v>0</v>
      </c>
      <c r="AK15" s="81">
        <v>5</v>
      </c>
      <c r="AL15" s="87" t="s">
        <v>602</v>
      </c>
      <c r="AM15" s="81" t="s">
        <v>2013</v>
      </c>
      <c r="AN15" s="81" t="b">
        <v>0</v>
      </c>
      <c r="AO15" s="87" t="s">
        <v>602</v>
      </c>
      <c r="AP15" s="81" t="s">
        <v>197</v>
      </c>
      <c r="AQ15" s="81">
        <v>0</v>
      </c>
      <c r="AR15" s="81">
        <v>0</v>
      </c>
      <c r="AS15" s="81"/>
      <c r="AT15" s="81"/>
      <c r="AU15" s="81"/>
      <c r="AV15" s="81"/>
      <c r="AW15" s="81"/>
      <c r="AX15" s="81"/>
      <c r="AY15" s="81"/>
      <c r="AZ15" s="81"/>
      <c r="BA15" s="81">
        <v>1</v>
      </c>
      <c r="BB15" s="80" t="str">
        <f>REPLACE(INDEX(GroupVertices[Group],MATCH(Edges[[#This Row],[Vertex 1]],GroupVertices[Vertex],0)),1,1,"")</f>
        <v>5</v>
      </c>
      <c r="BC15" s="80" t="str">
        <f>REPLACE(INDEX(GroupVertices[Group],MATCH(Edges[[#This Row],[Vertex 2]],GroupVertices[Vertex],0)),1,1,"")</f>
        <v>5</v>
      </c>
      <c r="BD15" s="48"/>
      <c r="BE15" s="49"/>
      <c r="BF15" s="48"/>
      <c r="BG15" s="49"/>
      <c r="BH15" s="48"/>
      <c r="BI15" s="49"/>
      <c r="BJ15" s="48"/>
      <c r="BK15" s="49"/>
      <c r="BL15" s="48"/>
    </row>
    <row r="16" spans="1:64" ht="15">
      <c r="A16" s="66" t="s">
        <v>1969</v>
      </c>
      <c r="B16" s="66" t="s">
        <v>297</v>
      </c>
      <c r="C16" s="67" t="s">
        <v>1943</v>
      </c>
      <c r="D16" s="68">
        <v>3</v>
      </c>
      <c r="E16" s="69" t="s">
        <v>132</v>
      </c>
      <c r="F16" s="70">
        <v>32</v>
      </c>
      <c r="G16" s="67"/>
      <c r="H16" s="71"/>
      <c r="I16" s="72"/>
      <c r="J16" s="72"/>
      <c r="K16" s="34" t="s">
        <v>65</v>
      </c>
      <c r="L16" s="79">
        <v>16</v>
      </c>
      <c r="M16" s="79"/>
      <c r="N16" s="74"/>
      <c r="O16" s="81" t="s">
        <v>327</v>
      </c>
      <c r="P16" s="83">
        <v>43471.26143518519</v>
      </c>
      <c r="Q16" s="81" t="s">
        <v>335</v>
      </c>
      <c r="R16" s="81"/>
      <c r="S16" s="81"/>
      <c r="T16" s="81" t="s">
        <v>405</v>
      </c>
      <c r="U16" s="81"/>
      <c r="V16" s="84" t="s">
        <v>1979</v>
      </c>
      <c r="W16" s="83">
        <v>43471.26143518519</v>
      </c>
      <c r="X16" s="84" t="s">
        <v>1986</v>
      </c>
      <c r="Y16" s="81"/>
      <c r="Z16" s="81"/>
      <c r="AA16" s="87" t="s">
        <v>2001</v>
      </c>
      <c r="AB16" s="81"/>
      <c r="AC16" s="81" t="b">
        <v>0</v>
      </c>
      <c r="AD16" s="81">
        <v>0</v>
      </c>
      <c r="AE16" s="87" t="s">
        <v>712</v>
      </c>
      <c r="AF16" s="81" t="b">
        <v>1</v>
      </c>
      <c r="AG16" s="81" t="s">
        <v>729</v>
      </c>
      <c r="AH16" s="81"/>
      <c r="AI16" s="87" t="s">
        <v>732</v>
      </c>
      <c r="AJ16" s="81" t="b">
        <v>0</v>
      </c>
      <c r="AK16" s="81">
        <v>5</v>
      </c>
      <c r="AL16" s="87" t="s">
        <v>602</v>
      </c>
      <c r="AM16" s="81" t="s">
        <v>2013</v>
      </c>
      <c r="AN16" s="81" t="b">
        <v>0</v>
      </c>
      <c r="AO16" s="87" t="s">
        <v>602</v>
      </c>
      <c r="AP16" s="81" t="s">
        <v>197</v>
      </c>
      <c r="AQ16" s="81">
        <v>0</v>
      </c>
      <c r="AR16" s="81">
        <v>0</v>
      </c>
      <c r="AS16" s="81"/>
      <c r="AT16" s="81"/>
      <c r="AU16" s="81"/>
      <c r="AV16" s="81"/>
      <c r="AW16" s="81"/>
      <c r="AX16" s="81"/>
      <c r="AY16" s="81"/>
      <c r="AZ16" s="81"/>
      <c r="BA16" s="81">
        <v>1</v>
      </c>
      <c r="BB16" s="80" t="str">
        <f>REPLACE(INDEX(GroupVertices[Group],MATCH(Edges[[#This Row],[Vertex 1]],GroupVertices[Vertex],0)),1,1,"")</f>
        <v>5</v>
      </c>
      <c r="BC16" s="80" t="str">
        <f>REPLACE(INDEX(GroupVertices[Group],MATCH(Edges[[#This Row],[Vertex 2]],GroupVertices[Vertex],0)),1,1,"")</f>
        <v>5</v>
      </c>
      <c r="BD16" s="48"/>
      <c r="BE16" s="49"/>
      <c r="BF16" s="48"/>
      <c r="BG16" s="49"/>
      <c r="BH16" s="48"/>
      <c r="BI16" s="49"/>
      <c r="BJ16" s="48"/>
      <c r="BK16" s="49"/>
      <c r="BL16" s="48"/>
    </row>
    <row r="17" spans="1:64" ht="15">
      <c r="A17" s="66" t="s">
        <v>1969</v>
      </c>
      <c r="B17" s="66" t="s">
        <v>298</v>
      </c>
      <c r="C17" s="67" t="s">
        <v>1943</v>
      </c>
      <c r="D17" s="68">
        <v>3</v>
      </c>
      <c r="E17" s="69" t="s">
        <v>132</v>
      </c>
      <c r="F17" s="70">
        <v>32</v>
      </c>
      <c r="G17" s="67"/>
      <c r="H17" s="71"/>
      <c r="I17" s="72"/>
      <c r="J17" s="72"/>
      <c r="K17" s="34" t="s">
        <v>65</v>
      </c>
      <c r="L17" s="79">
        <v>17</v>
      </c>
      <c r="M17" s="79"/>
      <c r="N17" s="74"/>
      <c r="O17" s="81" t="s">
        <v>327</v>
      </c>
      <c r="P17" s="83">
        <v>43471.26143518519</v>
      </c>
      <c r="Q17" s="81" t="s">
        <v>335</v>
      </c>
      <c r="R17" s="81"/>
      <c r="S17" s="81"/>
      <c r="T17" s="81" t="s">
        <v>405</v>
      </c>
      <c r="U17" s="81"/>
      <c r="V17" s="84" t="s">
        <v>1979</v>
      </c>
      <c r="W17" s="83">
        <v>43471.26143518519</v>
      </c>
      <c r="X17" s="84" t="s">
        <v>1986</v>
      </c>
      <c r="Y17" s="81"/>
      <c r="Z17" s="81"/>
      <c r="AA17" s="87" t="s">
        <v>2001</v>
      </c>
      <c r="AB17" s="81"/>
      <c r="AC17" s="81" t="b">
        <v>0</v>
      </c>
      <c r="AD17" s="81">
        <v>0</v>
      </c>
      <c r="AE17" s="87" t="s">
        <v>712</v>
      </c>
      <c r="AF17" s="81" t="b">
        <v>1</v>
      </c>
      <c r="AG17" s="81" t="s">
        <v>729</v>
      </c>
      <c r="AH17" s="81"/>
      <c r="AI17" s="87" t="s">
        <v>732</v>
      </c>
      <c r="AJ17" s="81" t="b">
        <v>0</v>
      </c>
      <c r="AK17" s="81">
        <v>5</v>
      </c>
      <c r="AL17" s="87" t="s">
        <v>602</v>
      </c>
      <c r="AM17" s="81" t="s">
        <v>2013</v>
      </c>
      <c r="AN17" s="81" t="b">
        <v>0</v>
      </c>
      <c r="AO17" s="87" t="s">
        <v>602</v>
      </c>
      <c r="AP17" s="81" t="s">
        <v>197</v>
      </c>
      <c r="AQ17" s="81">
        <v>0</v>
      </c>
      <c r="AR17" s="81">
        <v>0</v>
      </c>
      <c r="AS17" s="81"/>
      <c r="AT17" s="81"/>
      <c r="AU17" s="81"/>
      <c r="AV17" s="81"/>
      <c r="AW17" s="81"/>
      <c r="AX17" s="81"/>
      <c r="AY17" s="81"/>
      <c r="AZ17" s="81"/>
      <c r="BA17" s="81">
        <v>1</v>
      </c>
      <c r="BB17" s="80" t="str">
        <f>REPLACE(INDEX(GroupVertices[Group],MATCH(Edges[[#This Row],[Vertex 1]],GroupVertices[Vertex],0)),1,1,"")</f>
        <v>5</v>
      </c>
      <c r="BC17" s="80" t="str">
        <f>REPLACE(INDEX(GroupVertices[Group],MATCH(Edges[[#This Row],[Vertex 2]],GroupVertices[Vertex],0)),1,1,"")</f>
        <v>5</v>
      </c>
      <c r="BD17" s="48"/>
      <c r="BE17" s="49"/>
      <c r="BF17" s="48"/>
      <c r="BG17" s="49"/>
      <c r="BH17" s="48"/>
      <c r="BI17" s="49"/>
      <c r="BJ17" s="48"/>
      <c r="BK17" s="49"/>
      <c r="BL17" s="48"/>
    </row>
    <row r="18" spans="1:64" ht="15">
      <c r="A18" s="66" t="s">
        <v>1969</v>
      </c>
      <c r="B18" s="66" t="s">
        <v>299</v>
      </c>
      <c r="C18" s="67" t="s">
        <v>1943</v>
      </c>
      <c r="D18" s="68">
        <v>3</v>
      </c>
      <c r="E18" s="69" t="s">
        <v>132</v>
      </c>
      <c r="F18" s="70">
        <v>32</v>
      </c>
      <c r="G18" s="67"/>
      <c r="H18" s="71"/>
      <c r="I18" s="72"/>
      <c r="J18" s="72"/>
      <c r="K18" s="34" t="s">
        <v>65</v>
      </c>
      <c r="L18" s="79">
        <v>18</v>
      </c>
      <c r="M18" s="79"/>
      <c r="N18" s="74"/>
      <c r="O18" s="81" t="s">
        <v>327</v>
      </c>
      <c r="P18" s="83">
        <v>43471.26143518519</v>
      </c>
      <c r="Q18" s="81" t="s">
        <v>335</v>
      </c>
      <c r="R18" s="81"/>
      <c r="S18" s="81"/>
      <c r="T18" s="81" t="s">
        <v>405</v>
      </c>
      <c r="U18" s="81"/>
      <c r="V18" s="84" t="s">
        <v>1979</v>
      </c>
      <c r="W18" s="83">
        <v>43471.26143518519</v>
      </c>
      <c r="X18" s="84" t="s">
        <v>1986</v>
      </c>
      <c r="Y18" s="81"/>
      <c r="Z18" s="81"/>
      <c r="AA18" s="87" t="s">
        <v>2001</v>
      </c>
      <c r="AB18" s="81"/>
      <c r="AC18" s="81" t="b">
        <v>0</v>
      </c>
      <c r="AD18" s="81">
        <v>0</v>
      </c>
      <c r="AE18" s="87" t="s">
        <v>712</v>
      </c>
      <c r="AF18" s="81" t="b">
        <v>1</v>
      </c>
      <c r="AG18" s="81" t="s">
        <v>729</v>
      </c>
      <c r="AH18" s="81"/>
      <c r="AI18" s="87" t="s">
        <v>732</v>
      </c>
      <c r="AJ18" s="81" t="b">
        <v>0</v>
      </c>
      <c r="AK18" s="81">
        <v>5</v>
      </c>
      <c r="AL18" s="87" t="s">
        <v>602</v>
      </c>
      <c r="AM18" s="81" t="s">
        <v>2013</v>
      </c>
      <c r="AN18" s="81" t="b">
        <v>0</v>
      </c>
      <c r="AO18" s="87" t="s">
        <v>602</v>
      </c>
      <c r="AP18" s="81" t="s">
        <v>197</v>
      </c>
      <c r="AQ18" s="81">
        <v>0</v>
      </c>
      <c r="AR18" s="81">
        <v>0</v>
      </c>
      <c r="AS18" s="81"/>
      <c r="AT18" s="81"/>
      <c r="AU18" s="81"/>
      <c r="AV18" s="81"/>
      <c r="AW18" s="81"/>
      <c r="AX18" s="81"/>
      <c r="AY18" s="81"/>
      <c r="AZ18" s="81"/>
      <c r="BA18" s="81">
        <v>1</v>
      </c>
      <c r="BB18" s="80" t="str">
        <f>REPLACE(INDEX(GroupVertices[Group],MATCH(Edges[[#This Row],[Vertex 1]],GroupVertices[Vertex],0)),1,1,"")</f>
        <v>5</v>
      </c>
      <c r="BC18" s="80" t="str">
        <f>REPLACE(INDEX(GroupVertices[Group],MATCH(Edges[[#This Row],[Vertex 2]],GroupVertices[Vertex],0)),1,1,"")</f>
        <v>5</v>
      </c>
      <c r="BD18" s="48">
        <v>0</v>
      </c>
      <c r="BE18" s="49">
        <v>0</v>
      </c>
      <c r="BF18" s="48">
        <v>0</v>
      </c>
      <c r="BG18" s="49">
        <v>0</v>
      </c>
      <c r="BH18" s="48">
        <v>0</v>
      </c>
      <c r="BI18" s="49">
        <v>0</v>
      </c>
      <c r="BJ18" s="48">
        <v>24</v>
      </c>
      <c r="BK18" s="49">
        <v>100</v>
      </c>
      <c r="BL18" s="48">
        <v>24</v>
      </c>
    </row>
    <row r="19" spans="1:64" ht="15">
      <c r="A19" s="66" t="s">
        <v>255</v>
      </c>
      <c r="B19" s="66" t="s">
        <v>275</v>
      </c>
      <c r="C19" s="67" t="s">
        <v>1943</v>
      </c>
      <c r="D19" s="68">
        <v>3</v>
      </c>
      <c r="E19" s="69" t="s">
        <v>132</v>
      </c>
      <c r="F19" s="70">
        <v>32</v>
      </c>
      <c r="G19" s="67"/>
      <c r="H19" s="71"/>
      <c r="I19" s="72"/>
      <c r="J19" s="72"/>
      <c r="K19" s="34" t="s">
        <v>65</v>
      </c>
      <c r="L19" s="79">
        <v>19</v>
      </c>
      <c r="M19" s="79"/>
      <c r="N19" s="74"/>
      <c r="O19" s="81" t="s">
        <v>326</v>
      </c>
      <c r="P19" s="83">
        <v>43471.30033564815</v>
      </c>
      <c r="Q19" s="81" t="s">
        <v>352</v>
      </c>
      <c r="R19" s="81"/>
      <c r="S19" s="81"/>
      <c r="T19" s="81" t="s">
        <v>418</v>
      </c>
      <c r="U19" s="81"/>
      <c r="V19" s="84" t="s">
        <v>463</v>
      </c>
      <c r="W19" s="83">
        <v>43471.30033564815</v>
      </c>
      <c r="X19" s="84" t="s">
        <v>1987</v>
      </c>
      <c r="Y19" s="81"/>
      <c r="Z19" s="81"/>
      <c r="AA19" s="87" t="s">
        <v>2002</v>
      </c>
      <c r="AB19" s="81"/>
      <c r="AC19" s="81" t="b">
        <v>0</v>
      </c>
      <c r="AD19" s="81">
        <v>0</v>
      </c>
      <c r="AE19" s="87" t="s">
        <v>712</v>
      </c>
      <c r="AF19" s="81" t="b">
        <v>1</v>
      </c>
      <c r="AG19" s="81" t="s">
        <v>728</v>
      </c>
      <c r="AH19" s="81"/>
      <c r="AI19" s="87" t="s">
        <v>734</v>
      </c>
      <c r="AJ19" s="81" t="b">
        <v>0</v>
      </c>
      <c r="AK19" s="81">
        <v>11</v>
      </c>
      <c r="AL19" s="87" t="s">
        <v>626</v>
      </c>
      <c r="AM19" s="81" t="s">
        <v>744</v>
      </c>
      <c r="AN19" s="81" t="b">
        <v>0</v>
      </c>
      <c r="AO19" s="87" t="s">
        <v>626</v>
      </c>
      <c r="AP19" s="81" t="s">
        <v>197</v>
      </c>
      <c r="AQ19" s="81">
        <v>0</v>
      </c>
      <c r="AR19" s="81">
        <v>0</v>
      </c>
      <c r="AS19" s="81"/>
      <c r="AT19" s="81"/>
      <c r="AU19" s="81"/>
      <c r="AV19" s="81"/>
      <c r="AW19" s="81"/>
      <c r="AX19" s="81"/>
      <c r="AY19" s="81"/>
      <c r="AZ19" s="81"/>
      <c r="BA19" s="81">
        <v>1</v>
      </c>
      <c r="BB19" s="80" t="str">
        <f>REPLACE(INDEX(GroupVertices[Group],MATCH(Edges[[#This Row],[Vertex 1]],GroupVertices[Vertex],0)),1,1,"")</f>
        <v>3</v>
      </c>
      <c r="BC19" s="80" t="str">
        <f>REPLACE(INDEX(GroupVertices[Group],MATCH(Edges[[#This Row],[Vertex 2]],GroupVertices[Vertex],0)),1,1,"")</f>
        <v>3</v>
      </c>
      <c r="BD19" s="48"/>
      <c r="BE19" s="49"/>
      <c r="BF19" s="48"/>
      <c r="BG19" s="49"/>
      <c r="BH19" s="48"/>
      <c r="BI19" s="49"/>
      <c r="BJ19" s="48"/>
      <c r="BK19" s="49"/>
      <c r="BL19" s="48"/>
    </row>
    <row r="20" spans="1:64" ht="15">
      <c r="A20" s="66" t="s">
        <v>255</v>
      </c>
      <c r="B20" s="66" t="s">
        <v>318</v>
      </c>
      <c r="C20" s="67" t="s">
        <v>1943</v>
      </c>
      <c r="D20" s="68">
        <v>3</v>
      </c>
      <c r="E20" s="69" t="s">
        <v>132</v>
      </c>
      <c r="F20" s="70">
        <v>32</v>
      </c>
      <c r="G20" s="67"/>
      <c r="H20" s="71"/>
      <c r="I20" s="72"/>
      <c r="J20" s="72"/>
      <c r="K20" s="34" t="s">
        <v>65</v>
      </c>
      <c r="L20" s="79">
        <v>20</v>
      </c>
      <c r="M20" s="79"/>
      <c r="N20" s="74"/>
      <c r="O20" s="81" t="s">
        <v>327</v>
      </c>
      <c r="P20" s="83">
        <v>43471.30033564815</v>
      </c>
      <c r="Q20" s="81" t="s">
        <v>352</v>
      </c>
      <c r="R20" s="81"/>
      <c r="S20" s="81"/>
      <c r="T20" s="81" t="s">
        <v>418</v>
      </c>
      <c r="U20" s="81"/>
      <c r="V20" s="84" t="s">
        <v>463</v>
      </c>
      <c r="W20" s="83">
        <v>43471.30033564815</v>
      </c>
      <c r="X20" s="84" t="s">
        <v>1987</v>
      </c>
      <c r="Y20" s="81"/>
      <c r="Z20" s="81"/>
      <c r="AA20" s="87" t="s">
        <v>2002</v>
      </c>
      <c r="AB20" s="81"/>
      <c r="AC20" s="81" t="b">
        <v>0</v>
      </c>
      <c r="AD20" s="81">
        <v>0</v>
      </c>
      <c r="AE20" s="87" t="s">
        <v>712</v>
      </c>
      <c r="AF20" s="81" t="b">
        <v>1</v>
      </c>
      <c r="AG20" s="81" t="s">
        <v>728</v>
      </c>
      <c r="AH20" s="81"/>
      <c r="AI20" s="87" t="s">
        <v>734</v>
      </c>
      <c r="AJ20" s="81" t="b">
        <v>0</v>
      </c>
      <c r="AK20" s="81">
        <v>11</v>
      </c>
      <c r="AL20" s="87" t="s">
        <v>626</v>
      </c>
      <c r="AM20" s="81" t="s">
        <v>744</v>
      </c>
      <c r="AN20" s="81" t="b">
        <v>0</v>
      </c>
      <c r="AO20" s="87" t="s">
        <v>626</v>
      </c>
      <c r="AP20" s="81" t="s">
        <v>197</v>
      </c>
      <c r="AQ20" s="81">
        <v>0</v>
      </c>
      <c r="AR20" s="81">
        <v>0</v>
      </c>
      <c r="AS20" s="81"/>
      <c r="AT20" s="81"/>
      <c r="AU20" s="81"/>
      <c r="AV20" s="81"/>
      <c r="AW20" s="81"/>
      <c r="AX20" s="81"/>
      <c r="AY20" s="81"/>
      <c r="AZ20" s="81"/>
      <c r="BA20" s="81">
        <v>1</v>
      </c>
      <c r="BB20" s="80" t="str">
        <f>REPLACE(INDEX(GroupVertices[Group],MATCH(Edges[[#This Row],[Vertex 1]],GroupVertices[Vertex],0)),1,1,"")</f>
        <v>3</v>
      </c>
      <c r="BC20" s="80" t="str">
        <f>REPLACE(INDEX(GroupVertices[Group],MATCH(Edges[[#This Row],[Vertex 2]],GroupVertices[Vertex],0)),1,1,"")</f>
        <v>3</v>
      </c>
      <c r="BD20" s="48"/>
      <c r="BE20" s="49"/>
      <c r="BF20" s="48"/>
      <c r="BG20" s="49"/>
      <c r="BH20" s="48"/>
      <c r="BI20" s="49"/>
      <c r="BJ20" s="48"/>
      <c r="BK20" s="49"/>
      <c r="BL20" s="48"/>
    </row>
    <row r="21" spans="1:64" ht="15">
      <c r="A21" s="66" t="s">
        <v>255</v>
      </c>
      <c r="B21" s="66" t="s">
        <v>309</v>
      </c>
      <c r="C21" s="67" t="s">
        <v>1943</v>
      </c>
      <c r="D21" s="68">
        <v>3</v>
      </c>
      <c r="E21" s="69" t="s">
        <v>132</v>
      </c>
      <c r="F21" s="70">
        <v>32</v>
      </c>
      <c r="G21" s="67"/>
      <c r="H21" s="71"/>
      <c r="I21" s="72"/>
      <c r="J21" s="72"/>
      <c r="K21" s="34" t="s">
        <v>65</v>
      </c>
      <c r="L21" s="79">
        <v>21</v>
      </c>
      <c r="M21" s="79"/>
      <c r="N21" s="74"/>
      <c r="O21" s="81" t="s">
        <v>327</v>
      </c>
      <c r="P21" s="83">
        <v>43471.30033564815</v>
      </c>
      <c r="Q21" s="81" t="s">
        <v>352</v>
      </c>
      <c r="R21" s="81"/>
      <c r="S21" s="81"/>
      <c r="T21" s="81" t="s">
        <v>418</v>
      </c>
      <c r="U21" s="81"/>
      <c r="V21" s="84" t="s">
        <v>463</v>
      </c>
      <c r="W21" s="83">
        <v>43471.30033564815</v>
      </c>
      <c r="X21" s="84" t="s">
        <v>1987</v>
      </c>
      <c r="Y21" s="81"/>
      <c r="Z21" s="81"/>
      <c r="AA21" s="87" t="s">
        <v>2002</v>
      </c>
      <c r="AB21" s="81"/>
      <c r="AC21" s="81" t="b">
        <v>0</v>
      </c>
      <c r="AD21" s="81">
        <v>0</v>
      </c>
      <c r="AE21" s="87" t="s">
        <v>712</v>
      </c>
      <c r="AF21" s="81" t="b">
        <v>1</v>
      </c>
      <c r="AG21" s="81" t="s">
        <v>728</v>
      </c>
      <c r="AH21" s="81"/>
      <c r="AI21" s="87" t="s">
        <v>734</v>
      </c>
      <c r="AJ21" s="81" t="b">
        <v>0</v>
      </c>
      <c r="AK21" s="81">
        <v>11</v>
      </c>
      <c r="AL21" s="87" t="s">
        <v>626</v>
      </c>
      <c r="AM21" s="81" t="s">
        <v>744</v>
      </c>
      <c r="AN21" s="81" t="b">
        <v>0</v>
      </c>
      <c r="AO21" s="87" t="s">
        <v>626</v>
      </c>
      <c r="AP21" s="81" t="s">
        <v>197</v>
      </c>
      <c r="AQ21" s="81">
        <v>0</v>
      </c>
      <c r="AR21" s="81">
        <v>0</v>
      </c>
      <c r="AS21" s="81"/>
      <c r="AT21" s="81"/>
      <c r="AU21" s="81"/>
      <c r="AV21" s="81"/>
      <c r="AW21" s="81"/>
      <c r="AX21" s="81"/>
      <c r="AY21" s="81"/>
      <c r="AZ21" s="81"/>
      <c r="BA21" s="81">
        <v>1</v>
      </c>
      <c r="BB21" s="80" t="str">
        <f>REPLACE(INDEX(GroupVertices[Group],MATCH(Edges[[#This Row],[Vertex 1]],GroupVertices[Vertex],0)),1,1,"")</f>
        <v>3</v>
      </c>
      <c r="BC21" s="80" t="str">
        <f>REPLACE(INDEX(GroupVertices[Group],MATCH(Edges[[#This Row],[Vertex 2]],GroupVertices[Vertex],0)),1,1,"")</f>
        <v>3</v>
      </c>
      <c r="BD21" s="48"/>
      <c r="BE21" s="49"/>
      <c r="BF21" s="48"/>
      <c r="BG21" s="49"/>
      <c r="BH21" s="48"/>
      <c r="BI21" s="49"/>
      <c r="BJ21" s="48"/>
      <c r="BK21" s="49"/>
      <c r="BL21" s="48"/>
    </row>
    <row r="22" spans="1:64" ht="15">
      <c r="A22" s="66" t="s">
        <v>255</v>
      </c>
      <c r="B22" s="66" t="s">
        <v>310</v>
      </c>
      <c r="C22" s="67" t="s">
        <v>1943</v>
      </c>
      <c r="D22" s="68">
        <v>3</v>
      </c>
      <c r="E22" s="69" t="s">
        <v>132</v>
      </c>
      <c r="F22" s="70">
        <v>32</v>
      </c>
      <c r="G22" s="67"/>
      <c r="H22" s="71"/>
      <c r="I22" s="72"/>
      <c r="J22" s="72"/>
      <c r="K22" s="34" t="s">
        <v>65</v>
      </c>
      <c r="L22" s="79">
        <v>22</v>
      </c>
      <c r="M22" s="79"/>
      <c r="N22" s="74"/>
      <c r="O22" s="81" t="s">
        <v>327</v>
      </c>
      <c r="P22" s="83">
        <v>43471.30033564815</v>
      </c>
      <c r="Q22" s="81" t="s">
        <v>352</v>
      </c>
      <c r="R22" s="81"/>
      <c r="S22" s="81"/>
      <c r="T22" s="81" t="s">
        <v>418</v>
      </c>
      <c r="U22" s="81"/>
      <c r="V22" s="84" t="s">
        <v>463</v>
      </c>
      <c r="W22" s="83">
        <v>43471.30033564815</v>
      </c>
      <c r="X22" s="84" t="s">
        <v>1987</v>
      </c>
      <c r="Y22" s="81"/>
      <c r="Z22" s="81"/>
      <c r="AA22" s="87" t="s">
        <v>2002</v>
      </c>
      <c r="AB22" s="81"/>
      <c r="AC22" s="81" t="b">
        <v>0</v>
      </c>
      <c r="AD22" s="81">
        <v>0</v>
      </c>
      <c r="AE22" s="87" t="s">
        <v>712</v>
      </c>
      <c r="AF22" s="81" t="b">
        <v>1</v>
      </c>
      <c r="AG22" s="81" t="s">
        <v>728</v>
      </c>
      <c r="AH22" s="81"/>
      <c r="AI22" s="87" t="s">
        <v>734</v>
      </c>
      <c r="AJ22" s="81" t="b">
        <v>0</v>
      </c>
      <c r="AK22" s="81">
        <v>11</v>
      </c>
      <c r="AL22" s="87" t="s">
        <v>626</v>
      </c>
      <c r="AM22" s="81" t="s">
        <v>744</v>
      </c>
      <c r="AN22" s="81" t="b">
        <v>0</v>
      </c>
      <c r="AO22" s="87" t="s">
        <v>626</v>
      </c>
      <c r="AP22" s="81" t="s">
        <v>197</v>
      </c>
      <c r="AQ22" s="81">
        <v>0</v>
      </c>
      <c r="AR22" s="81">
        <v>0</v>
      </c>
      <c r="AS22" s="81"/>
      <c r="AT22" s="81"/>
      <c r="AU22" s="81"/>
      <c r="AV22" s="81"/>
      <c r="AW22" s="81"/>
      <c r="AX22" s="81"/>
      <c r="AY22" s="81"/>
      <c r="AZ22" s="81"/>
      <c r="BA22" s="81">
        <v>1</v>
      </c>
      <c r="BB22" s="80" t="str">
        <f>REPLACE(INDEX(GroupVertices[Group],MATCH(Edges[[#This Row],[Vertex 1]],GroupVertices[Vertex],0)),1,1,"")</f>
        <v>3</v>
      </c>
      <c r="BC22" s="80" t="str">
        <f>REPLACE(INDEX(GroupVertices[Group],MATCH(Edges[[#This Row],[Vertex 2]],GroupVertices[Vertex],0)),1,1,"")</f>
        <v>3</v>
      </c>
      <c r="BD22" s="48"/>
      <c r="BE22" s="49"/>
      <c r="BF22" s="48"/>
      <c r="BG22" s="49"/>
      <c r="BH22" s="48"/>
      <c r="BI22" s="49"/>
      <c r="BJ22" s="48"/>
      <c r="BK22" s="49"/>
      <c r="BL22" s="48"/>
    </row>
    <row r="23" spans="1:64" ht="15">
      <c r="A23" s="66" t="s">
        <v>255</v>
      </c>
      <c r="B23" s="66" t="s">
        <v>283</v>
      </c>
      <c r="C23" s="67" t="s">
        <v>1943</v>
      </c>
      <c r="D23" s="68">
        <v>3</v>
      </c>
      <c r="E23" s="69" t="s">
        <v>132</v>
      </c>
      <c r="F23" s="70">
        <v>32</v>
      </c>
      <c r="G23" s="67"/>
      <c r="H23" s="71"/>
      <c r="I23" s="72"/>
      <c r="J23" s="72"/>
      <c r="K23" s="34" t="s">
        <v>65</v>
      </c>
      <c r="L23" s="79">
        <v>23</v>
      </c>
      <c r="M23" s="79"/>
      <c r="N23" s="74"/>
      <c r="O23" s="81" t="s">
        <v>327</v>
      </c>
      <c r="P23" s="83">
        <v>43471.30033564815</v>
      </c>
      <c r="Q23" s="81" t="s">
        <v>352</v>
      </c>
      <c r="R23" s="81"/>
      <c r="S23" s="81"/>
      <c r="T23" s="81" t="s">
        <v>418</v>
      </c>
      <c r="U23" s="81"/>
      <c r="V23" s="84" t="s">
        <v>463</v>
      </c>
      <c r="W23" s="83">
        <v>43471.30033564815</v>
      </c>
      <c r="X23" s="84" t="s">
        <v>1987</v>
      </c>
      <c r="Y23" s="81"/>
      <c r="Z23" s="81"/>
      <c r="AA23" s="87" t="s">
        <v>2002</v>
      </c>
      <c r="AB23" s="81"/>
      <c r="AC23" s="81" t="b">
        <v>0</v>
      </c>
      <c r="AD23" s="81">
        <v>0</v>
      </c>
      <c r="AE23" s="87" t="s">
        <v>712</v>
      </c>
      <c r="AF23" s="81" t="b">
        <v>1</v>
      </c>
      <c r="AG23" s="81" t="s">
        <v>728</v>
      </c>
      <c r="AH23" s="81"/>
      <c r="AI23" s="87" t="s">
        <v>734</v>
      </c>
      <c r="AJ23" s="81" t="b">
        <v>0</v>
      </c>
      <c r="AK23" s="81">
        <v>11</v>
      </c>
      <c r="AL23" s="87" t="s">
        <v>626</v>
      </c>
      <c r="AM23" s="81" t="s">
        <v>744</v>
      </c>
      <c r="AN23" s="81" t="b">
        <v>0</v>
      </c>
      <c r="AO23" s="87" t="s">
        <v>626</v>
      </c>
      <c r="AP23" s="81" t="s">
        <v>197</v>
      </c>
      <c r="AQ23" s="81">
        <v>0</v>
      </c>
      <c r="AR23" s="81">
        <v>0</v>
      </c>
      <c r="AS23" s="81"/>
      <c r="AT23" s="81"/>
      <c r="AU23" s="81"/>
      <c r="AV23" s="81"/>
      <c r="AW23" s="81"/>
      <c r="AX23" s="81"/>
      <c r="AY23" s="81"/>
      <c r="AZ23" s="81"/>
      <c r="BA23" s="81">
        <v>1</v>
      </c>
      <c r="BB23" s="80" t="str">
        <f>REPLACE(INDEX(GroupVertices[Group],MATCH(Edges[[#This Row],[Vertex 1]],GroupVertices[Vertex],0)),1,1,"")</f>
        <v>3</v>
      </c>
      <c r="BC23" s="80" t="str">
        <f>REPLACE(INDEX(GroupVertices[Group],MATCH(Edges[[#This Row],[Vertex 2]],GroupVertices[Vertex],0)),1,1,"")</f>
        <v>3</v>
      </c>
      <c r="BD23" s="48"/>
      <c r="BE23" s="49"/>
      <c r="BF23" s="48"/>
      <c r="BG23" s="49"/>
      <c r="BH23" s="48"/>
      <c r="BI23" s="49"/>
      <c r="BJ23" s="48"/>
      <c r="BK23" s="49"/>
      <c r="BL23" s="48"/>
    </row>
    <row r="24" spans="1:64" ht="15">
      <c r="A24" s="66" t="s">
        <v>255</v>
      </c>
      <c r="B24" s="66" t="s">
        <v>271</v>
      </c>
      <c r="C24" s="67" t="s">
        <v>1943</v>
      </c>
      <c r="D24" s="68">
        <v>3</v>
      </c>
      <c r="E24" s="69" t="s">
        <v>132</v>
      </c>
      <c r="F24" s="70">
        <v>32</v>
      </c>
      <c r="G24" s="67"/>
      <c r="H24" s="71"/>
      <c r="I24" s="72"/>
      <c r="J24" s="72"/>
      <c r="K24" s="34" t="s">
        <v>65</v>
      </c>
      <c r="L24" s="79">
        <v>24</v>
      </c>
      <c r="M24" s="79"/>
      <c r="N24" s="74"/>
      <c r="O24" s="81" t="s">
        <v>327</v>
      </c>
      <c r="P24" s="83">
        <v>43471.30033564815</v>
      </c>
      <c r="Q24" s="81" t="s">
        <v>352</v>
      </c>
      <c r="R24" s="81"/>
      <c r="S24" s="81"/>
      <c r="T24" s="81" t="s">
        <v>418</v>
      </c>
      <c r="U24" s="81"/>
      <c r="V24" s="84" t="s">
        <v>463</v>
      </c>
      <c r="W24" s="83">
        <v>43471.30033564815</v>
      </c>
      <c r="X24" s="84" t="s">
        <v>1987</v>
      </c>
      <c r="Y24" s="81"/>
      <c r="Z24" s="81"/>
      <c r="AA24" s="87" t="s">
        <v>2002</v>
      </c>
      <c r="AB24" s="81"/>
      <c r="AC24" s="81" t="b">
        <v>0</v>
      </c>
      <c r="AD24" s="81">
        <v>0</v>
      </c>
      <c r="AE24" s="87" t="s">
        <v>712</v>
      </c>
      <c r="AF24" s="81" t="b">
        <v>1</v>
      </c>
      <c r="AG24" s="81" t="s">
        <v>728</v>
      </c>
      <c r="AH24" s="81"/>
      <c r="AI24" s="87" t="s">
        <v>734</v>
      </c>
      <c r="AJ24" s="81" t="b">
        <v>0</v>
      </c>
      <c r="AK24" s="81">
        <v>11</v>
      </c>
      <c r="AL24" s="87" t="s">
        <v>626</v>
      </c>
      <c r="AM24" s="81" t="s">
        <v>744</v>
      </c>
      <c r="AN24" s="81" t="b">
        <v>0</v>
      </c>
      <c r="AO24" s="87" t="s">
        <v>626</v>
      </c>
      <c r="AP24" s="81" t="s">
        <v>197</v>
      </c>
      <c r="AQ24" s="81">
        <v>0</v>
      </c>
      <c r="AR24" s="81">
        <v>0</v>
      </c>
      <c r="AS24" s="81"/>
      <c r="AT24" s="81"/>
      <c r="AU24" s="81"/>
      <c r="AV24" s="81"/>
      <c r="AW24" s="81"/>
      <c r="AX24" s="81"/>
      <c r="AY24" s="81"/>
      <c r="AZ24" s="81"/>
      <c r="BA24" s="81">
        <v>1</v>
      </c>
      <c r="BB24" s="80" t="str">
        <f>REPLACE(INDEX(GroupVertices[Group],MATCH(Edges[[#This Row],[Vertex 1]],GroupVertices[Vertex],0)),1,1,"")</f>
        <v>3</v>
      </c>
      <c r="BC24" s="80" t="str">
        <f>REPLACE(INDEX(GroupVertices[Group],MATCH(Edges[[#This Row],[Vertex 2]],GroupVertices[Vertex],0)),1,1,"")</f>
        <v>2</v>
      </c>
      <c r="BD24" s="48"/>
      <c r="BE24" s="49"/>
      <c r="BF24" s="48"/>
      <c r="BG24" s="49"/>
      <c r="BH24" s="48"/>
      <c r="BI24" s="49"/>
      <c r="BJ24" s="48"/>
      <c r="BK24" s="49"/>
      <c r="BL24" s="48"/>
    </row>
    <row r="25" spans="1:64" ht="15">
      <c r="A25" s="66" t="s">
        <v>255</v>
      </c>
      <c r="B25" s="66" t="s">
        <v>285</v>
      </c>
      <c r="C25" s="67" t="s">
        <v>1943</v>
      </c>
      <c r="D25" s="68">
        <v>3</v>
      </c>
      <c r="E25" s="69" t="s">
        <v>132</v>
      </c>
      <c r="F25" s="70">
        <v>32</v>
      </c>
      <c r="G25" s="67"/>
      <c r="H25" s="71"/>
      <c r="I25" s="72"/>
      <c r="J25" s="72"/>
      <c r="K25" s="34" t="s">
        <v>65</v>
      </c>
      <c r="L25" s="79">
        <v>25</v>
      </c>
      <c r="M25" s="79"/>
      <c r="N25" s="74"/>
      <c r="O25" s="81" t="s">
        <v>327</v>
      </c>
      <c r="P25" s="83">
        <v>43471.30033564815</v>
      </c>
      <c r="Q25" s="81" t="s">
        <v>352</v>
      </c>
      <c r="R25" s="81"/>
      <c r="S25" s="81"/>
      <c r="T25" s="81" t="s">
        <v>418</v>
      </c>
      <c r="U25" s="81"/>
      <c r="V25" s="84" t="s">
        <v>463</v>
      </c>
      <c r="W25" s="83">
        <v>43471.30033564815</v>
      </c>
      <c r="X25" s="84" t="s">
        <v>1987</v>
      </c>
      <c r="Y25" s="81"/>
      <c r="Z25" s="81"/>
      <c r="AA25" s="87" t="s">
        <v>2002</v>
      </c>
      <c r="AB25" s="81"/>
      <c r="AC25" s="81" t="b">
        <v>0</v>
      </c>
      <c r="AD25" s="81">
        <v>0</v>
      </c>
      <c r="AE25" s="87" t="s">
        <v>712</v>
      </c>
      <c r="AF25" s="81" t="b">
        <v>1</v>
      </c>
      <c r="AG25" s="81" t="s">
        <v>728</v>
      </c>
      <c r="AH25" s="81"/>
      <c r="AI25" s="87" t="s">
        <v>734</v>
      </c>
      <c r="AJ25" s="81" t="b">
        <v>0</v>
      </c>
      <c r="AK25" s="81">
        <v>11</v>
      </c>
      <c r="AL25" s="87" t="s">
        <v>626</v>
      </c>
      <c r="AM25" s="81" t="s">
        <v>744</v>
      </c>
      <c r="AN25" s="81" t="b">
        <v>0</v>
      </c>
      <c r="AO25" s="87" t="s">
        <v>626</v>
      </c>
      <c r="AP25" s="81" t="s">
        <v>197</v>
      </c>
      <c r="AQ25" s="81">
        <v>0</v>
      </c>
      <c r="AR25" s="81">
        <v>0</v>
      </c>
      <c r="AS25" s="81"/>
      <c r="AT25" s="81"/>
      <c r="AU25" s="81"/>
      <c r="AV25" s="81"/>
      <c r="AW25" s="81"/>
      <c r="AX25" s="81"/>
      <c r="AY25" s="81"/>
      <c r="AZ25" s="81"/>
      <c r="BA25" s="81">
        <v>1</v>
      </c>
      <c r="BB25" s="80" t="str">
        <f>REPLACE(INDEX(GroupVertices[Group],MATCH(Edges[[#This Row],[Vertex 1]],GroupVertices[Vertex],0)),1,1,"")</f>
        <v>3</v>
      </c>
      <c r="BC25" s="80" t="str">
        <f>REPLACE(INDEX(GroupVertices[Group],MATCH(Edges[[#This Row],[Vertex 2]],GroupVertices[Vertex],0)),1,1,"")</f>
        <v>3</v>
      </c>
      <c r="BD25" s="48"/>
      <c r="BE25" s="49"/>
      <c r="BF25" s="48"/>
      <c r="BG25" s="49"/>
      <c r="BH25" s="48"/>
      <c r="BI25" s="49"/>
      <c r="BJ25" s="48"/>
      <c r="BK25" s="49"/>
      <c r="BL25" s="48"/>
    </row>
    <row r="26" spans="1:64" ht="15">
      <c r="A26" s="66" t="s">
        <v>255</v>
      </c>
      <c r="B26" s="66" t="s">
        <v>252</v>
      </c>
      <c r="C26" s="67" t="s">
        <v>1943</v>
      </c>
      <c r="D26" s="68">
        <v>3</v>
      </c>
      <c r="E26" s="69" t="s">
        <v>132</v>
      </c>
      <c r="F26" s="70">
        <v>32</v>
      </c>
      <c r="G26" s="67"/>
      <c r="H26" s="71"/>
      <c r="I26" s="72"/>
      <c r="J26" s="72"/>
      <c r="K26" s="34" t="s">
        <v>65</v>
      </c>
      <c r="L26" s="79">
        <v>26</v>
      </c>
      <c r="M26" s="79"/>
      <c r="N26" s="74"/>
      <c r="O26" s="81" t="s">
        <v>327</v>
      </c>
      <c r="P26" s="83">
        <v>43471.30033564815</v>
      </c>
      <c r="Q26" s="81" t="s">
        <v>352</v>
      </c>
      <c r="R26" s="81"/>
      <c r="S26" s="81"/>
      <c r="T26" s="81" t="s">
        <v>418</v>
      </c>
      <c r="U26" s="81"/>
      <c r="V26" s="84" t="s">
        <v>463</v>
      </c>
      <c r="W26" s="83">
        <v>43471.30033564815</v>
      </c>
      <c r="X26" s="84" t="s">
        <v>1987</v>
      </c>
      <c r="Y26" s="81"/>
      <c r="Z26" s="81"/>
      <c r="AA26" s="87" t="s">
        <v>2002</v>
      </c>
      <c r="AB26" s="81"/>
      <c r="AC26" s="81" t="b">
        <v>0</v>
      </c>
      <c r="AD26" s="81">
        <v>0</v>
      </c>
      <c r="AE26" s="87" t="s">
        <v>712</v>
      </c>
      <c r="AF26" s="81" t="b">
        <v>1</v>
      </c>
      <c r="AG26" s="81" t="s">
        <v>728</v>
      </c>
      <c r="AH26" s="81"/>
      <c r="AI26" s="87" t="s">
        <v>734</v>
      </c>
      <c r="AJ26" s="81" t="b">
        <v>0</v>
      </c>
      <c r="AK26" s="81">
        <v>11</v>
      </c>
      <c r="AL26" s="87" t="s">
        <v>626</v>
      </c>
      <c r="AM26" s="81" t="s">
        <v>744</v>
      </c>
      <c r="AN26" s="81" t="b">
        <v>0</v>
      </c>
      <c r="AO26" s="87" t="s">
        <v>626</v>
      </c>
      <c r="AP26" s="81" t="s">
        <v>197</v>
      </c>
      <c r="AQ26" s="81">
        <v>0</v>
      </c>
      <c r="AR26" s="81">
        <v>0</v>
      </c>
      <c r="AS26" s="81"/>
      <c r="AT26" s="81"/>
      <c r="AU26" s="81"/>
      <c r="AV26" s="81"/>
      <c r="AW26" s="81"/>
      <c r="AX26" s="81"/>
      <c r="AY26" s="81"/>
      <c r="AZ26" s="81"/>
      <c r="BA26" s="81">
        <v>1</v>
      </c>
      <c r="BB26" s="80" t="str">
        <f>REPLACE(INDEX(GroupVertices[Group],MATCH(Edges[[#This Row],[Vertex 1]],GroupVertices[Vertex],0)),1,1,"")</f>
        <v>3</v>
      </c>
      <c r="BC26" s="80" t="str">
        <f>REPLACE(INDEX(GroupVertices[Group],MATCH(Edges[[#This Row],[Vertex 2]],GroupVertices[Vertex],0)),1,1,"")</f>
        <v>3</v>
      </c>
      <c r="BD26" s="48"/>
      <c r="BE26" s="49"/>
      <c r="BF26" s="48"/>
      <c r="BG26" s="49"/>
      <c r="BH26" s="48"/>
      <c r="BI26" s="49"/>
      <c r="BJ26" s="48"/>
      <c r="BK26" s="49"/>
      <c r="BL26" s="48"/>
    </row>
    <row r="27" spans="1:64" ht="15">
      <c r="A27" s="66" t="s">
        <v>255</v>
      </c>
      <c r="B27" s="66" t="s">
        <v>273</v>
      </c>
      <c r="C27" s="67" t="s">
        <v>1943</v>
      </c>
      <c r="D27" s="68">
        <v>3</v>
      </c>
      <c r="E27" s="69" t="s">
        <v>132</v>
      </c>
      <c r="F27" s="70">
        <v>32</v>
      </c>
      <c r="G27" s="67"/>
      <c r="H27" s="71"/>
      <c r="I27" s="72"/>
      <c r="J27" s="72"/>
      <c r="K27" s="34" t="s">
        <v>65</v>
      </c>
      <c r="L27" s="79">
        <v>27</v>
      </c>
      <c r="M27" s="79"/>
      <c r="N27" s="74"/>
      <c r="O27" s="81" t="s">
        <v>327</v>
      </c>
      <c r="P27" s="83">
        <v>43471.30033564815</v>
      </c>
      <c r="Q27" s="81" t="s">
        <v>352</v>
      </c>
      <c r="R27" s="81"/>
      <c r="S27" s="81"/>
      <c r="T27" s="81" t="s">
        <v>418</v>
      </c>
      <c r="U27" s="81"/>
      <c r="V27" s="84" t="s">
        <v>463</v>
      </c>
      <c r="W27" s="83">
        <v>43471.30033564815</v>
      </c>
      <c r="X27" s="84" t="s">
        <v>1987</v>
      </c>
      <c r="Y27" s="81"/>
      <c r="Z27" s="81"/>
      <c r="AA27" s="87" t="s">
        <v>2002</v>
      </c>
      <c r="AB27" s="81"/>
      <c r="AC27" s="81" t="b">
        <v>0</v>
      </c>
      <c r="AD27" s="81">
        <v>0</v>
      </c>
      <c r="AE27" s="87" t="s">
        <v>712</v>
      </c>
      <c r="AF27" s="81" t="b">
        <v>1</v>
      </c>
      <c r="AG27" s="81" t="s">
        <v>728</v>
      </c>
      <c r="AH27" s="81"/>
      <c r="AI27" s="87" t="s">
        <v>734</v>
      </c>
      <c r="AJ27" s="81" t="b">
        <v>0</v>
      </c>
      <c r="AK27" s="81">
        <v>11</v>
      </c>
      <c r="AL27" s="87" t="s">
        <v>626</v>
      </c>
      <c r="AM27" s="81" t="s">
        <v>744</v>
      </c>
      <c r="AN27" s="81" t="b">
        <v>0</v>
      </c>
      <c r="AO27" s="87" t="s">
        <v>626</v>
      </c>
      <c r="AP27" s="81" t="s">
        <v>197</v>
      </c>
      <c r="AQ27" s="81">
        <v>0</v>
      </c>
      <c r="AR27" s="81">
        <v>0</v>
      </c>
      <c r="AS27" s="81"/>
      <c r="AT27" s="81"/>
      <c r="AU27" s="81"/>
      <c r="AV27" s="81"/>
      <c r="AW27" s="81"/>
      <c r="AX27" s="81"/>
      <c r="AY27" s="81"/>
      <c r="AZ27" s="81"/>
      <c r="BA27" s="81">
        <v>1</v>
      </c>
      <c r="BB27" s="80" t="str">
        <f>REPLACE(INDEX(GroupVertices[Group],MATCH(Edges[[#This Row],[Vertex 1]],GroupVertices[Vertex],0)),1,1,"")</f>
        <v>3</v>
      </c>
      <c r="BC27" s="80" t="str">
        <f>REPLACE(INDEX(GroupVertices[Group],MATCH(Edges[[#This Row],[Vertex 2]],GroupVertices[Vertex],0)),1,1,"")</f>
        <v>4</v>
      </c>
      <c r="BD27" s="48"/>
      <c r="BE27" s="49"/>
      <c r="BF27" s="48"/>
      <c r="BG27" s="49"/>
      <c r="BH27" s="48"/>
      <c r="BI27" s="49"/>
      <c r="BJ27" s="48"/>
      <c r="BK27" s="49"/>
      <c r="BL27" s="48"/>
    </row>
    <row r="28" spans="1:64" ht="15">
      <c r="A28" s="66" t="s">
        <v>255</v>
      </c>
      <c r="B28" s="66" t="s">
        <v>287</v>
      </c>
      <c r="C28" s="67" t="s">
        <v>1943</v>
      </c>
      <c r="D28" s="68">
        <v>3</v>
      </c>
      <c r="E28" s="69" t="s">
        <v>132</v>
      </c>
      <c r="F28" s="70">
        <v>32</v>
      </c>
      <c r="G28" s="67"/>
      <c r="H28" s="71"/>
      <c r="I28" s="72"/>
      <c r="J28" s="72"/>
      <c r="K28" s="34" t="s">
        <v>65</v>
      </c>
      <c r="L28" s="79">
        <v>28</v>
      </c>
      <c r="M28" s="79"/>
      <c r="N28" s="74"/>
      <c r="O28" s="81" t="s">
        <v>327</v>
      </c>
      <c r="P28" s="83">
        <v>43471.30033564815</v>
      </c>
      <c r="Q28" s="81" t="s">
        <v>352</v>
      </c>
      <c r="R28" s="81"/>
      <c r="S28" s="81"/>
      <c r="T28" s="81" t="s">
        <v>418</v>
      </c>
      <c r="U28" s="81"/>
      <c r="V28" s="84" t="s">
        <v>463</v>
      </c>
      <c r="W28" s="83">
        <v>43471.30033564815</v>
      </c>
      <c r="X28" s="84" t="s">
        <v>1987</v>
      </c>
      <c r="Y28" s="81"/>
      <c r="Z28" s="81"/>
      <c r="AA28" s="87" t="s">
        <v>2002</v>
      </c>
      <c r="AB28" s="81"/>
      <c r="AC28" s="81" t="b">
        <v>0</v>
      </c>
      <c r="AD28" s="81">
        <v>0</v>
      </c>
      <c r="AE28" s="87" t="s">
        <v>712</v>
      </c>
      <c r="AF28" s="81" t="b">
        <v>1</v>
      </c>
      <c r="AG28" s="81" t="s">
        <v>728</v>
      </c>
      <c r="AH28" s="81"/>
      <c r="AI28" s="87" t="s">
        <v>734</v>
      </c>
      <c r="AJ28" s="81" t="b">
        <v>0</v>
      </c>
      <c r="AK28" s="81">
        <v>11</v>
      </c>
      <c r="AL28" s="87" t="s">
        <v>626</v>
      </c>
      <c r="AM28" s="81" t="s">
        <v>744</v>
      </c>
      <c r="AN28" s="81" t="b">
        <v>0</v>
      </c>
      <c r="AO28" s="87" t="s">
        <v>626</v>
      </c>
      <c r="AP28" s="81" t="s">
        <v>197</v>
      </c>
      <c r="AQ28" s="81">
        <v>0</v>
      </c>
      <c r="AR28" s="81">
        <v>0</v>
      </c>
      <c r="AS28" s="81"/>
      <c r="AT28" s="81"/>
      <c r="AU28" s="81"/>
      <c r="AV28" s="81"/>
      <c r="AW28" s="81"/>
      <c r="AX28" s="81"/>
      <c r="AY28" s="81"/>
      <c r="AZ28" s="81"/>
      <c r="BA28" s="81">
        <v>1</v>
      </c>
      <c r="BB28" s="80" t="str">
        <f>REPLACE(INDEX(GroupVertices[Group],MATCH(Edges[[#This Row],[Vertex 1]],GroupVertices[Vertex],0)),1,1,"")</f>
        <v>3</v>
      </c>
      <c r="BC28" s="80" t="str">
        <f>REPLACE(INDEX(GroupVertices[Group],MATCH(Edges[[#This Row],[Vertex 2]],GroupVertices[Vertex],0)),1,1,"")</f>
        <v>3</v>
      </c>
      <c r="BD28" s="48"/>
      <c r="BE28" s="49"/>
      <c r="BF28" s="48"/>
      <c r="BG28" s="49"/>
      <c r="BH28" s="48"/>
      <c r="BI28" s="49"/>
      <c r="BJ28" s="48"/>
      <c r="BK28" s="49"/>
      <c r="BL28" s="48"/>
    </row>
    <row r="29" spans="1:64" ht="15">
      <c r="A29" s="66" t="s">
        <v>255</v>
      </c>
      <c r="B29" s="66" t="s">
        <v>267</v>
      </c>
      <c r="C29" s="67" t="s">
        <v>1943</v>
      </c>
      <c r="D29" s="68">
        <v>3</v>
      </c>
      <c r="E29" s="69" t="s">
        <v>132</v>
      </c>
      <c r="F29" s="70">
        <v>32</v>
      </c>
      <c r="G29" s="67"/>
      <c r="H29" s="71"/>
      <c r="I29" s="72"/>
      <c r="J29" s="72"/>
      <c r="K29" s="34" t="s">
        <v>65</v>
      </c>
      <c r="L29" s="79">
        <v>29</v>
      </c>
      <c r="M29" s="79"/>
      <c r="N29" s="74"/>
      <c r="O29" s="81" t="s">
        <v>327</v>
      </c>
      <c r="P29" s="83">
        <v>43471.30033564815</v>
      </c>
      <c r="Q29" s="81" t="s">
        <v>352</v>
      </c>
      <c r="R29" s="81"/>
      <c r="S29" s="81"/>
      <c r="T29" s="81" t="s">
        <v>418</v>
      </c>
      <c r="U29" s="81"/>
      <c r="V29" s="84" t="s">
        <v>463</v>
      </c>
      <c r="W29" s="83">
        <v>43471.30033564815</v>
      </c>
      <c r="X29" s="84" t="s">
        <v>1987</v>
      </c>
      <c r="Y29" s="81"/>
      <c r="Z29" s="81"/>
      <c r="AA29" s="87" t="s">
        <v>2002</v>
      </c>
      <c r="AB29" s="81"/>
      <c r="AC29" s="81" t="b">
        <v>0</v>
      </c>
      <c r="AD29" s="81">
        <v>0</v>
      </c>
      <c r="AE29" s="87" t="s">
        <v>712</v>
      </c>
      <c r="AF29" s="81" t="b">
        <v>1</v>
      </c>
      <c r="AG29" s="81" t="s">
        <v>728</v>
      </c>
      <c r="AH29" s="81"/>
      <c r="AI29" s="87" t="s">
        <v>734</v>
      </c>
      <c r="AJ29" s="81" t="b">
        <v>0</v>
      </c>
      <c r="AK29" s="81">
        <v>11</v>
      </c>
      <c r="AL29" s="87" t="s">
        <v>626</v>
      </c>
      <c r="AM29" s="81" t="s">
        <v>744</v>
      </c>
      <c r="AN29" s="81" t="b">
        <v>0</v>
      </c>
      <c r="AO29" s="87" t="s">
        <v>626</v>
      </c>
      <c r="AP29" s="81" t="s">
        <v>197</v>
      </c>
      <c r="AQ29" s="81">
        <v>0</v>
      </c>
      <c r="AR29" s="81">
        <v>0</v>
      </c>
      <c r="AS29" s="81"/>
      <c r="AT29" s="81"/>
      <c r="AU29" s="81"/>
      <c r="AV29" s="81"/>
      <c r="AW29" s="81"/>
      <c r="AX29" s="81"/>
      <c r="AY29" s="81"/>
      <c r="AZ29" s="81"/>
      <c r="BA29" s="81">
        <v>1</v>
      </c>
      <c r="BB29" s="80" t="str">
        <f>REPLACE(INDEX(GroupVertices[Group],MATCH(Edges[[#This Row],[Vertex 1]],GroupVertices[Vertex],0)),1,1,"")</f>
        <v>3</v>
      </c>
      <c r="BC29" s="80" t="str">
        <f>REPLACE(INDEX(GroupVertices[Group],MATCH(Edges[[#This Row],[Vertex 2]],GroupVertices[Vertex],0)),1,1,"")</f>
        <v>3</v>
      </c>
      <c r="BD29" s="48">
        <v>0</v>
      </c>
      <c r="BE29" s="49">
        <v>0</v>
      </c>
      <c r="BF29" s="48">
        <v>0</v>
      </c>
      <c r="BG29" s="49">
        <v>0</v>
      </c>
      <c r="BH29" s="48">
        <v>0</v>
      </c>
      <c r="BI29" s="49">
        <v>0</v>
      </c>
      <c r="BJ29" s="48">
        <v>24</v>
      </c>
      <c r="BK29" s="49">
        <v>100</v>
      </c>
      <c r="BL29" s="48">
        <v>24</v>
      </c>
    </row>
    <row r="30" spans="1:64" ht="15">
      <c r="A30" s="66" t="s">
        <v>255</v>
      </c>
      <c r="B30" s="66" t="s">
        <v>276</v>
      </c>
      <c r="C30" s="67" t="s">
        <v>1943</v>
      </c>
      <c r="D30" s="68">
        <v>3</v>
      </c>
      <c r="E30" s="69" t="s">
        <v>132</v>
      </c>
      <c r="F30" s="70">
        <v>32</v>
      </c>
      <c r="G30" s="67"/>
      <c r="H30" s="71"/>
      <c r="I30" s="72"/>
      <c r="J30" s="72"/>
      <c r="K30" s="34" t="s">
        <v>65</v>
      </c>
      <c r="L30" s="79">
        <v>30</v>
      </c>
      <c r="M30" s="79"/>
      <c r="N30" s="74"/>
      <c r="O30" s="81" t="s">
        <v>327</v>
      </c>
      <c r="P30" s="83">
        <v>43471.30033564815</v>
      </c>
      <c r="Q30" s="81" t="s">
        <v>352</v>
      </c>
      <c r="R30" s="81"/>
      <c r="S30" s="81"/>
      <c r="T30" s="81" t="s">
        <v>418</v>
      </c>
      <c r="U30" s="81"/>
      <c r="V30" s="84" t="s">
        <v>463</v>
      </c>
      <c r="W30" s="83">
        <v>43471.30033564815</v>
      </c>
      <c r="X30" s="84" t="s">
        <v>1987</v>
      </c>
      <c r="Y30" s="81"/>
      <c r="Z30" s="81"/>
      <c r="AA30" s="87" t="s">
        <v>2002</v>
      </c>
      <c r="AB30" s="81"/>
      <c r="AC30" s="81" t="b">
        <v>0</v>
      </c>
      <c r="AD30" s="81">
        <v>0</v>
      </c>
      <c r="AE30" s="87" t="s">
        <v>712</v>
      </c>
      <c r="AF30" s="81" t="b">
        <v>1</v>
      </c>
      <c r="AG30" s="81" t="s">
        <v>728</v>
      </c>
      <c r="AH30" s="81"/>
      <c r="AI30" s="87" t="s">
        <v>734</v>
      </c>
      <c r="AJ30" s="81" t="b">
        <v>0</v>
      </c>
      <c r="AK30" s="81">
        <v>11</v>
      </c>
      <c r="AL30" s="87" t="s">
        <v>626</v>
      </c>
      <c r="AM30" s="81" t="s">
        <v>744</v>
      </c>
      <c r="AN30" s="81" t="b">
        <v>0</v>
      </c>
      <c r="AO30" s="87" t="s">
        <v>626</v>
      </c>
      <c r="AP30" s="81" t="s">
        <v>197</v>
      </c>
      <c r="AQ30" s="81">
        <v>0</v>
      </c>
      <c r="AR30" s="81">
        <v>0</v>
      </c>
      <c r="AS30" s="81"/>
      <c r="AT30" s="81"/>
      <c r="AU30" s="81"/>
      <c r="AV30" s="81"/>
      <c r="AW30" s="81"/>
      <c r="AX30" s="81"/>
      <c r="AY30" s="81"/>
      <c r="AZ30" s="81"/>
      <c r="BA30" s="81">
        <v>1</v>
      </c>
      <c r="BB30" s="80" t="str">
        <f>REPLACE(INDEX(GroupVertices[Group],MATCH(Edges[[#This Row],[Vertex 1]],GroupVertices[Vertex],0)),1,1,"")</f>
        <v>3</v>
      </c>
      <c r="BC30" s="80" t="str">
        <f>REPLACE(INDEX(GroupVertices[Group],MATCH(Edges[[#This Row],[Vertex 2]],GroupVertices[Vertex],0)),1,1,"")</f>
        <v>2</v>
      </c>
      <c r="BD30" s="48"/>
      <c r="BE30" s="49"/>
      <c r="BF30" s="48"/>
      <c r="BG30" s="49"/>
      <c r="BH30" s="48"/>
      <c r="BI30" s="49"/>
      <c r="BJ30" s="48"/>
      <c r="BK30" s="49"/>
      <c r="BL30" s="48"/>
    </row>
    <row r="31" spans="1:64" ht="15">
      <c r="A31" s="66" t="s">
        <v>275</v>
      </c>
      <c r="B31" s="66" t="s">
        <v>318</v>
      </c>
      <c r="C31" s="67" t="s">
        <v>1943</v>
      </c>
      <c r="D31" s="68">
        <v>3</v>
      </c>
      <c r="E31" s="69" t="s">
        <v>132</v>
      </c>
      <c r="F31" s="70">
        <v>32</v>
      </c>
      <c r="G31" s="67"/>
      <c r="H31" s="71"/>
      <c r="I31" s="72"/>
      <c r="J31" s="72"/>
      <c r="K31" s="34" t="s">
        <v>65</v>
      </c>
      <c r="L31" s="79">
        <v>31</v>
      </c>
      <c r="M31" s="79"/>
      <c r="N31" s="74"/>
      <c r="O31" s="81" t="s">
        <v>327</v>
      </c>
      <c r="P31" s="83">
        <v>43470.66898148148</v>
      </c>
      <c r="Q31" s="81" t="s">
        <v>352</v>
      </c>
      <c r="R31" s="84" t="s">
        <v>381</v>
      </c>
      <c r="S31" s="81" t="s">
        <v>396</v>
      </c>
      <c r="T31" s="81" t="s">
        <v>419</v>
      </c>
      <c r="U31" s="81"/>
      <c r="V31" s="84" t="s">
        <v>481</v>
      </c>
      <c r="W31" s="83">
        <v>43470.66898148148</v>
      </c>
      <c r="X31" s="84" t="s">
        <v>530</v>
      </c>
      <c r="Y31" s="81"/>
      <c r="Z31" s="81"/>
      <c r="AA31" s="87" t="s">
        <v>626</v>
      </c>
      <c r="AB31" s="81"/>
      <c r="AC31" s="81" t="b">
        <v>0</v>
      </c>
      <c r="AD31" s="81">
        <v>8</v>
      </c>
      <c r="AE31" s="87" t="s">
        <v>712</v>
      </c>
      <c r="AF31" s="81" t="b">
        <v>1</v>
      </c>
      <c r="AG31" s="81" t="s">
        <v>728</v>
      </c>
      <c r="AH31" s="81"/>
      <c r="AI31" s="87" t="s">
        <v>734</v>
      </c>
      <c r="AJ31" s="81" t="b">
        <v>0</v>
      </c>
      <c r="AK31" s="81">
        <v>11</v>
      </c>
      <c r="AL31" s="87" t="s">
        <v>712</v>
      </c>
      <c r="AM31" s="81" t="s">
        <v>741</v>
      </c>
      <c r="AN31" s="81" t="b">
        <v>0</v>
      </c>
      <c r="AO31" s="87" t="s">
        <v>626</v>
      </c>
      <c r="AP31" s="81" t="s">
        <v>326</v>
      </c>
      <c r="AQ31" s="81">
        <v>0</v>
      </c>
      <c r="AR31" s="81">
        <v>0</v>
      </c>
      <c r="AS31" s="81"/>
      <c r="AT31" s="81"/>
      <c r="AU31" s="81"/>
      <c r="AV31" s="81"/>
      <c r="AW31" s="81"/>
      <c r="AX31" s="81"/>
      <c r="AY31" s="81"/>
      <c r="AZ31" s="81"/>
      <c r="BA31" s="81">
        <v>1</v>
      </c>
      <c r="BB31" s="80" t="str">
        <f>REPLACE(INDEX(GroupVertices[Group],MATCH(Edges[[#This Row],[Vertex 1]],GroupVertices[Vertex],0)),1,1,"")</f>
        <v>3</v>
      </c>
      <c r="BC31" s="80" t="str">
        <f>REPLACE(INDEX(GroupVertices[Group],MATCH(Edges[[#This Row],[Vertex 2]],GroupVertices[Vertex],0)),1,1,"")</f>
        <v>3</v>
      </c>
      <c r="BD31" s="48"/>
      <c r="BE31" s="49"/>
      <c r="BF31" s="48"/>
      <c r="BG31" s="49"/>
      <c r="BH31" s="48"/>
      <c r="BI31" s="49"/>
      <c r="BJ31" s="48"/>
      <c r="BK31" s="49"/>
      <c r="BL31" s="48"/>
    </row>
    <row r="32" spans="1:64" ht="15">
      <c r="A32" s="66" t="s">
        <v>1970</v>
      </c>
      <c r="B32" s="66" t="s">
        <v>318</v>
      </c>
      <c r="C32" s="67" t="s">
        <v>1943</v>
      </c>
      <c r="D32" s="68">
        <v>3</v>
      </c>
      <c r="E32" s="69" t="s">
        <v>132</v>
      </c>
      <c r="F32" s="70">
        <v>32</v>
      </c>
      <c r="G32" s="67"/>
      <c r="H32" s="71"/>
      <c r="I32" s="72"/>
      <c r="J32" s="72"/>
      <c r="K32" s="34" t="s">
        <v>65</v>
      </c>
      <c r="L32" s="79">
        <v>32</v>
      </c>
      <c r="M32" s="79"/>
      <c r="N32" s="74"/>
      <c r="O32" s="81" t="s">
        <v>327</v>
      </c>
      <c r="P32" s="83">
        <v>43471.30054398148</v>
      </c>
      <c r="Q32" s="81" t="s">
        <v>352</v>
      </c>
      <c r="R32" s="81"/>
      <c r="S32" s="81"/>
      <c r="T32" s="81" t="s">
        <v>418</v>
      </c>
      <c r="U32" s="81"/>
      <c r="V32" s="84" t="s">
        <v>1980</v>
      </c>
      <c r="W32" s="83">
        <v>43471.30054398148</v>
      </c>
      <c r="X32" s="84" t="s">
        <v>1988</v>
      </c>
      <c r="Y32" s="81"/>
      <c r="Z32" s="81"/>
      <c r="AA32" s="87" t="s">
        <v>2003</v>
      </c>
      <c r="AB32" s="81"/>
      <c r="AC32" s="81" t="b">
        <v>0</v>
      </c>
      <c r="AD32" s="81">
        <v>0</v>
      </c>
      <c r="AE32" s="87" t="s">
        <v>712</v>
      </c>
      <c r="AF32" s="81" t="b">
        <v>1</v>
      </c>
      <c r="AG32" s="81" t="s">
        <v>728</v>
      </c>
      <c r="AH32" s="81"/>
      <c r="AI32" s="87" t="s">
        <v>734</v>
      </c>
      <c r="AJ32" s="81" t="b">
        <v>0</v>
      </c>
      <c r="AK32" s="81">
        <v>11</v>
      </c>
      <c r="AL32" s="87" t="s">
        <v>626</v>
      </c>
      <c r="AM32" s="81" t="s">
        <v>2014</v>
      </c>
      <c r="AN32" s="81" t="b">
        <v>0</v>
      </c>
      <c r="AO32" s="87" t="s">
        <v>626</v>
      </c>
      <c r="AP32" s="81" t="s">
        <v>197</v>
      </c>
      <c r="AQ32" s="81">
        <v>0</v>
      </c>
      <c r="AR32" s="81">
        <v>0</v>
      </c>
      <c r="AS32" s="81"/>
      <c r="AT32" s="81"/>
      <c r="AU32" s="81"/>
      <c r="AV32" s="81"/>
      <c r="AW32" s="81"/>
      <c r="AX32" s="81"/>
      <c r="AY32" s="81"/>
      <c r="AZ32" s="81"/>
      <c r="BA32" s="81">
        <v>1</v>
      </c>
      <c r="BB32" s="80" t="str">
        <f>REPLACE(INDEX(GroupVertices[Group],MATCH(Edges[[#This Row],[Vertex 1]],GroupVertices[Vertex],0)),1,1,"")</f>
        <v>3</v>
      </c>
      <c r="BC32" s="80" t="str">
        <f>REPLACE(INDEX(GroupVertices[Group],MATCH(Edges[[#This Row],[Vertex 2]],GroupVertices[Vertex],0)),1,1,"")</f>
        <v>3</v>
      </c>
      <c r="BD32" s="48"/>
      <c r="BE32" s="49"/>
      <c r="BF32" s="48"/>
      <c r="BG32" s="49"/>
      <c r="BH32" s="48"/>
      <c r="BI32" s="49"/>
      <c r="BJ32" s="48"/>
      <c r="BK32" s="49"/>
      <c r="BL32" s="48"/>
    </row>
    <row r="33" spans="1:64" ht="15">
      <c r="A33" s="66" t="s">
        <v>275</v>
      </c>
      <c r="B33" s="66" t="s">
        <v>309</v>
      </c>
      <c r="C33" s="67" t="s">
        <v>1943</v>
      </c>
      <c r="D33" s="68">
        <v>3</v>
      </c>
      <c r="E33" s="69" t="s">
        <v>132</v>
      </c>
      <c r="F33" s="70">
        <v>32</v>
      </c>
      <c r="G33" s="67"/>
      <c r="H33" s="71"/>
      <c r="I33" s="72"/>
      <c r="J33" s="72"/>
      <c r="K33" s="34" t="s">
        <v>65</v>
      </c>
      <c r="L33" s="79">
        <v>33</v>
      </c>
      <c r="M33" s="79"/>
      <c r="N33" s="74"/>
      <c r="O33" s="81" t="s">
        <v>327</v>
      </c>
      <c r="P33" s="83">
        <v>43470.66898148148</v>
      </c>
      <c r="Q33" s="81" t="s">
        <v>352</v>
      </c>
      <c r="R33" s="84" t="s">
        <v>381</v>
      </c>
      <c r="S33" s="81" t="s">
        <v>396</v>
      </c>
      <c r="T33" s="81" t="s">
        <v>419</v>
      </c>
      <c r="U33" s="81"/>
      <c r="V33" s="84" t="s">
        <v>481</v>
      </c>
      <c r="W33" s="83">
        <v>43470.66898148148</v>
      </c>
      <c r="X33" s="84" t="s">
        <v>530</v>
      </c>
      <c r="Y33" s="81"/>
      <c r="Z33" s="81"/>
      <c r="AA33" s="87" t="s">
        <v>626</v>
      </c>
      <c r="AB33" s="81"/>
      <c r="AC33" s="81" t="b">
        <v>0</v>
      </c>
      <c r="AD33" s="81">
        <v>8</v>
      </c>
      <c r="AE33" s="87" t="s">
        <v>712</v>
      </c>
      <c r="AF33" s="81" t="b">
        <v>1</v>
      </c>
      <c r="AG33" s="81" t="s">
        <v>728</v>
      </c>
      <c r="AH33" s="81"/>
      <c r="AI33" s="87" t="s">
        <v>734</v>
      </c>
      <c r="AJ33" s="81" t="b">
        <v>0</v>
      </c>
      <c r="AK33" s="81">
        <v>11</v>
      </c>
      <c r="AL33" s="87" t="s">
        <v>712</v>
      </c>
      <c r="AM33" s="81" t="s">
        <v>741</v>
      </c>
      <c r="AN33" s="81" t="b">
        <v>0</v>
      </c>
      <c r="AO33" s="87" t="s">
        <v>626</v>
      </c>
      <c r="AP33" s="81" t="s">
        <v>326</v>
      </c>
      <c r="AQ33" s="81">
        <v>0</v>
      </c>
      <c r="AR33" s="81">
        <v>0</v>
      </c>
      <c r="AS33" s="81"/>
      <c r="AT33" s="81"/>
      <c r="AU33" s="81"/>
      <c r="AV33" s="81"/>
      <c r="AW33" s="81"/>
      <c r="AX33" s="81"/>
      <c r="AY33" s="81"/>
      <c r="AZ33" s="81"/>
      <c r="BA33" s="81">
        <v>1</v>
      </c>
      <c r="BB33" s="80" t="str">
        <f>REPLACE(INDEX(GroupVertices[Group],MATCH(Edges[[#This Row],[Vertex 1]],GroupVertices[Vertex],0)),1,1,"")</f>
        <v>3</v>
      </c>
      <c r="BC33" s="80" t="str">
        <f>REPLACE(INDEX(GroupVertices[Group],MATCH(Edges[[#This Row],[Vertex 2]],GroupVertices[Vertex],0)),1,1,"")</f>
        <v>3</v>
      </c>
      <c r="BD33" s="48"/>
      <c r="BE33" s="49"/>
      <c r="BF33" s="48"/>
      <c r="BG33" s="49"/>
      <c r="BH33" s="48"/>
      <c r="BI33" s="49"/>
      <c r="BJ33" s="48"/>
      <c r="BK33" s="49"/>
      <c r="BL33" s="48"/>
    </row>
    <row r="34" spans="1:64" ht="15">
      <c r="A34" s="66" t="s">
        <v>1970</v>
      </c>
      <c r="B34" s="66" t="s">
        <v>309</v>
      </c>
      <c r="C34" s="67" t="s">
        <v>1943</v>
      </c>
      <c r="D34" s="68">
        <v>3</v>
      </c>
      <c r="E34" s="69" t="s">
        <v>132</v>
      </c>
      <c r="F34" s="70">
        <v>32</v>
      </c>
      <c r="G34" s="67"/>
      <c r="H34" s="71"/>
      <c r="I34" s="72"/>
      <c r="J34" s="72"/>
      <c r="K34" s="34" t="s">
        <v>65</v>
      </c>
      <c r="L34" s="79">
        <v>34</v>
      </c>
      <c r="M34" s="79"/>
      <c r="N34" s="74"/>
      <c r="O34" s="81" t="s">
        <v>327</v>
      </c>
      <c r="P34" s="83">
        <v>43471.30054398148</v>
      </c>
      <c r="Q34" s="81" t="s">
        <v>352</v>
      </c>
      <c r="R34" s="81"/>
      <c r="S34" s="81"/>
      <c r="T34" s="81" t="s">
        <v>418</v>
      </c>
      <c r="U34" s="81"/>
      <c r="V34" s="84" t="s">
        <v>1980</v>
      </c>
      <c r="W34" s="83">
        <v>43471.30054398148</v>
      </c>
      <c r="X34" s="84" t="s">
        <v>1988</v>
      </c>
      <c r="Y34" s="81"/>
      <c r="Z34" s="81"/>
      <c r="AA34" s="87" t="s">
        <v>2003</v>
      </c>
      <c r="AB34" s="81"/>
      <c r="AC34" s="81" t="b">
        <v>0</v>
      </c>
      <c r="AD34" s="81">
        <v>0</v>
      </c>
      <c r="AE34" s="87" t="s">
        <v>712</v>
      </c>
      <c r="AF34" s="81" t="b">
        <v>1</v>
      </c>
      <c r="AG34" s="81" t="s">
        <v>728</v>
      </c>
      <c r="AH34" s="81"/>
      <c r="AI34" s="87" t="s">
        <v>734</v>
      </c>
      <c r="AJ34" s="81" t="b">
        <v>0</v>
      </c>
      <c r="AK34" s="81">
        <v>11</v>
      </c>
      <c r="AL34" s="87" t="s">
        <v>626</v>
      </c>
      <c r="AM34" s="81" t="s">
        <v>2014</v>
      </c>
      <c r="AN34" s="81" t="b">
        <v>0</v>
      </c>
      <c r="AO34" s="87" t="s">
        <v>626</v>
      </c>
      <c r="AP34" s="81" t="s">
        <v>197</v>
      </c>
      <c r="AQ34" s="81">
        <v>0</v>
      </c>
      <c r="AR34" s="81">
        <v>0</v>
      </c>
      <c r="AS34" s="81"/>
      <c r="AT34" s="81"/>
      <c r="AU34" s="81"/>
      <c r="AV34" s="81"/>
      <c r="AW34" s="81"/>
      <c r="AX34" s="81"/>
      <c r="AY34" s="81"/>
      <c r="AZ34" s="81"/>
      <c r="BA34" s="81">
        <v>1</v>
      </c>
      <c r="BB34" s="80" t="str">
        <f>REPLACE(INDEX(GroupVertices[Group],MATCH(Edges[[#This Row],[Vertex 1]],GroupVertices[Vertex],0)),1,1,"")</f>
        <v>3</v>
      </c>
      <c r="BC34" s="80" t="str">
        <f>REPLACE(INDEX(GroupVertices[Group],MATCH(Edges[[#This Row],[Vertex 2]],GroupVertices[Vertex],0)),1,1,"")</f>
        <v>3</v>
      </c>
      <c r="BD34" s="48"/>
      <c r="BE34" s="49"/>
      <c r="BF34" s="48"/>
      <c r="BG34" s="49"/>
      <c r="BH34" s="48"/>
      <c r="BI34" s="49"/>
      <c r="BJ34" s="48"/>
      <c r="BK34" s="49"/>
      <c r="BL34" s="48"/>
    </row>
    <row r="35" spans="1:64" ht="15">
      <c r="A35" s="66" t="s">
        <v>275</v>
      </c>
      <c r="B35" s="66" t="s">
        <v>310</v>
      </c>
      <c r="C35" s="67" t="s">
        <v>1943</v>
      </c>
      <c r="D35" s="68">
        <v>3</v>
      </c>
      <c r="E35" s="69" t="s">
        <v>132</v>
      </c>
      <c r="F35" s="70">
        <v>32</v>
      </c>
      <c r="G35" s="67"/>
      <c r="H35" s="71"/>
      <c r="I35" s="72"/>
      <c r="J35" s="72"/>
      <c r="K35" s="34" t="s">
        <v>65</v>
      </c>
      <c r="L35" s="79">
        <v>35</v>
      </c>
      <c r="M35" s="79"/>
      <c r="N35" s="74"/>
      <c r="O35" s="81" t="s">
        <v>327</v>
      </c>
      <c r="P35" s="83">
        <v>43470.66898148148</v>
      </c>
      <c r="Q35" s="81" t="s">
        <v>352</v>
      </c>
      <c r="R35" s="84" t="s">
        <v>381</v>
      </c>
      <c r="S35" s="81" t="s">
        <v>396</v>
      </c>
      <c r="T35" s="81" t="s">
        <v>419</v>
      </c>
      <c r="U35" s="81"/>
      <c r="V35" s="84" t="s">
        <v>481</v>
      </c>
      <c r="W35" s="83">
        <v>43470.66898148148</v>
      </c>
      <c r="X35" s="84" t="s">
        <v>530</v>
      </c>
      <c r="Y35" s="81"/>
      <c r="Z35" s="81"/>
      <c r="AA35" s="87" t="s">
        <v>626</v>
      </c>
      <c r="AB35" s="81"/>
      <c r="AC35" s="81" t="b">
        <v>0</v>
      </c>
      <c r="AD35" s="81">
        <v>8</v>
      </c>
      <c r="AE35" s="87" t="s">
        <v>712</v>
      </c>
      <c r="AF35" s="81" t="b">
        <v>1</v>
      </c>
      <c r="AG35" s="81" t="s">
        <v>728</v>
      </c>
      <c r="AH35" s="81"/>
      <c r="AI35" s="87" t="s">
        <v>734</v>
      </c>
      <c r="AJ35" s="81" t="b">
        <v>0</v>
      </c>
      <c r="AK35" s="81">
        <v>11</v>
      </c>
      <c r="AL35" s="87" t="s">
        <v>712</v>
      </c>
      <c r="AM35" s="81" t="s">
        <v>741</v>
      </c>
      <c r="AN35" s="81" t="b">
        <v>0</v>
      </c>
      <c r="AO35" s="87" t="s">
        <v>626</v>
      </c>
      <c r="AP35" s="81" t="s">
        <v>326</v>
      </c>
      <c r="AQ35" s="81">
        <v>0</v>
      </c>
      <c r="AR35" s="81">
        <v>0</v>
      </c>
      <c r="AS35" s="81"/>
      <c r="AT35" s="81"/>
      <c r="AU35" s="81"/>
      <c r="AV35" s="81"/>
      <c r="AW35" s="81"/>
      <c r="AX35" s="81"/>
      <c r="AY35" s="81"/>
      <c r="AZ35" s="81"/>
      <c r="BA35" s="81">
        <v>1</v>
      </c>
      <c r="BB35" s="80" t="str">
        <f>REPLACE(INDEX(GroupVertices[Group],MATCH(Edges[[#This Row],[Vertex 1]],GroupVertices[Vertex],0)),1,1,"")</f>
        <v>3</v>
      </c>
      <c r="BC35" s="80" t="str">
        <f>REPLACE(INDEX(GroupVertices[Group],MATCH(Edges[[#This Row],[Vertex 2]],GroupVertices[Vertex],0)),1,1,"")</f>
        <v>3</v>
      </c>
      <c r="BD35" s="48"/>
      <c r="BE35" s="49"/>
      <c r="BF35" s="48"/>
      <c r="BG35" s="49"/>
      <c r="BH35" s="48"/>
      <c r="BI35" s="49"/>
      <c r="BJ35" s="48"/>
      <c r="BK35" s="49"/>
      <c r="BL35" s="48"/>
    </row>
    <row r="36" spans="1:64" ht="15">
      <c r="A36" s="66" t="s">
        <v>1970</v>
      </c>
      <c r="B36" s="66" t="s">
        <v>310</v>
      </c>
      <c r="C36" s="67" t="s">
        <v>1943</v>
      </c>
      <c r="D36" s="68">
        <v>3</v>
      </c>
      <c r="E36" s="69" t="s">
        <v>132</v>
      </c>
      <c r="F36" s="70">
        <v>32</v>
      </c>
      <c r="G36" s="67"/>
      <c r="H36" s="71"/>
      <c r="I36" s="72"/>
      <c r="J36" s="72"/>
      <c r="K36" s="34" t="s">
        <v>65</v>
      </c>
      <c r="L36" s="79">
        <v>36</v>
      </c>
      <c r="M36" s="79"/>
      <c r="N36" s="74"/>
      <c r="O36" s="81" t="s">
        <v>327</v>
      </c>
      <c r="P36" s="83">
        <v>43471.30054398148</v>
      </c>
      <c r="Q36" s="81" t="s">
        <v>352</v>
      </c>
      <c r="R36" s="81"/>
      <c r="S36" s="81"/>
      <c r="T36" s="81" t="s">
        <v>418</v>
      </c>
      <c r="U36" s="81"/>
      <c r="V36" s="84" t="s">
        <v>1980</v>
      </c>
      <c r="W36" s="83">
        <v>43471.30054398148</v>
      </c>
      <c r="X36" s="84" t="s">
        <v>1988</v>
      </c>
      <c r="Y36" s="81"/>
      <c r="Z36" s="81"/>
      <c r="AA36" s="87" t="s">
        <v>2003</v>
      </c>
      <c r="AB36" s="81"/>
      <c r="AC36" s="81" t="b">
        <v>0</v>
      </c>
      <c r="AD36" s="81">
        <v>0</v>
      </c>
      <c r="AE36" s="87" t="s">
        <v>712</v>
      </c>
      <c r="AF36" s="81" t="b">
        <v>1</v>
      </c>
      <c r="AG36" s="81" t="s">
        <v>728</v>
      </c>
      <c r="AH36" s="81"/>
      <c r="AI36" s="87" t="s">
        <v>734</v>
      </c>
      <c r="AJ36" s="81" t="b">
        <v>0</v>
      </c>
      <c r="AK36" s="81">
        <v>11</v>
      </c>
      <c r="AL36" s="87" t="s">
        <v>626</v>
      </c>
      <c r="AM36" s="81" t="s">
        <v>2014</v>
      </c>
      <c r="AN36" s="81" t="b">
        <v>0</v>
      </c>
      <c r="AO36" s="87" t="s">
        <v>626</v>
      </c>
      <c r="AP36" s="81" t="s">
        <v>197</v>
      </c>
      <c r="AQ36" s="81">
        <v>0</v>
      </c>
      <c r="AR36" s="81">
        <v>0</v>
      </c>
      <c r="AS36" s="81"/>
      <c r="AT36" s="81"/>
      <c r="AU36" s="81"/>
      <c r="AV36" s="81"/>
      <c r="AW36" s="81"/>
      <c r="AX36" s="81"/>
      <c r="AY36" s="81"/>
      <c r="AZ36" s="81"/>
      <c r="BA36" s="81">
        <v>1</v>
      </c>
      <c r="BB36" s="80" t="str">
        <f>REPLACE(INDEX(GroupVertices[Group],MATCH(Edges[[#This Row],[Vertex 1]],GroupVertices[Vertex],0)),1,1,"")</f>
        <v>3</v>
      </c>
      <c r="BC36" s="80" t="str">
        <f>REPLACE(INDEX(GroupVertices[Group],MATCH(Edges[[#This Row],[Vertex 2]],GroupVertices[Vertex],0)),1,1,"")</f>
        <v>3</v>
      </c>
      <c r="BD36" s="48"/>
      <c r="BE36" s="49"/>
      <c r="BF36" s="48"/>
      <c r="BG36" s="49"/>
      <c r="BH36" s="48"/>
      <c r="BI36" s="49"/>
      <c r="BJ36" s="48"/>
      <c r="BK36" s="49"/>
      <c r="BL36" s="48"/>
    </row>
    <row r="37" spans="1:64" ht="15">
      <c r="A37" s="66" t="s">
        <v>275</v>
      </c>
      <c r="B37" s="66" t="s">
        <v>252</v>
      </c>
      <c r="C37" s="67" t="s">
        <v>1943</v>
      </c>
      <c r="D37" s="68">
        <v>3</v>
      </c>
      <c r="E37" s="69" t="s">
        <v>132</v>
      </c>
      <c r="F37" s="70">
        <v>32</v>
      </c>
      <c r="G37" s="67"/>
      <c r="H37" s="71"/>
      <c r="I37" s="72"/>
      <c r="J37" s="72"/>
      <c r="K37" s="34" t="s">
        <v>65</v>
      </c>
      <c r="L37" s="79">
        <v>37</v>
      </c>
      <c r="M37" s="79"/>
      <c r="N37" s="74"/>
      <c r="O37" s="81" t="s">
        <v>327</v>
      </c>
      <c r="P37" s="83">
        <v>43470.66898148148</v>
      </c>
      <c r="Q37" s="81" t="s">
        <v>352</v>
      </c>
      <c r="R37" s="84" t="s">
        <v>381</v>
      </c>
      <c r="S37" s="81" t="s">
        <v>396</v>
      </c>
      <c r="T37" s="81" t="s">
        <v>419</v>
      </c>
      <c r="U37" s="81"/>
      <c r="V37" s="84" t="s">
        <v>481</v>
      </c>
      <c r="W37" s="83">
        <v>43470.66898148148</v>
      </c>
      <c r="X37" s="84" t="s">
        <v>530</v>
      </c>
      <c r="Y37" s="81"/>
      <c r="Z37" s="81"/>
      <c r="AA37" s="87" t="s">
        <v>626</v>
      </c>
      <c r="AB37" s="81"/>
      <c r="AC37" s="81" t="b">
        <v>0</v>
      </c>
      <c r="AD37" s="81">
        <v>8</v>
      </c>
      <c r="AE37" s="87" t="s">
        <v>712</v>
      </c>
      <c r="AF37" s="81" t="b">
        <v>1</v>
      </c>
      <c r="AG37" s="81" t="s">
        <v>728</v>
      </c>
      <c r="AH37" s="81"/>
      <c r="AI37" s="87" t="s">
        <v>734</v>
      </c>
      <c r="AJ37" s="81" t="b">
        <v>0</v>
      </c>
      <c r="AK37" s="81">
        <v>11</v>
      </c>
      <c r="AL37" s="87" t="s">
        <v>712</v>
      </c>
      <c r="AM37" s="81" t="s">
        <v>741</v>
      </c>
      <c r="AN37" s="81" t="b">
        <v>0</v>
      </c>
      <c r="AO37" s="87" t="s">
        <v>626</v>
      </c>
      <c r="AP37" s="81" t="s">
        <v>326</v>
      </c>
      <c r="AQ37" s="81">
        <v>0</v>
      </c>
      <c r="AR37" s="81">
        <v>0</v>
      </c>
      <c r="AS37" s="81"/>
      <c r="AT37" s="81"/>
      <c r="AU37" s="81"/>
      <c r="AV37" s="81"/>
      <c r="AW37" s="81"/>
      <c r="AX37" s="81"/>
      <c r="AY37" s="81"/>
      <c r="AZ37" s="81"/>
      <c r="BA37" s="81">
        <v>1</v>
      </c>
      <c r="BB37" s="80" t="str">
        <f>REPLACE(INDEX(GroupVertices[Group],MATCH(Edges[[#This Row],[Vertex 1]],GroupVertices[Vertex],0)),1,1,"")</f>
        <v>3</v>
      </c>
      <c r="BC37" s="80" t="str">
        <f>REPLACE(INDEX(GroupVertices[Group],MATCH(Edges[[#This Row],[Vertex 2]],GroupVertices[Vertex],0)),1,1,"")</f>
        <v>3</v>
      </c>
      <c r="BD37" s="48"/>
      <c r="BE37" s="49"/>
      <c r="BF37" s="48"/>
      <c r="BG37" s="49"/>
      <c r="BH37" s="48"/>
      <c r="BI37" s="49"/>
      <c r="BJ37" s="48"/>
      <c r="BK37" s="49"/>
      <c r="BL37" s="48"/>
    </row>
    <row r="38" spans="1:64" ht="15">
      <c r="A38" s="66" t="s">
        <v>1970</v>
      </c>
      <c r="B38" s="66" t="s">
        <v>252</v>
      </c>
      <c r="C38" s="67" t="s">
        <v>1943</v>
      </c>
      <c r="D38" s="68">
        <v>3</v>
      </c>
      <c r="E38" s="69" t="s">
        <v>132</v>
      </c>
      <c r="F38" s="70">
        <v>32</v>
      </c>
      <c r="G38" s="67"/>
      <c r="H38" s="71"/>
      <c r="I38" s="72"/>
      <c r="J38" s="72"/>
      <c r="K38" s="34" t="s">
        <v>65</v>
      </c>
      <c r="L38" s="79">
        <v>38</v>
      </c>
      <c r="M38" s="79"/>
      <c r="N38" s="74"/>
      <c r="O38" s="81" t="s">
        <v>327</v>
      </c>
      <c r="P38" s="83">
        <v>43471.30054398148</v>
      </c>
      <c r="Q38" s="81" t="s">
        <v>352</v>
      </c>
      <c r="R38" s="81"/>
      <c r="S38" s="81"/>
      <c r="T38" s="81" t="s">
        <v>418</v>
      </c>
      <c r="U38" s="81"/>
      <c r="V38" s="84" t="s">
        <v>1980</v>
      </c>
      <c r="W38" s="83">
        <v>43471.30054398148</v>
      </c>
      <c r="X38" s="84" t="s">
        <v>1988</v>
      </c>
      <c r="Y38" s="81"/>
      <c r="Z38" s="81"/>
      <c r="AA38" s="87" t="s">
        <v>2003</v>
      </c>
      <c r="AB38" s="81"/>
      <c r="AC38" s="81" t="b">
        <v>0</v>
      </c>
      <c r="AD38" s="81">
        <v>0</v>
      </c>
      <c r="AE38" s="87" t="s">
        <v>712</v>
      </c>
      <c r="AF38" s="81" t="b">
        <v>1</v>
      </c>
      <c r="AG38" s="81" t="s">
        <v>728</v>
      </c>
      <c r="AH38" s="81"/>
      <c r="AI38" s="87" t="s">
        <v>734</v>
      </c>
      <c r="AJ38" s="81" t="b">
        <v>0</v>
      </c>
      <c r="AK38" s="81">
        <v>11</v>
      </c>
      <c r="AL38" s="87" t="s">
        <v>626</v>
      </c>
      <c r="AM38" s="81" t="s">
        <v>2014</v>
      </c>
      <c r="AN38" s="81" t="b">
        <v>0</v>
      </c>
      <c r="AO38" s="87" t="s">
        <v>626</v>
      </c>
      <c r="AP38" s="81" t="s">
        <v>197</v>
      </c>
      <c r="AQ38" s="81">
        <v>0</v>
      </c>
      <c r="AR38" s="81">
        <v>0</v>
      </c>
      <c r="AS38" s="81"/>
      <c r="AT38" s="81"/>
      <c r="AU38" s="81"/>
      <c r="AV38" s="81"/>
      <c r="AW38" s="81"/>
      <c r="AX38" s="81"/>
      <c r="AY38" s="81"/>
      <c r="AZ38" s="81"/>
      <c r="BA38" s="81">
        <v>1</v>
      </c>
      <c r="BB38" s="80" t="str">
        <f>REPLACE(INDEX(GroupVertices[Group],MATCH(Edges[[#This Row],[Vertex 1]],GroupVertices[Vertex],0)),1,1,"")</f>
        <v>3</v>
      </c>
      <c r="BC38" s="80" t="str">
        <f>REPLACE(INDEX(GroupVertices[Group],MATCH(Edges[[#This Row],[Vertex 2]],GroupVertices[Vertex],0)),1,1,"")</f>
        <v>3</v>
      </c>
      <c r="BD38" s="48"/>
      <c r="BE38" s="49"/>
      <c r="BF38" s="48"/>
      <c r="BG38" s="49"/>
      <c r="BH38" s="48"/>
      <c r="BI38" s="49"/>
      <c r="BJ38" s="48"/>
      <c r="BK38" s="49"/>
      <c r="BL38" s="48"/>
    </row>
    <row r="39" spans="1:64" ht="15">
      <c r="A39" s="66" t="s">
        <v>1970</v>
      </c>
      <c r="B39" s="66" t="s">
        <v>275</v>
      </c>
      <c r="C39" s="67" t="s">
        <v>1943</v>
      </c>
      <c r="D39" s="68">
        <v>3</v>
      </c>
      <c r="E39" s="69" t="s">
        <v>132</v>
      </c>
      <c r="F39" s="70">
        <v>32</v>
      </c>
      <c r="G39" s="67"/>
      <c r="H39" s="71"/>
      <c r="I39" s="72"/>
      <c r="J39" s="72"/>
      <c r="K39" s="34" t="s">
        <v>65</v>
      </c>
      <c r="L39" s="79">
        <v>39</v>
      </c>
      <c r="M39" s="79"/>
      <c r="N39" s="74"/>
      <c r="O39" s="81" t="s">
        <v>326</v>
      </c>
      <c r="P39" s="83">
        <v>43471.30054398148</v>
      </c>
      <c r="Q39" s="81" t="s">
        <v>352</v>
      </c>
      <c r="R39" s="81"/>
      <c r="S39" s="81"/>
      <c r="T39" s="81" t="s">
        <v>418</v>
      </c>
      <c r="U39" s="81"/>
      <c r="V39" s="84" t="s">
        <v>1980</v>
      </c>
      <c r="W39" s="83">
        <v>43471.30054398148</v>
      </c>
      <c r="X39" s="84" t="s">
        <v>1988</v>
      </c>
      <c r="Y39" s="81"/>
      <c r="Z39" s="81"/>
      <c r="AA39" s="87" t="s">
        <v>2003</v>
      </c>
      <c r="AB39" s="81"/>
      <c r="AC39" s="81" t="b">
        <v>0</v>
      </c>
      <c r="AD39" s="81">
        <v>0</v>
      </c>
      <c r="AE39" s="87" t="s">
        <v>712</v>
      </c>
      <c r="AF39" s="81" t="b">
        <v>1</v>
      </c>
      <c r="AG39" s="81" t="s">
        <v>728</v>
      </c>
      <c r="AH39" s="81"/>
      <c r="AI39" s="87" t="s">
        <v>734</v>
      </c>
      <c r="AJ39" s="81" t="b">
        <v>0</v>
      </c>
      <c r="AK39" s="81">
        <v>11</v>
      </c>
      <c r="AL39" s="87" t="s">
        <v>626</v>
      </c>
      <c r="AM39" s="81" t="s">
        <v>2014</v>
      </c>
      <c r="AN39" s="81" t="b">
        <v>0</v>
      </c>
      <c r="AO39" s="87" t="s">
        <v>626</v>
      </c>
      <c r="AP39" s="81" t="s">
        <v>197</v>
      </c>
      <c r="AQ39" s="81">
        <v>0</v>
      </c>
      <c r="AR39" s="81">
        <v>0</v>
      </c>
      <c r="AS39" s="81"/>
      <c r="AT39" s="81"/>
      <c r="AU39" s="81"/>
      <c r="AV39" s="81"/>
      <c r="AW39" s="81"/>
      <c r="AX39" s="81"/>
      <c r="AY39" s="81"/>
      <c r="AZ39" s="81"/>
      <c r="BA39" s="81">
        <v>1</v>
      </c>
      <c r="BB39" s="80" t="str">
        <f>REPLACE(INDEX(GroupVertices[Group],MATCH(Edges[[#This Row],[Vertex 1]],GroupVertices[Vertex],0)),1,1,"")</f>
        <v>3</v>
      </c>
      <c r="BC39" s="80" t="str">
        <f>REPLACE(INDEX(GroupVertices[Group],MATCH(Edges[[#This Row],[Vertex 2]],GroupVertices[Vertex],0)),1,1,"")</f>
        <v>3</v>
      </c>
      <c r="BD39" s="48"/>
      <c r="BE39" s="49"/>
      <c r="BF39" s="48"/>
      <c r="BG39" s="49"/>
      <c r="BH39" s="48"/>
      <c r="BI39" s="49"/>
      <c r="BJ39" s="48"/>
      <c r="BK39" s="49"/>
      <c r="BL39" s="48"/>
    </row>
    <row r="40" spans="1:64" ht="15">
      <c r="A40" s="66" t="s">
        <v>1970</v>
      </c>
      <c r="B40" s="66" t="s">
        <v>283</v>
      </c>
      <c r="C40" s="67" t="s">
        <v>1943</v>
      </c>
      <c r="D40" s="68">
        <v>3</v>
      </c>
      <c r="E40" s="69" t="s">
        <v>132</v>
      </c>
      <c r="F40" s="70">
        <v>32</v>
      </c>
      <c r="G40" s="67"/>
      <c r="H40" s="71"/>
      <c r="I40" s="72"/>
      <c r="J40" s="72"/>
      <c r="K40" s="34" t="s">
        <v>65</v>
      </c>
      <c r="L40" s="79">
        <v>40</v>
      </c>
      <c r="M40" s="79"/>
      <c r="N40" s="74"/>
      <c r="O40" s="81" t="s">
        <v>327</v>
      </c>
      <c r="P40" s="83">
        <v>43471.30054398148</v>
      </c>
      <c r="Q40" s="81" t="s">
        <v>352</v>
      </c>
      <c r="R40" s="81"/>
      <c r="S40" s="81"/>
      <c r="T40" s="81" t="s">
        <v>418</v>
      </c>
      <c r="U40" s="81"/>
      <c r="V40" s="84" t="s">
        <v>1980</v>
      </c>
      <c r="W40" s="83">
        <v>43471.30054398148</v>
      </c>
      <c r="X40" s="84" t="s">
        <v>1988</v>
      </c>
      <c r="Y40" s="81"/>
      <c r="Z40" s="81"/>
      <c r="AA40" s="87" t="s">
        <v>2003</v>
      </c>
      <c r="AB40" s="81"/>
      <c r="AC40" s="81" t="b">
        <v>0</v>
      </c>
      <c r="AD40" s="81">
        <v>0</v>
      </c>
      <c r="AE40" s="87" t="s">
        <v>712</v>
      </c>
      <c r="AF40" s="81" t="b">
        <v>1</v>
      </c>
      <c r="AG40" s="81" t="s">
        <v>728</v>
      </c>
      <c r="AH40" s="81"/>
      <c r="AI40" s="87" t="s">
        <v>734</v>
      </c>
      <c r="AJ40" s="81" t="b">
        <v>0</v>
      </c>
      <c r="AK40" s="81">
        <v>11</v>
      </c>
      <c r="AL40" s="87" t="s">
        <v>626</v>
      </c>
      <c r="AM40" s="81" t="s">
        <v>2014</v>
      </c>
      <c r="AN40" s="81" t="b">
        <v>0</v>
      </c>
      <c r="AO40" s="87" t="s">
        <v>626</v>
      </c>
      <c r="AP40" s="81" t="s">
        <v>197</v>
      </c>
      <c r="AQ40" s="81">
        <v>0</v>
      </c>
      <c r="AR40" s="81">
        <v>0</v>
      </c>
      <c r="AS40" s="81"/>
      <c r="AT40" s="81"/>
      <c r="AU40" s="81"/>
      <c r="AV40" s="81"/>
      <c r="AW40" s="81"/>
      <c r="AX40" s="81"/>
      <c r="AY40" s="81"/>
      <c r="AZ40" s="81"/>
      <c r="BA40" s="81">
        <v>1</v>
      </c>
      <c r="BB40" s="80" t="str">
        <f>REPLACE(INDEX(GroupVertices[Group],MATCH(Edges[[#This Row],[Vertex 1]],GroupVertices[Vertex],0)),1,1,"")</f>
        <v>3</v>
      </c>
      <c r="BC40" s="80" t="str">
        <f>REPLACE(INDEX(GroupVertices[Group],MATCH(Edges[[#This Row],[Vertex 2]],GroupVertices[Vertex],0)),1,1,"")</f>
        <v>3</v>
      </c>
      <c r="BD40" s="48"/>
      <c r="BE40" s="49"/>
      <c r="BF40" s="48"/>
      <c r="BG40" s="49"/>
      <c r="BH40" s="48"/>
      <c r="BI40" s="49"/>
      <c r="BJ40" s="48"/>
      <c r="BK40" s="49"/>
      <c r="BL40" s="48"/>
    </row>
    <row r="41" spans="1:64" ht="15">
      <c r="A41" s="66" t="s">
        <v>1970</v>
      </c>
      <c r="B41" s="66" t="s">
        <v>271</v>
      </c>
      <c r="C41" s="67" t="s">
        <v>1943</v>
      </c>
      <c r="D41" s="68">
        <v>3</v>
      </c>
      <c r="E41" s="69" t="s">
        <v>132</v>
      </c>
      <c r="F41" s="70">
        <v>32</v>
      </c>
      <c r="G41" s="67"/>
      <c r="H41" s="71"/>
      <c r="I41" s="72"/>
      <c r="J41" s="72"/>
      <c r="K41" s="34" t="s">
        <v>65</v>
      </c>
      <c r="L41" s="79">
        <v>41</v>
      </c>
      <c r="M41" s="79"/>
      <c r="N41" s="74"/>
      <c r="O41" s="81" t="s">
        <v>327</v>
      </c>
      <c r="P41" s="83">
        <v>43471.30054398148</v>
      </c>
      <c r="Q41" s="81" t="s">
        <v>352</v>
      </c>
      <c r="R41" s="81"/>
      <c r="S41" s="81"/>
      <c r="T41" s="81" t="s">
        <v>418</v>
      </c>
      <c r="U41" s="81"/>
      <c r="V41" s="84" t="s">
        <v>1980</v>
      </c>
      <c r="W41" s="83">
        <v>43471.30054398148</v>
      </c>
      <c r="X41" s="84" t="s">
        <v>1988</v>
      </c>
      <c r="Y41" s="81"/>
      <c r="Z41" s="81"/>
      <c r="AA41" s="87" t="s">
        <v>2003</v>
      </c>
      <c r="AB41" s="81"/>
      <c r="AC41" s="81" t="b">
        <v>0</v>
      </c>
      <c r="AD41" s="81">
        <v>0</v>
      </c>
      <c r="AE41" s="87" t="s">
        <v>712</v>
      </c>
      <c r="AF41" s="81" t="b">
        <v>1</v>
      </c>
      <c r="AG41" s="81" t="s">
        <v>728</v>
      </c>
      <c r="AH41" s="81"/>
      <c r="AI41" s="87" t="s">
        <v>734</v>
      </c>
      <c r="AJ41" s="81" t="b">
        <v>0</v>
      </c>
      <c r="AK41" s="81">
        <v>11</v>
      </c>
      <c r="AL41" s="87" t="s">
        <v>626</v>
      </c>
      <c r="AM41" s="81" t="s">
        <v>2014</v>
      </c>
      <c r="AN41" s="81" t="b">
        <v>0</v>
      </c>
      <c r="AO41" s="87" t="s">
        <v>626</v>
      </c>
      <c r="AP41" s="81" t="s">
        <v>197</v>
      </c>
      <c r="AQ41" s="81">
        <v>0</v>
      </c>
      <c r="AR41" s="81">
        <v>0</v>
      </c>
      <c r="AS41" s="81"/>
      <c r="AT41" s="81"/>
      <c r="AU41" s="81"/>
      <c r="AV41" s="81"/>
      <c r="AW41" s="81"/>
      <c r="AX41" s="81"/>
      <c r="AY41" s="81"/>
      <c r="AZ41" s="81"/>
      <c r="BA41" s="81">
        <v>1</v>
      </c>
      <c r="BB41" s="80" t="str">
        <f>REPLACE(INDEX(GroupVertices[Group],MATCH(Edges[[#This Row],[Vertex 1]],GroupVertices[Vertex],0)),1,1,"")</f>
        <v>3</v>
      </c>
      <c r="BC41" s="80" t="str">
        <f>REPLACE(INDEX(GroupVertices[Group],MATCH(Edges[[#This Row],[Vertex 2]],GroupVertices[Vertex],0)),1,1,"")</f>
        <v>2</v>
      </c>
      <c r="BD41" s="48"/>
      <c r="BE41" s="49"/>
      <c r="BF41" s="48"/>
      <c r="BG41" s="49"/>
      <c r="BH41" s="48"/>
      <c r="BI41" s="49"/>
      <c r="BJ41" s="48"/>
      <c r="BK41" s="49"/>
      <c r="BL41" s="48"/>
    </row>
    <row r="42" spans="1:64" ht="15">
      <c r="A42" s="66" t="s">
        <v>1970</v>
      </c>
      <c r="B42" s="66" t="s">
        <v>285</v>
      </c>
      <c r="C42" s="67" t="s">
        <v>1943</v>
      </c>
      <c r="D42" s="68">
        <v>3</v>
      </c>
      <c r="E42" s="69" t="s">
        <v>132</v>
      </c>
      <c r="F42" s="70">
        <v>32</v>
      </c>
      <c r="G42" s="67"/>
      <c r="H42" s="71"/>
      <c r="I42" s="72"/>
      <c r="J42" s="72"/>
      <c r="K42" s="34" t="s">
        <v>65</v>
      </c>
      <c r="L42" s="79">
        <v>42</v>
      </c>
      <c r="M42" s="79"/>
      <c r="N42" s="74"/>
      <c r="O42" s="81" t="s">
        <v>327</v>
      </c>
      <c r="P42" s="83">
        <v>43471.30054398148</v>
      </c>
      <c r="Q42" s="81" t="s">
        <v>352</v>
      </c>
      <c r="R42" s="81"/>
      <c r="S42" s="81"/>
      <c r="T42" s="81" t="s">
        <v>418</v>
      </c>
      <c r="U42" s="81"/>
      <c r="V42" s="84" t="s">
        <v>1980</v>
      </c>
      <c r="W42" s="83">
        <v>43471.30054398148</v>
      </c>
      <c r="X42" s="84" t="s">
        <v>1988</v>
      </c>
      <c r="Y42" s="81"/>
      <c r="Z42" s="81"/>
      <c r="AA42" s="87" t="s">
        <v>2003</v>
      </c>
      <c r="AB42" s="81"/>
      <c r="AC42" s="81" t="b">
        <v>0</v>
      </c>
      <c r="AD42" s="81">
        <v>0</v>
      </c>
      <c r="AE42" s="87" t="s">
        <v>712</v>
      </c>
      <c r="AF42" s="81" t="b">
        <v>1</v>
      </c>
      <c r="AG42" s="81" t="s">
        <v>728</v>
      </c>
      <c r="AH42" s="81"/>
      <c r="AI42" s="87" t="s">
        <v>734</v>
      </c>
      <c r="AJ42" s="81" t="b">
        <v>0</v>
      </c>
      <c r="AK42" s="81">
        <v>11</v>
      </c>
      <c r="AL42" s="87" t="s">
        <v>626</v>
      </c>
      <c r="AM42" s="81" t="s">
        <v>2014</v>
      </c>
      <c r="AN42" s="81" t="b">
        <v>0</v>
      </c>
      <c r="AO42" s="87" t="s">
        <v>626</v>
      </c>
      <c r="AP42" s="81" t="s">
        <v>197</v>
      </c>
      <c r="AQ42" s="81">
        <v>0</v>
      </c>
      <c r="AR42" s="81">
        <v>0</v>
      </c>
      <c r="AS42" s="81"/>
      <c r="AT42" s="81"/>
      <c r="AU42" s="81"/>
      <c r="AV42" s="81"/>
      <c r="AW42" s="81"/>
      <c r="AX42" s="81"/>
      <c r="AY42" s="81"/>
      <c r="AZ42" s="81"/>
      <c r="BA42" s="81">
        <v>1</v>
      </c>
      <c r="BB42" s="80" t="str">
        <f>REPLACE(INDEX(GroupVertices[Group],MATCH(Edges[[#This Row],[Vertex 1]],GroupVertices[Vertex],0)),1,1,"")</f>
        <v>3</v>
      </c>
      <c r="BC42" s="80" t="str">
        <f>REPLACE(INDEX(GroupVertices[Group],MATCH(Edges[[#This Row],[Vertex 2]],GroupVertices[Vertex],0)),1,1,"")</f>
        <v>3</v>
      </c>
      <c r="BD42" s="48"/>
      <c r="BE42" s="49"/>
      <c r="BF42" s="48"/>
      <c r="BG42" s="49"/>
      <c r="BH42" s="48"/>
      <c r="BI42" s="49"/>
      <c r="BJ42" s="48"/>
      <c r="BK42" s="49"/>
      <c r="BL42" s="48"/>
    </row>
    <row r="43" spans="1:64" ht="15">
      <c r="A43" s="66" t="s">
        <v>1970</v>
      </c>
      <c r="B43" s="66" t="s">
        <v>273</v>
      </c>
      <c r="C43" s="67" t="s">
        <v>1943</v>
      </c>
      <c r="D43" s="68">
        <v>3</v>
      </c>
      <c r="E43" s="69" t="s">
        <v>132</v>
      </c>
      <c r="F43" s="70">
        <v>32</v>
      </c>
      <c r="G43" s="67"/>
      <c r="H43" s="71"/>
      <c r="I43" s="72"/>
      <c r="J43" s="72"/>
      <c r="K43" s="34" t="s">
        <v>65</v>
      </c>
      <c r="L43" s="79">
        <v>43</v>
      </c>
      <c r="M43" s="79"/>
      <c r="N43" s="74"/>
      <c r="O43" s="81" t="s">
        <v>327</v>
      </c>
      <c r="P43" s="83">
        <v>43471.30054398148</v>
      </c>
      <c r="Q43" s="81" t="s">
        <v>352</v>
      </c>
      <c r="R43" s="81"/>
      <c r="S43" s="81"/>
      <c r="T43" s="81" t="s">
        <v>418</v>
      </c>
      <c r="U43" s="81"/>
      <c r="V43" s="84" t="s">
        <v>1980</v>
      </c>
      <c r="W43" s="83">
        <v>43471.30054398148</v>
      </c>
      <c r="X43" s="84" t="s">
        <v>1988</v>
      </c>
      <c r="Y43" s="81"/>
      <c r="Z43" s="81"/>
      <c r="AA43" s="87" t="s">
        <v>2003</v>
      </c>
      <c r="AB43" s="81"/>
      <c r="AC43" s="81" t="b">
        <v>0</v>
      </c>
      <c r="AD43" s="81">
        <v>0</v>
      </c>
      <c r="AE43" s="87" t="s">
        <v>712</v>
      </c>
      <c r="AF43" s="81" t="b">
        <v>1</v>
      </c>
      <c r="AG43" s="81" t="s">
        <v>728</v>
      </c>
      <c r="AH43" s="81"/>
      <c r="AI43" s="87" t="s">
        <v>734</v>
      </c>
      <c r="AJ43" s="81" t="b">
        <v>0</v>
      </c>
      <c r="AK43" s="81">
        <v>11</v>
      </c>
      <c r="AL43" s="87" t="s">
        <v>626</v>
      </c>
      <c r="AM43" s="81" t="s">
        <v>2014</v>
      </c>
      <c r="AN43" s="81" t="b">
        <v>0</v>
      </c>
      <c r="AO43" s="87" t="s">
        <v>626</v>
      </c>
      <c r="AP43" s="81" t="s">
        <v>197</v>
      </c>
      <c r="AQ43" s="81">
        <v>0</v>
      </c>
      <c r="AR43" s="81">
        <v>0</v>
      </c>
      <c r="AS43" s="81"/>
      <c r="AT43" s="81"/>
      <c r="AU43" s="81"/>
      <c r="AV43" s="81"/>
      <c r="AW43" s="81"/>
      <c r="AX43" s="81"/>
      <c r="AY43" s="81"/>
      <c r="AZ43" s="81"/>
      <c r="BA43" s="81">
        <v>1</v>
      </c>
      <c r="BB43" s="80" t="str">
        <f>REPLACE(INDEX(GroupVertices[Group],MATCH(Edges[[#This Row],[Vertex 1]],GroupVertices[Vertex],0)),1,1,"")</f>
        <v>3</v>
      </c>
      <c r="BC43" s="80" t="str">
        <f>REPLACE(INDEX(GroupVertices[Group],MATCH(Edges[[#This Row],[Vertex 2]],GroupVertices[Vertex],0)),1,1,"")</f>
        <v>4</v>
      </c>
      <c r="BD43" s="48"/>
      <c r="BE43" s="49"/>
      <c r="BF43" s="48"/>
      <c r="BG43" s="49"/>
      <c r="BH43" s="48"/>
      <c r="BI43" s="49"/>
      <c r="BJ43" s="48"/>
      <c r="BK43" s="49"/>
      <c r="BL43" s="48"/>
    </row>
    <row r="44" spans="1:64" ht="15">
      <c r="A44" s="66" t="s">
        <v>1970</v>
      </c>
      <c r="B44" s="66" t="s">
        <v>287</v>
      </c>
      <c r="C44" s="67" t="s">
        <v>1943</v>
      </c>
      <c r="D44" s="68">
        <v>3</v>
      </c>
      <c r="E44" s="69" t="s">
        <v>132</v>
      </c>
      <c r="F44" s="70">
        <v>32</v>
      </c>
      <c r="G44" s="67"/>
      <c r="H44" s="71"/>
      <c r="I44" s="72"/>
      <c r="J44" s="72"/>
      <c r="K44" s="34" t="s">
        <v>65</v>
      </c>
      <c r="L44" s="79">
        <v>44</v>
      </c>
      <c r="M44" s="79"/>
      <c r="N44" s="74"/>
      <c r="O44" s="81" t="s">
        <v>327</v>
      </c>
      <c r="P44" s="83">
        <v>43471.30054398148</v>
      </c>
      <c r="Q44" s="81" t="s">
        <v>352</v>
      </c>
      <c r="R44" s="81"/>
      <c r="S44" s="81"/>
      <c r="T44" s="81" t="s">
        <v>418</v>
      </c>
      <c r="U44" s="81"/>
      <c r="V44" s="84" t="s">
        <v>1980</v>
      </c>
      <c r="W44" s="83">
        <v>43471.30054398148</v>
      </c>
      <c r="X44" s="84" t="s">
        <v>1988</v>
      </c>
      <c r="Y44" s="81"/>
      <c r="Z44" s="81"/>
      <c r="AA44" s="87" t="s">
        <v>2003</v>
      </c>
      <c r="AB44" s="81"/>
      <c r="AC44" s="81" t="b">
        <v>0</v>
      </c>
      <c r="AD44" s="81">
        <v>0</v>
      </c>
      <c r="AE44" s="87" t="s">
        <v>712</v>
      </c>
      <c r="AF44" s="81" t="b">
        <v>1</v>
      </c>
      <c r="AG44" s="81" t="s">
        <v>728</v>
      </c>
      <c r="AH44" s="81"/>
      <c r="AI44" s="87" t="s">
        <v>734</v>
      </c>
      <c r="AJ44" s="81" t="b">
        <v>0</v>
      </c>
      <c r="AK44" s="81">
        <v>11</v>
      </c>
      <c r="AL44" s="87" t="s">
        <v>626</v>
      </c>
      <c r="AM44" s="81" t="s">
        <v>2014</v>
      </c>
      <c r="AN44" s="81" t="b">
        <v>0</v>
      </c>
      <c r="AO44" s="87" t="s">
        <v>626</v>
      </c>
      <c r="AP44" s="81" t="s">
        <v>197</v>
      </c>
      <c r="AQ44" s="81">
        <v>0</v>
      </c>
      <c r="AR44" s="81">
        <v>0</v>
      </c>
      <c r="AS44" s="81"/>
      <c r="AT44" s="81"/>
      <c r="AU44" s="81"/>
      <c r="AV44" s="81"/>
      <c r="AW44" s="81"/>
      <c r="AX44" s="81"/>
      <c r="AY44" s="81"/>
      <c r="AZ44" s="81"/>
      <c r="BA44" s="81">
        <v>1</v>
      </c>
      <c r="BB44" s="80" t="str">
        <f>REPLACE(INDEX(GroupVertices[Group],MATCH(Edges[[#This Row],[Vertex 1]],GroupVertices[Vertex],0)),1,1,"")</f>
        <v>3</v>
      </c>
      <c r="BC44" s="80" t="str">
        <f>REPLACE(INDEX(GroupVertices[Group],MATCH(Edges[[#This Row],[Vertex 2]],GroupVertices[Vertex],0)),1,1,"")</f>
        <v>3</v>
      </c>
      <c r="BD44" s="48"/>
      <c r="BE44" s="49"/>
      <c r="BF44" s="48"/>
      <c r="BG44" s="49"/>
      <c r="BH44" s="48"/>
      <c r="BI44" s="49"/>
      <c r="BJ44" s="48"/>
      <c r="BK44" s="49"/>
      <c r="BL44" s="48"/>
    </row>
    <row r="45" spans="1:64" ht="15">
      <c r="A45" s="66" t="s">
        <v>1970</v>
      </c>
      <c r="B45" s="66" t="s">
        <v>267</v>
      </c>
      <c r="C45" s="67" t="s">
        <v>1943</v>
      </c>
      <c r="D45" s="68">
        <v>3</v>
      </c>
      <c r="E45" s="69" t="s">
        <v>132</v>
      </c>
      <c r="F45" s="70">
        <v>32</v>
      </c>
      <c r="G45" s="67"/>
      <c r="H45" s="71"/>
      <c r="I45" s="72"/>
      <c r="J45" s="72"/>
      <c r="K45" s="34" t="s">
        <v>65</v>
      </c>
      <c r="L45" s="79">
        <v>45</v>
      </c>
      <c r="M45" s="79"/>
      <c r="N45" s="74"/>
      <c r="O45" s="81" t="s">
        <v>327</v>
      </c>
      <c r="P45" s="83">
        <v>43471.30054398148</v>
      </c>
      <c r="Q45" s="81" t="s">
        <v>352</v>
      </c>
      <c r="R45" s="81"/>
      <c r="S45" s="81"/>
      <c r="T45" s="81" t="s">
        <v>418</v>
      </c>
      <c r="U45" s="81"/>
      <c r="V45" s="84" t="s">
        <v>1980</v>
      </c>
      <c r="W45" s="83">
        <v>43471.30054398148</v>
      </c>
      <c r="X45" s="84" t="s">
        <v>1988</v>
      </c>
      <c r="Y45" s="81"/>
      <c r="Z45" s="81"/>
      <c r="AA45" s="87" t="s">
        <v>2003</v>
      </c>
      <c r="AB45" s="81"/>
      <c r="AC45" s="81" t="b">
        <v>0</v>
      </c>
      <c r="AD45" s="81">
        <v>0</v>
      </c>
      <c r="AE45" s="87" t="s">
        <v>712</v>
      </c>
      <c r="AF45" s="81" t="b">
        <v>1</v>
      </c>
      <c r="AG45" s="81" t="s">
        <v>728</v>
      </c>
      <c r="AH45" s="81"/>
      <c r="AI45" s="87" t="s">
        <v>734</v>
      </c>
      <c r="AJ45" s="81" t="b">
        <v>0</v>
      </c>
      <c r="AK45" s="81">
        <v>11</v>
      </c>
      <c r="AL45" s="87" t="s">
        <v>626</v>
      </c>
      <c r="AM45" s="81" t="s">
        <v>2014</v>
      </c>
      <c r="AN45" s="81" t="b">
        <v>0</v>
      </c>
      <c r="AO45" s="87" t="s">
        <v>626</v>
      </c>
      <c r="AP45" s="81" t="s">
        <v>197</v>
      </c>
      <c r="AQ45" s="81">
        <v>0</v>
      </c>
      <c r="AR45" s="81">
        <v>0</v>
      </c>
      <c r="AS45" s="81"/>
      <c r="AT45" s="81"/>
      <c r="AU45" s="81"/>
      <c r="AV45" s="81"/>
      <c r="AW45" s="81"/>
      <c r="AX45" s="81"/>
      <c r="AY45" s="81"/>
      <c r="AZ45" s="81"/>
      <c r="BA45" s="81">
        <v>1</v>
      </c>
      <c r="BB45" s="80" t="str">
        <f>REPLACE(INDEX(GroupVertices[Group],MATCH(Edges[[#This Row],[Vertex 1]],GroupVertices[Vertex],0)),1,1,"")</f>
        <v>3</v>
      </c>
      <c r="BC45" s="80" t="str">
        <f>REPLACE(INDEX(GroupVertices[Group],MATCH(Edges[[#This Row],[Vertex 2]],GroupVertices[Vertex],0)),1,1,"")</f>
        <v>3</v>
      </c>
      <c r="BD45" s="48"/>
      <c r="BE45" s="49"/>
      <c r="BF45" s="48"/>
      <c r="BG45" s="49"/>
      <c r="BH45" s="48"/>
      <c r="BI45" s="49"/>
      <c r="BJ45" s="48"/>
      <c r="BK45" s="49"/>
      <c r="BL45" s="48"/>
    </row>
    <row r="46" spans="1:64" ht="15">
      <c r="A46" s="66" t="s">
        <v>1970</v>
      </c>
      <c r="B46" s="66" t="s">
        <v>276</v>
      </c>
      <c r="C46" s="67" t="s">
        <v>1943</v>
      </c>
      <c r="D46" s="68">
        <v>3</v>
      </c>
      <c r="E46" s="69" t="s">
        <v>132</v>
      </c>
      <c r="F46" s="70">
        <v>32</v>
      </c>
      <c r="G46" s="67"/>
      <c r="H46" s="71"/>
      <c r="I46" s="72"/>
      <c r="J46" s="72"/>
      <c r="K46" s="34" t="s">
        <v>65</v>
      </c>
      <c r="L46" s="79">
        <v>46</v>
      </c>
      <c r="M46" s="79"/>
      <c r="N46" s="74"/>
      <c r="O46" s="81" t="s">
        <v>327</v>
      </c>
      <c r="P46" s="83">
        <v>43471.30054398148</v>
      </c>
      <c r="Q46" s="81" t="s">
        <v>352</v>
      </c>
      <c r="R46" s="81"/>
      <c r="S46" s="81"/>
      <c r="T46" s="81" t="s">
        <v>418</v>
      </c>
      <c r="U46" s="81"/>
      <c r="V46" s="84" t="s">
        <v>1980</v>
      </c>
      <c r="W46" s="83">
        <v>43471.30054398148</v>
      </c>
      <c r="X46" s="84" t="s">
        <v>1988</v>
      </c>
      <c r="Y46" s="81"/>
      <c r="Z46" s="81"/>
      <c r="AA46" s="87" t="s">
        <v>2003</v>
      </c>
      <c r="AB46" s="81"/>
      <c r="AC46" s="81" t="b">
        <v>0</v>
      </c>
      <c r="AD46" s="81">
        <v>0</v>
      </c>
      <c r="AE46" s="87" t="s">
        <v>712</v>
      </c>
      <c r="AF46" s="81" t="b">
        <v>1</v>
      </c>
      <c r="AG46" s="81" t="s">
        <v>728</v>
      </c>
      <c r="AH46" s="81"/>
      <c r="AI46" s="87" t="s">
        <v>734</v>
      </c>
      <c r="AJ46" s="81" t="b">
        <v>0</v>
      </c>
      <c r="AK46" s="81">
        <v>11</v>
      </c>
      <c r="AL46" s="87" t="s">
        <v>626</v>
      </c>
      <c r="AM46" s="81" t="s">
        <v>2014</v>
      </c>
      <c r="AN46" s="81" t="b">
        <v>0</v>
      </c>
      <c r="AO46" s="87" t="s">
        <v>626</v>
      </c>
      <c r="AP46" s="81" t="s">
        <v>197</v>
      </c>
      <c r="AQ46" s="81">
        <v>0</v>
      </c>
      <c r="AR46" s="81">
        <v>0</v>
      </c>
      <c r="AS46" s="81"/>
      <c r="AT46" s="81"/>
      <c r="AU46" s="81"/>
      <c r="AV46" s="81"/>
      <c r="AW46" s="81"/>
      <c r="AX46" s="81"/>
      <c r="AY46" s="81"/>
      <c r="AZ46" s="81"/>
      <c r="BA46" s="81">
        <v>1</v>
      </c>
      <c r="BB46" s="80" t="str">
        <f>REPLACE(INDEX(GroupVertices[Group],MATCH(Edges[[#This Row],[Vertex 1]],GroupVertices[Vertex],0)),1,1,"")</f>
        <v>3</v>
      </c>
      <c r="BC46" s="80" t="str">
        <f>REPLACE(INDEX(GroupVertices[Group],MATCH(Edges[[#This Row],[Vertex 2]],GroupVertices[Vertex],0)),1,1,"")</f>
        <v>2</v>
      </c>
      <c r="BD46" s="48">
        <v>0</v>
      </c>
      <c r="BE46" s="49">
        <v>0</v>
      </c>
      <c r="BF46" s="48">
        <v>0</v>
      </c>
      <c r="BG46" s="49">
        <v>0</v>
      </c>
      <c r="BH46" s="48">
        <v>0</v>
      </c>
      <c r="BI46" s="49">
        <v>0</v>
      </c>
      <c r="BJ46" s="48">
        <v>24</v>
      </c>
      <c r="BK46" s="49">
        <v>100</v>
      </c>
      <c r="BL46" s="48">
        <v>24</v>
      </c>
    </row>
    <row r="47" spans="1:64" ht="15">
      <c r="A47" s="66" t="s">
        <v>270</v>
      </c>
      <c r="B47" s="66" t="s">
        <v>266</v>
      </c>
      <c r="C47" s="67" t="s">
        <v>1943</v>
      </c>
      <c r="D47" s="68">
        <v>3</v>
      </c>
      <c r="E47" s="69" t="s">
        <v>132</v>
      </c>
      <c r="F47" s="70">
        <v>32</v>
      </c>
      <c r="G47" s="67"/>
      <c r="H47" s="71"/>
      <c r="I47" s="72"/>
      <c r="J47" s="72"/>
      <c r="K47" s="34" t="s">
        <v>65</v>
      </c>
      <c r="L47" s="79">
        <v>47</v>
      </c>
      <c r="M47" s="79"/>
      <c r="N47" s="74"/>
      <c r="O47" s="81" t="s">
        <v>326</v>
      </c>
      <c r="P47" s="83">
        <v>43471.30337962963</v>
      </c>
      <c r="Q47" s="81" t="s">
        <v>336</v>
      </c>
      <c r="R47" s="81"/>
      <c r="S47" s="81"/>
      <c r="T47" s="81"/>
      <c r="U47" s="81"/>
      <c r="V47" s="84" t="s">
        <v>476</v>
      </c>
      <c r="W47" s="83">
        <v>43471.30337962963</v>
      </c>
      <c r="X47" s="84" t="s">
        <v>525</v>
      </c>
      <c r="Y47" s="81"/>
      <c r="Z47" s="81"/>
      <c r="AA47" s="87" t="s">
        <v>621</v>
      </c>
      <c r="AB47" s="81"/>
      <c r="AC47" s="81" t="b">
        <v>0</v>
      </c>
      <c r="AD47" s="81">
        <v>0</v>
      </c>
      <c r="AE47" s="87" t="s">
        <v>712</v>
      </c>
      <c r="AF47" s="81" t="b">
        <v>0</v>
      </c>
      <c r="AG47" s="81" t="s">
        <v>728</v>
      </c>
      <c r="AH47" s="81"/>
      <c r="AI47" s="87" t="s">
        <v>712</v>
      </c>
      <c r="AJ47" s="81" t="b">
        <v>0</v>
      </c>
      <c r="AK47" s="81">
        <v>11</v>
      </c>
      <c r="AL47" s="87" t="s">
        <v>646</v>
      </c>
      <c r="AM47" s="81" t="s">
        <v>739</v>
      </c>
      <c r="AN47" s="81" t="b">
        <v>0</v>
      </c>
      <c r="AO47" s="87" t="s">
        <v>646</v>
      </c>
      <c r="AP47" s="81" t="s">
        <v>197</v>
      </c>
      <c r="AQ47" s="81">
        <v>0</v>
      </c>
      <c r="AR47" s="81">
        <v>0</v>
      </c>
      <c r="AS47" s="81"/>
      <c r="AT47" s="81"/>
      <c r="AU47" s="81"/>
      <c r="AV47" s="81"/>
      <c r="AW47" s="81"/>
      <c r="AX47" s="81"/>
      <c r="AY47" s="81"/>
      <c r="AZ47" s="81"/>
      <c r="BA47" s="81">
        <v>1</v>
      </c>
      <c r="BB47" s="80" t="str">
        <f>REPLACE(INDEX(GroupVertices[Group],MATCH(Edges[[#This Row],[Vertex 1]],GroupVertices[Vertex],0)),1,1,"")</f>
        <v>8</v>
      </c>
      <c r="BC47" s="80" t="str">
        <f>REPLACE(INDEX(GroupVertices[Group],MATCH(Edges[[#This Row],[Vertex 2]],GroupVertices[Vertex],0)),1,1,"")</f>
        <v>8</v>
      </c>
      <c r="BD47" s="48">
        <v>1</v>
      </c>
      <c r="BE47" s="49">
        <v>3.8461538461538463</v>
      </c>
      <c r="BF47" s="48">
        <v>0</v>
      </c>
      <c r="BG47" s="49">
        <v>0</v>
      </c>
      <c r="BH47" s="48">
        <v>0</v>
      </c>
      <c r="BI47" s="49">
        <v>0</v>
      </c>
      <c r="BJ47" s="48">
        <v>25</v>
      </c>
      <c r="BK47" s="49">
        <v>96.15384615384616</v>
      </c>
      <c r="BL47" s="48">
        <v>26</v>
      </c>
    </row>
    <row r="48" spans="1:64" ht="15">
      <c r="A48" s="66" t="s">
        <v>233</v>
      </c>
      <c r="B48" s="66" t="s">
        <v>233</v>
      </c>
      <c r="C48" s="67" t="s">
        <v>1943</v>
      </c>
      <c r="D48" s="68">
        <v>3</v>
      </c>
      <c r="E48" s="69" t="s">
        <v>132</v>
      </c>
      <c r="F48" s="70">
        <v>32</v>
      </c>
      <c r="G48" s="67"/>
      <c r="H48" s="71"/>
      <c r="I48" s="72"/>
      <c r="J48" s="72"/>
      <c r="K48" s="34" t="s">
        <v>65</v>
      </c>
      <c r="L48" s="79">
        <v>48</v>
      </c>
      <c r="M48" s="79"/>
      <c r="N48" s="74"/>
      <c r="O48" s="81" t="s">
        <v>197</v>
      </c>
      <c r="P48" s="83">
        <v>43469.7490625</v>
      </c>
      <c r="Q48" s="81" t="s">
        <v>329</v>
      </c>
      <c r="R48" s="81"/>
      <c r="S48" s="81"/>
      <c r="T48" s="81" t="s">
        <v>401</v>
      </c>
      <c r="U48" s="81"/>
      <c r="V48" s="84" t="s">
        <v>441</v>
      </c>
      <c r="W48" s="83">
        <v>43469.7490625</v>
      </c>
      <c r="X48" s="84" t="s">
        <v>500</v>
      </c>
      <c r="Y48" s="81"/>
      <c r="Z48" s="81"/>
      <c r="AA48" s="87" t="s">
        <v>595</v>
      </c>
      <c r="AB48" s="81"/>
      <c r="AC48" s="81" t="b">
        <v>0</v>
      </c>
      <c r="AD48" s="81">
        <v>8</v>
      </c>
      <c r="AE48" s="87" t="s">
        <v>712</v>
      </c>
      <c r="AF48" s="81" t="b">
        <v>0</v>
      </c>
      <c r="AG48" s="81" t="s">
        <v>728</v>
      </c>
      <c r="AH48" s="81"/>
      <c r="AI48" s="87" t="s">
        <v>712</v>
      </c>
      <c r="AJ48" s="81" t="b">
        <v>0</v>
      </c>
      <c r="AK48" s="81">
        <v>8</v>
      </c>
      <c r="AL48" s="87" t="s">
        <v>712</v>
      </c>
      <c r="AM48" s="81" t="s">
        <v>739</v>
      </c>
      <c r="AN48" s="81" t="b">
        <v>0</v>
      </c>
      <c r="AO48" s="87" t="s">
        <v>595</v>
      </c>
      <c r="AP48" s="81" t="s">
        <v>326</v>
      </c>
      <c r="AQ48" s="81">
        <v>0</v>
      </c>
      <c r="AR48" s="81">
        <v>0</v>
      </c>
      <c r="AS48" s="81"/>
      <c r="AT48" s="81"/>
      <c r="AU48" s="81"/>
      <c r="AV48" s="81"/>
      <c r="AW48" s="81"/>
      <c r="AX48" s="81"/>
      <c r="AY48" s="81"/>
      <c r="AZ48" s="81"/>
      <c r="BA48" s="81">
        <v>1</v>
      </c>
      <c r="BB48" s="80" t="str">
        <f>REPLACE(INDEX(GroupVertices[Group],MATCH(Edges[[#This Row],[Vertex 1]],GroupVertices[Vertex],0)),1,1,"")</f>
        <v>12</v>
      </c>
      <c r="BC48" s="80" t="str">
        <f>REPLACE(INDEX(GroupVertices[Group],MATCH(Edges[[#This Row],[Vertex 2]],GroupVertices[Vertex],0)),1,1,"")</f>
        <v>12</v>
      </c>
      <c r="BD48" s="48">
        <v>1</v>
      </c>
      <c r="BE48" s="49">
        <v>2.9411764705882355</v>
      </c>
      <c r="BF48" s="48">
        <v>0</v>
      </c>
      <c r="BG48" s="49">
        <v>0</v>
      </c>
      <c r="BH48" s="48">
        <v>0</v>
      </c>
      <c r="BI48" s="49">
        <v>0</v>
      </c>
      <c r="BJ48" s="48">
        <v>33</v>
      </c>
      <c r="BK48" s="49">
        <v>97.05882352941177</v>
      </c>
      <c r="BL48" s="48">
        <v>34</v>
      </c>
    </row>
    <row r="49" spans="1:64" ht="15">
      <c r="A49" s="66" t="s">
        <v>234</v>
      </c>
      <c r="B49" s="66" t="s">
        <v>233</v>
      </c>
      <c r="C49" s="67" t="s">
        <v>1943</v>
      </c>
      <c r="D49" s="68">
        <v>3</v>
      </c>
      <c r="E49" s="69" t="s">
        <v>132</v>
      </c>
      <c r="F49" s="70">
        <v>32</v>
      </c>
      <c r="G49" s="67"/>
      <c r="H49" s="71"/>
      <c r="I49" s="72"/>
      <c r="J49" s="72"/>
      <c r="K49" s="34" t="s">
        <v>65</v>
      </c>
      <c r="L49" s="79">
        <v>49</v>
      </c>
      <c r="M49" s="79"/>
      <c r="N49" s="74"/>
      <c r="O49" s="81" t="s">
        <v>326</v>
      </c>
      <c r="P49" s="83">
        <v>43471.33128472222</v>
      </c>
      <c r="Q49" s="81" t="s">
        <v>329</v>
      </c>
      <c r="R49" s="81"/>
      <c r="S49" s="81"/>
      <c r="T49" s="81" t="s">
        <v>402</v>
      </c>
      <c r="U49" s="81"/>
      <c r="V49" s="84" t="s">
        <v>442</v>
      </c>
      <c r="W49" s="83">
        <v>43471.33128472222</v>
      </c>
      <c r="X49" s="84" t="s">
        <v>501</v>
      </c>
      <c r="Y49" s="81"/>
      <c r="Z49" s="81"/>
      <c r="AA49" s="87" t="s">
        <v>596</v>
      </c>
      <c r="AB49" s="81"/>
      <c r="AC49" s="81" t="b">
        <v>0</v>
      </c>
      <c r="AD49" s="81">
        <v>0</v>
      </c>
      <c r="AE49" s="87" t="s">
        <v>712</v>
      </c>
      <c r="AF49" s="81" t="b">
        <v>0</v>
      </c>
      <c r="AG49" s="81" t="s">
        <v>728</v>
      </c>
      <c r="AH49" s="81"/>
      <c r="AI49" s="87" t="s">
        <v>712</v>
      </c>
      <c r="AJ49" s="81" t="b">
        <v>0</v>
      </c>
      <c r="AK49" s="81">
        <v>8</v>
      </c>
      <c r="AL49" s="87" t="s">
        <v>595</v>
      </c>
      <c r="AM49" s="81" t="s">
        <v>740</v>
      </c>
      <c r="AN49" s="81" t="b">
        <v>0</v>
      </c>
      <c r="AO49" s="87" t="s">
        <v>595</v>
      </c>
      <c r="AP49" s="81" t="s">
        <v>197</v>
      </c>
      <c r="AQ49" s="81">
        <v>0</v>
      </c>
      <c r="AR49" s="81">
        <v>0</v>
      </c>
      <c r="AS49" s="81"/>
      <c r="AT49" s="81"/>
      <c r="AU49" s="81"/>
      <c r="AV49" s="81"/>
      <c r="AW49" s="81"/>
      <c r="AX49" s="81"/>
      <c r="AY49" s="81"/>
      <c r="AZ49" s="81"/>
      <c r="BA49" s="81">
        <v>1</v>
      </c>
      <c r="BB49" s="80" t="str">
        <f>REPLACE(INDEX(GroupVertices[Group],MATCH(Edges[[#This Row],[Vertex 1]],GroupVertices[Vertex],0)),1,1,"")</f>
        <v>12</v>
      </c>
      <c r="BC49" s="80" t="str">
        <f>REPLACE(INDEX(GroupVertices[Group],MATCH(Edges[[#This Row],[Vertex 2]],GroupVertices[Vertex],0)),1,1,"")</f>
        <v>12</v>
      </c>
      <c r="BD49" s="48">
        <v>1</v>
      </c>
      <c r="BE49" s="49">
        <v>2.9411764705882355</v>
      </c>
      <c r="BF49" s="48">
        <v>0</v>
      </c>
      <c r="BG49" s="49">
        <v>0</v>
      </c>
      <c r="BH49" s="48">
        <v>0</v>
      </c>
      <c r="BI49" s="49">
        <v>0</v>
      </c>
      <c r="BJ49" s="48">
        <v>33</v>
      </c>
      <c r="BK49" s="49">
        <v>97.05882352941177</v>
      </c>
      <c r="BL49" s="48">
        <v>34</v>
      </c>
    </row>
    <row r="50" spans="1:64" ht="15">
      <c r="A50" s="66" t="s">
        <v>275</v>
      </c>
      <c r="B50" s="66" t="s">
        <v>313</v>
      </c>
      <c r="C50" s="67" t="s">
        <v>1943</v>
      </c>
      <c r="D50" s="68">
        <v>3</v>
      </c>
      <c r="E50" s="69" t="s">
        <v>132</v>
      </c>
      <c r="F50" s="70">
        <v>32</v>
      </c>
      <c r="G50" s="67"/>
      <c r="H50" s="71"/>
      <c r="I50" s="72"/>
      <c r="J50" s="72"/>
      <c r="K50" s="34" t="s">
        <v>65</v>
      </c>
      <c r="L50" s="79">
        <v>50</v>
      </c>
      <c r="M50" s="79"/>
      <c r="N50" s="74"/>
      <c r="O50" s="81" t="s">
        <v>327</v>
      </c>
      <c r="P50" s="83">
        <v>43470.913518518515</v>
      </c>
      <c r="Q50" s="81" t="s">
        <v>357</v>
      </c>
      <c r="R50" s="81"/>
      <c r="S50" s="81"/>
      <c r="T50" s="81" t="s">
        <v>410</v>
      </c>
      <c r="U50" s="81"/>
      <c r="V50" s="84" t="s">
        <v>481</v>
      </c>
      <c r="W50" s="83">
        <v>43470.913518518515</v>
      </c>
      <c r="X50" s="84" t="s">
        <v>385</v>
      </c>
      <c r="Y50" s="81"/>
      <c r="Z50" s="81"/>
      <c r="AA50" s="87" t="s">
        <v>637</v>
      </c>
      <c r="AB50" s="87" t="s">
        <v>699</v>
      </c>
      <c r="AC50" s="81" t="b">
        <v>0</v>
      </c>
      <c r="AD50" s="81">
        <v>11</v>
      </c>
      <c r="AE50" s="87" t="s">
        <v>713</v>
      </c>
      <c r="AF50" s="81" t="b">
        <v>0</v>
      </c>
      <c r="AG50" s="81" t="s">
        <v>728</v>
      </c>
      <c r="AH50" s="81"/>
      <c r="AI50" s="87" t="s">
        <v>712</v>
      </c>
      <c r="AJ50" s="81" t="b">
        <v>0</v>
      </c>
      <c r="AK50" s="81">
        <v>7</v>
      </c>
      <c r="AL50" s="87" t="s">
        <v>712</v>
      </c>
      <c r="AM50" s="81" t="s">
        <v>741</v>
      </c>
      <c r="AN50" s="81" t="b">
        <v>0</v>
      </c>
      <c r="AO50" s="87" t="s">
        <v>699</v>
      </c>
      <c r="AP50" s="81" t="s">
        <v>326</v>
      </c>
      <c r="AQ50" s="81">
        <v>0</v>
      </c>
      <c r="AR50" s="81">
        <v>0</v>
      </c>
      <c r="AS50" s="81"/>
      <c r="AT50" s="81"/>
      <c r="AU50" s="81"/>
      <c r="AV50" s="81"/>
      <c r="AW50" s="81"/>
      <c r="AX50" s="81"/>
      <c r="AY50" s="81"/>
      <c r="AZ50" s="81"/>
      <c r="BA50" s="81">
        <v>1</v>
      </c>
      <c r="BB50" s="80" t="str">
        <f>REPLACE(INDEX(GroupVertices[Group],MATCH(Edges[[#This Row],[Vertex 1]],GroupVertices[Vertex],0)),1,1,"")</f>
        <v>3</v>
      </c>
      <c r="BC50" s="80" t="str">
        <f>REPLACE(INDEX(GroupVertices[Group],MATCH(Edges[[#This Row],[Vertex 2]],GroupVertices[Vertex],0)),1,1,"")</f>
        <v>3</v>
      </c>
      <c r="BD50" s="48"/>
      <c r="BE50" s="49"/>
      <c r="BF50" s="48"/>
      <c r="BG50" s="49"/>
      <c r="BH50" s="48"/>
      <c r="BI50" s="49"/>
      <c r="BJ50" s="48"/>
      <c r="BK50" s="49"/>
      <c r="BL50" s="48"/>
    </row>
    <row r="51" spans="1:64" ht="15">
      <c r="A51" s="66" t="s">
        <v>275</v>
      </c>
      <c r="B51" s="66" t="s">
        <v>286</v>
      </c>
      <c r="C51" s="67" t="s">
        <v>1943</v>
      </c>
      <c r="D51" s="68">
        <v>3</v>
      </c>
      <c r="E51" s="69" t="s">
        <v>132</v>
      </c>
      <c r="F51" s="70">
        <v>32</v>
      </c>
      <c r="G51" s="67"/>
      <c r="H51" s="71"/>
      <c r="I51" s="72"/>
      <c r="J51" s="72"/>
      <c r="K51" s="34" t="s">
        <v>65</v>
      </c>
      <c r="L51" s="79">
        <v>51</v>
      </c>
      <c r="M51" s="79"/>
      <c r="N51" s="74"/>
      <c r="O51" s="81" t="s">
        <v>327</v>
      </c>
      <c r="P51" s="83">
        <v>43470.913518518515</v>
      </c>
      <c r="Q51" s="81" t="s">
        <v>357</v>
      </c>
      <c r="R51" s="81"/>
      <c r="S51" s="81"/>
      <c r="T51" s="81" t="s">
        <v>410</v>
      </c>
      <c r="U51" s="81"/>
      <c r="V51" s="84" t="s">
        <v>481</v>
      </c>
      <c r="W51" s="83">
        <v>43470.913518518515</v>
      </c>
      <c r="X51" s="84" t="s">
        <v>385</v>
      </c>
      <c r="Y51" s="81"/>
      <c r="Z51" s="81"/>
      <c r="AA51" s="87" t="s">
        <v>637</v>
      </c>
      <c r="AB51" s="87" t="s">
        <v>699</v>
      </c>
      <c r="AC51" s="81" t="b">
        <v>0</v>
      </c>
      <c r="AD51" s="81">
        <v>11</v>
      </c>
      <c r="AE51" s="87" t="s">
        <v>713</v>
      </c>
      <c r="AF51" s="81" t="b">
        <v>0</v>
      </c>
      <c r="AG51" s="81" t="s">
        <v>728</v>
      </c>
      <c r="AH51" s="81"/>
      <c r="AI51" s="87" t="s">
        <v>712</v>
      </c>
      <c r="AJ51" s="81" t="b">
        <v>0</v>
      </c>
      <c r="AK51" s="81">
        <v>7</v>
      </c>
      <c r="AL51" s="87" t="s">
        <v>712</v>
      </c>
      <c r="AM51" s="81" t="s">
        <v>741</v>
      </c>
      <c r="AN51" s="81" t="b">
        <v>0</v>
      </c>
      <c r="AO51" s="87" t="s">
        <v>699</v>
      </c>
      <c r="AP51" s="81" t="s">
        <v>326</v>
      </c>
      <c r="AQ51" s="81">
        <v>0</v>
      </c>
      <c r="AR51" s="81">
        <v>0</v>
      </c>
      <c r="AS51" s="81"/>
      <c r="AT51" s="81"/>
      <c r="AU51" s="81"/>
      <c r="AV51" s="81"/>
      <c r="AW51" s="81"/>
      <c r="AX51" s="81"/>
      <c r="AY51" s="81"/>
      <c r="AZ51" s="81"/>
      <c r="BA51" s="81">
        <v>1</v>
      </c>
      <c r="BB51" s="80" t="str">
        <f>REPLACE(INDEX(GroupVertices[Group],MATCH(Edges[[#This Row],[Vertex 1]],GroupVertices[Vertex],0)),1,1,"")</f>
        <v>3</v>
      </c>
      <c r="BC51" s="80" t="str">
        <f>REPLACE(INDEX(GroupVertices[Group],MATCH(Edges[[#This Row],[Vertex 2]],GroupVertices[Vertex],0)),1,1,"")</f>
        <v>3</v>
      </c>
      <c r="BD51" s="48"/>
      <c r="BE51" s="49"/>
      <c r="BF51" s="48"/>
      <c r="BG51" s="49"/>
      <c r="BH51" s="48"/>
      <c r="BI51" s="49"/>
      <c r="BJ51" s="48"/>
      <c r="BK51" s="49"/>
      <c r="BL51" s="48"/>
    </row>
    <row r="52" spans="1:64" ht="15">
      <c r="A52" s="66" t="s">
        <v>275</v>
      </c>
      <c r="B52" s="66" t="s">
        <v>256</v>
      </c>
      <c r="C52" s="67" t="s">
        <v>1943</v>
      </c>
      <c r="D52" s="68">
        <v>3</v>
      </c>
      <c r="E52" s="69" t="s">
        <v>132</v>
      </c>
      <c r="F52" s="70">
        <v>32</v>
      </c>
      <c r="G52" s="67"/>
      <c r="H52" s="71"/>
      <c r="I52" s="72"/>
      <c r="J52" s="72"/>
      <c r="K52" s="34" t="s">
        <v>65</v>
      </c>
      <c r="L52" s="79">
        <v>52</v>
      </c>
      <c r="M52" s="79"/>
      <c r="N52" s="74"/>
      <c r="O52" s="81" t="s">
        <v>327</v>
      </c>
      <c r="P52" s="83">
        <v>43470.913518518515</v>
      </c>
      <c r="Q52" s="81" t="s">
        <v>357</v>
      </c>
      <c r="R52" s="81"/>
      <c r="S52" s="81"/>
      <c r="T52" s="81" t="s">
        <v>410</v>
      </c>
      <c r="U52" s="81"/>
      <c r="V52" s="84" t="s">
        <v>481</v>
      </c>
      <c r="W52" s="83">
        <v>43470.913518518515</v>
      </c>
      <c r="X52" s="84" t="s">
        <v>385</v>
      </c>
      <c r="Y52" s="81"/>
      <c r="Z52" s="81"/>
      <c r="AA52" s="87" t="s">
        <v>637</v>
      </c>
      <c r="AB52" s="87" t="s">
        <v>699</v>
      </c>
      <c r="AC52" s="81" t="b">
        <v>0</v>
      </c>
      <c r="AD52" s="81">
        <v>11</v>
      </c>
      <c r="AE52" s="87" t="s">
        <v>713</v>
      </c>
      <c r="AF52" s="81" t="b">
        <v>0</v>
      </c>
      <c r="AG52" s="81" t="s">
        <v>728</v>
      </c>
      <c r="AH52" s="81"/>
      <c r="AI52" s="87" t="s">
        <v>712</v>
      </c>
      <c r="AJ52" s="81" t="b">
        <v>0</v>
      </c>
      <c r="AK52" s="81">
        <v>7</v>
      </c>
      <c r="AL52" s="87" t="s">
        <v>712</v>
      </c>
      <c r="AM52" s="81" t="s">
        <v>741</v>
      </c>
      <c r="AN52" s="81" t="b">
        <v>0</v>
      </c>
      <c r="AO52" s="87" t="s">
        <v>699</v>
      </c>
      <c r="AP52" s="81" t="s">
        <v>326</v>
      </c>
      <c r="AQ52" s="81">
        <v>0</v>
      </c>
      <c r="AR52" s="81">
        <v>0</v>
      </c>
      <c r="AS52" s="81"/>
      <c r="AT52" s="81"/>
      <c r="AU52" s="81"/>
      <c r="AV52" s="81"/>
      <c r="AW52" s="81"/>
      <c r="AX52" s="81"/>
      <c r="AY52" s="81"/>
      <c r="AZ52" s="81"/>
      <c r="BA52" s="81">
        <v>1</v>
      </c>
      <c r="BB52" s="80" t="str">
        <f>REPLACE(INDEX(GroupVertices[Group],MATCH(Edges[[#This Row],[Vertex 1]],GroupVertices[Vertex],0)),1,1,"")</f>
        <v>3</v>
      </c>
      <c r="BC52" s="80" t="str">
        <f>REPLACE(INDEX(GroupVertices[Group],MATCH(Edges[[#This Row],[Vertex 2]],GroupVertices[Vertex],0)),1,1,"")</f>
        <v>3</v>
      </c>
      <c r="BD52" s="48"/>
      <c r="BE52" s="49"/>
      <c r="BF52" s="48"/>
      <c r="BG52" s="49"/>
      <c r="BH52" s="48"/>
      <c r="BI52" s="49"/>
      <c r="BJ52" s="48"/>
      <c r="BK52" s="49"/>
      <c r="BL52" s="48"/>
    </row>
    <row r="53" spans="1:64" ht="15">
      <c r="A53" s="66" t="s">
        <v>275</v>
      </c>
      <c r="B53" s="66" t="s">
        <v>305</v>
      </c>
      <c r="C53" s="67" t="s">
        <v>1943</v>
      </c>
      <c r="D53" s="68">
        <v>3</v>
      </c>
      <c r="E53" s="69" t="s">
        <v>132</v>
      </c>
      <c r="F53" s="70">
        <v>32</v>
      </c>
      <c r="G53" s="67"/>
      <c r="H53" s="71"/>
      <c r="I53" s="72"/>
      <c r="J53" s="72"/>
      <c r="K53" s="34" t="s">
        <v>65</v>
      </c>
      <c r="L53" s="79">
        <v>53</v>
      </c>
      <c r="M53" s="79"/>
      <c r="N53" s="74"/>
      <c r="O53" s="81" t="s">
        <v>327</v>
      </c>
      <c r="P53" s="83">
        <v>43470.913518518515</v>
      </c>
      <c r="Q53" s="81" t="s">
        <v>357</v>
      </c>
      <c r="R53" s="81"/>
      <c r="S53" s="81"/>
      <c r="T53" s="81" t="s">
        <v>410</v>
      </c>
      <c r="U53" s="81"/>
      <c r="V53" s="84" t="s">
        <v>481</v>
      </c>
      <c r="W53" s="83">
        <v>43470.913518518515</v>
      </c>
      <c r="X53" s="84" t="s">
        <v>385</v>
      </c>
      <c r="Y53" s="81"/>
      <c r="Z53" s="81"/>
      <c r="AA53" s="87" t="s">
        <v>637</v>
      </c>
      <c r="AB53" s="87" t="s">
        <v>699</v>
      </c>
      <c r="AC53" s="81" t="b">
        <v>0</v>
      </c>
      <c r="AD53" s="81">
        <v>11</v>
      </c>
      <c r="AE53" s="87" t="s">
        <v>713</v>
      </c>
      <c r="AF53" s="81" t="b">
        <v>0</v>
      </c>
      <c r="AG53" s="81" t="s">
        <v>728</v>
      </c>
      <c r="AH53" s="81"/>
      <c r="AI53" s="87" t="s">
        <v>712</v>
      </c>
      <c r="AJ53" s="81" t="b">
        <v>0</v>
      </c>
      <c r="AK53" s="81">
        <v>7</v>
      </c>
      <c r="AL53" s="87" t="s">
        <v>712</v>
      </c>
      <c r="AM53" s="81" t="s">
        <v>741</v>
      </c>
      <c r="AN53" s="81" t="b">
        <v>0</v>
      </c>
      <c r="AO53" s="87" t="s">
        <v>699</v>
      </c>
      <c r="AP53" s="81" t="s">
        <v>326</v>
      </c>
      <c r="AQ53" s="81">
        <v>0</v>
      </c>
      <c r="AR53" s="81">
        <v>0</v>
      </c>
      <c r="AS53" s="81"/>
      <c r="AT53" s="81"/>
      <c r="AU53" s="81"/>
      <c r="AV53" s="81"/>
      <c r="AW53" s="81"/>
      <c r="AX53" s="81"/>
      <c r="AY53" s="81"/>
      <c r="AZ53" s="81"/>
      <c r="BA53" s="81">
        <v>1</v>
      </c>
      <c r="BB53" s="80" t="str">
        <f>REPLACE(INDEX(GroupVertices[Group],MATCH(Edges[[#This Row],[Vertex 1]],GroupVertices[Vertex],0)),1,1,"")</f>
        <v>3</v>
      </c>
      <c r="BC53" s="80" t="str">
        <f>REPLACE(INDEX(GroupVertices[Group],MATCH(Edges[[#This Row],[Vertex 2]],GroupVertices[Vertex],0)),1,1,"")</f>
        <v>3</v>
      </c>
      <c r="BD53" s="48"/>
      <c r="BE53" s="49"/>
      <c r="BF53" s="48"/>
      <c r="BG53" s="49"/>
      <c r="BH53" s="48"/>
      <c r="BI53" s="49"/>
      <c r="BJ53" s="48"/>
      <c r="BK53" s="49"/>
      <c r="BL53" s="48"/>
    </row>
    <row r="54" spans="1:64" ht="15">
      <c r="A54" s="66" t="s">
        <v>275</v>
      </c>
      <c r="B54" s="66" t="s">
        <v>307</v>
      </c>
      <c r="C54" s="67" t="s">
        <v>1943</v>
      </c>
      <c r="D54" s="68">
        <v>3</v>
      </c>
      <c r="E54" s="69" t="s">
        <v>132</v>
      </c>
      <c r="F54" s="70">
        <v>32</v>
      </c>
      <c r="G54" s="67"/>
      <c r="H54" s="71"/>
      <c r="I54" s="72"/>
      <c r="J54" s="72"/>
      <c r="K54" s="34" t="s">
        <v>65</v>
      </c>
      <c r="L54" s="79">
        <v>54</v>
      </c>
      <c r="M54" s="79"/>
      <c r="N54" s="74"/>
      <c r="O54" s="81" t="s">
        <v>327</v>
      </c>
      <c r="P54" s="83">
        <v>43470.913518518515</v>
      </c>
      <c r="Q54" s="81" t="s">
        <v>357</v>
      </c>
      <c r="R54" s="81"/>
      <c r="S54" s="81"/>
      <c r="T54" s="81" t="s">
        <v>410</v>
      </c>
      <c r="U54" s="81"/>
      <c r="V54" s="84" t="s">
        <v>481</v>
      </c>
      <c r="W54" s="83">
        <v>43470.913518518515</v>
      </c>
      <c r="X54" s="84" t="s">
        <v>385</v>
      </c>
      <c r="Y54" s="81"/>
      <c r="Z54" s="81"/>
      <c r="AA54" s="87" t="s">
        <v>637</v>
      </c>
      <c r="AB54" s="87" t="s">
        <v>699</v>
      </c>
      <c r="AC54" s="81" t="b">
        <v>0</v>
      </c>
      <c r="AD54" s="81">
        <v>11</v>
      </c>
      <c r="AE54" s="87" t="s">
        <v>713</v>
      </c>
      <c r="AF54" s="81" t="b">
        <v>0</v>
      </c>
      <c r="AG54" s="81" t="s">
        <v>728</v>
      </c>
      <c r="AH54" s="81"/>
      <c r="AI54" s="87" t="s">
        <v>712</v>
      </c>
      <c r="AJ54" s="81" t="b">
        <v>0</v>
      </c>
      <c r="AK54" s="81">
        <v>7</v>
      </c>
      <c r="AL54" s="87" t="s">
        <v>712</v>
      </c>
      <c r="AM54" s="81" t="s">
        <v>741</v>
      </c>
      <c r="AN54" s="81" t="b">
        <v>0</v>
      </c>
      <c r="AO54" s="87" t="s">
        <v>699</v>
      </c>
      <c r="AP54" s="81" t="s">
        <v>326</v>
      </c>
      <c r="AQ54" s="81">
        <v>0</v>
      </c>
      <c r="AR54" s="81">
        <v>0</v>
      </c>
      <c r="AS54" s="81"/>
      <c r="AT54" s="81"/>
      <c r="AU54" s="81"/>
      <c r="AV54" s="81"/>
      <c r="AW54" s="81"/>
      <c r="AX54" s="81"/>
      <c r="AY54" s="81"/>
      <c r="AZ54" s="81"/>
      <c r="BA54" s="81">
        <v>1</v>
      </c>
      <c r="BB54" s="80" t="str">
        <f>REPLACE(INDEX(GroupVertices[Group],MATCH(Edges[[#This Row],[Vertex 1]],GroupVertices[Vertex],0)),1,1,"")</f>
        <v>3</v>
      </c>
      <c r="BC54" s="80" t="str">
        <f>REPLACE(INDEX(GroupVertices[Group],MATCH(Edges[[#This Row],[Vertex 2]],GroupVertices[Vertex],0)),1,1,"")</f>
        <v>3</v>
      </c>
      <c r="BD54" s="48"/>
      <c r="BE54" s="49"/>
      <c r="BF54" s="48"/>
      <c r="BG54" s="49"/>
      <c r="BH54" s="48"/>
      <c r="BI54" s="49"/>
      <c r="BJ54" s="48"/>
      <c r="BK54" s="49"/>
      <c r="BL54" s="48"/>
    </row>
    <row r="55" spans="1:64" ht="15">
      <c r="A55" s="66" t="s">
        <v>275</v>
      </c>
      <c r="B55" s="66" t="s">
        <v>283</v>
      </c>
      <c r="C55" s="67" t="s">
        <v>1944</v>
      </c>
      <c r="D55" s="68">
        <v>10</v>
      </c>
      <c r="E55" s="69" t="s">
        <v>136</v>
      </c>
      <c r="F55" s="70">
        <v>26.8</v>
      </c>
      <c r="G55" s="67"/>
      <c r="H55" s="71"/>
      <c r="I55" s="72"/>
      <c r="J55" s="72"/>
      <c r="K55" s="34" t="s">
        <v>65</v>
      </c>
      <c r="L55" s="79">
        <v>55</v>
      </c>
      <c r="M55" s="79"/>
      <c r="N55" s="74"/>
      <c r="O55" s="81" t="s">
        <v>327</v>
      </c>
      <c r="P55" s="83">
        <v>43470.913518518515</v>
      </c>
      <c r="Q55" s="81" t="s">
        <v>357</v>
      </c>
      <c r="R55" s="81"/>
      <c r="S55" s="81"/>
      <c r="T55" s="81" t="s">
        <v>410</v>
      </c>
      <c r="U55" s="81"/>
      <c r="V55" s="84" t="s">
        <v>481</v>
      </c>
      <c r="W55" s="83">
        <v>43470.913518518515</v>
      </c>
      <c r="X55" s="84" t="s">
        <v>385</v>
      </c>
      <c r="Y55" s="81"/>
      <c r="Z55" s="81"/>
      <c r="AA55" s="87" t="s">
        <v>637</v>
      </c>
      <c r="AB55" s="87" t="s">
        <v>699</v>
      </c>
      <c r="AC55" s="81" t="b">
        <v>0</v>
      </c>
      <c r="AD55" s="81">
        <v>11</v>
      </c>
      <c r="AE55" s="87" t="s">
        <v>713</v>
      </c>
      <c r="AF55" s="81" t="b">
        <v>0</v>
      </c>
      <c r="AG55" s="81" t="s">
        <v>728</v>
      </c>
      <c r="AH55" s="81"/>
      <c r="AI55" s="87" t="s">
        <v>712</v>
      </c>
      <c r="AJ55" s="81" t="b">
        <v>0</v>
      </c>
      <c r="AK55" s="81">
        <v>7</v>
      </c>
      <c r="AL55" s="87" t="s">
        <v>712</v>
      </c>
      <c r="AM55" s="81" t="s">
        <v>741</v>
      </c>
      <c r="AN55" s="81" t="b">
        <v>0</v>
      </c>
      <c r="AO55" s="87" t="s">
        <v>699</v>
      </c>
      <c r="AP55" s="81" t="s">
        <v>326</v>
      </c>
      <c r="AQ55" s="81">
        <v>0</v>
      </c>
      <c r="AR55" s="81">
        <v>0</v>
      </c>
      <c r="AS55" s="81"/>
      <c r="AT55" s="81"/>
      <c r="AU55" s="81"/>
      <c r="AV55" s="81"/>
      <c r="AW55" s="81"/>
      <c r="AX55" s="81"/>
      <c r="AY55" s="81"/>
      <c r="AZ55" s="81"/>
      <c r="BA55" s="81">
        <v>2</v>
      </c>
      <c r="BB55" s="80" t="str">
        <f>REPLACE(INDEX(GroupVertices[Group],MATCH(Edges[[#This Row],[Vertex 1]],GroupVertices[Vertex],0)),1,1,"")</f>
        <v>3</v>
      </c>
      <c r="BC55" s="80" t="str">
        <f>REPLACE(INDEX(GroupVertices[Group],MATCH(Edges[[#This Row],[Vertex 2]],GroupVertices[Vertex],0)),1,1,"")</f>
        <v>3</v>
      </c>
      <c r="BD55" s="48"/>
      <c r="BE55" s="49"/>
      <c r="BF55" s="48"/>
      <c r="BG55" s="49"/>
      <c r="BH55" s="48"/>
      <c r="BI55" s="49"/>
      <c r="BJ55" s="48"/>
      <c r="BK55" s="49"/>
      <c r="BL55" s="48"/>
    </row>
    <row r="56" spans="1:64" ht="15">
      <c r="A56" s="66" t="s">
        <v>275</v>
      </c>
      <c r="B56" s="66" t="s">
        <v>285</v>
      </c>
      <c r="C56" s="67" t="s">
        <v>1944</v>
      </c>
      <c r="D56" s="68">
        <v>10</v>
      </c>
      <c r="E56" s="69" t="s">
        <v>136</v>
      </c>
      <c r="F56" s="70">
        <v>26.8</v>
      </c>
      <c r="G56" s="67"/>
      <c r="H56" s="71"/>
      <c r="I56" s="72"/>
      <c r="J56" s="72"/>
      <c r="K56" s="34" t="s">
        <v>65</v>
      </c>
      <c r="L56" s="79">
        <v>56</v>
      </c>
      <c r="M56" s="79"/>
      <c r="N56" s="74"/>
      <c r="O56" s="81" t="s">
        <v>327</v>
      </c>
      <c r="P56" s="83">
        <v>43470.913518518515</v>
      </c>
      <c r="Q56" s="81" t="s">
        <v>357</v>
      </c>
      <c r="R56" s="81"/>
      <c r="S56" s="81"/>
      <c r="T56" s="81" t="s">
        <v>410</v>
      </c>
      <c r="U56" s="81"/>
      <c r="V56" s="84" t="s">
        <v>481</v>
      </c>
      <c r="W56" s="83">
        <v>43470.913518518515</v>
      </c>
      <c r="X56" s="84" t="s">
        <v>385</v>
      </c>
      <c r="Y56" s="81"/>
      <c r="Z56" s="81"/>
      <c r="AA56" s="87" t="s">
        <v>637</v>
      </c>
      <c r="AB56" s="87" t="s">
        <v>699</v>
      </c>
      <c r="AC56" s="81" t="b">
        <v>0</v>
      </c>
      <c r="AD56" s="81">
        <v>11</v>
      </c>
      <c r="AE56" s="87" t="s">
        <v>713</v>
      </c>
      <c r="AF56" s="81" t="b">
        <v>0</v>
      </c>
      <c r="AG56" s="81" t="s">
        <v>728</v>
      </c>
      <c r="AH56" s="81"/>
      <c r="AI56" s="87" t="s">
        <v>712</v>
      </c>
      <c r="AJ56" s="81" t="b">
        <v>0</v>
      </c>
      <c r="AK56" s="81">
        <v>7</v>
      </c>
      <c r="AL56" s="87" t="s">
        <v>712</v>
      </c>
      <c r="AM56" s="81" t="s">
        <v>741</v>
      </c>
      <c r="AN56" s="81" t="b">
        <v>0</v>
      </c>
      <c r="AO56" s="87" t="s">
        <v>699</v>
      </c>
      <c r="AP56" s="81" t="s">
        <v>326</v>
      </c>
      <c r="AQ56" s="81">
        <v>0</v>
      </c>
      <c r="AR56" s="81">
        <v>0</v>
      </c>
      <c r="AS56" s="81"/>
      <c r="AT56" s="81"/>
      <c r="AU56" s="81"/>
      <c r="AV56" s="81"/>
      <c r="AW56" s="81"/>
      <c r="AX56" s="81"/>
      <c r="AY56" s="81"/>
      <c r="AZ56" s="81"/>
      <c r="BA56" s="81">
        <v>2</v>
      </c>
      <c r="BB56" s="80" t="str">
        <f>REPLACE(INDEX(GroupVertices[Group],MATCH(Edges[[#This Row],[Vertex 1]],GroupVertices[Vertex],0)),1,1,"")</f>
        <v>3</v>
      </c>
      <c r="BC56" s="80" t="str">
        <f>REPLACE(INDEX(GroupVertices[Group],MATCH(Edges[[#This Row],[Vertex 2]],GroupVertices[Vertex],0)),1,1,"")</f>
        <v>3</v>
      </c>
      <c r="BD56" s="48"/>
      <c r="BE56" s="49"/>
      <c r="BF56" s="48"/>
      <c r="BG56" s="49"/>
      <c r="BH56" s="48"/>
      <c r="BI56" s="49"/>
      <c r="BJ56" s="48"/>
      <c r="BK56" s="49"/>
      <c r="BL56" s="48"/>
    </row>
    <row r="57" spans="1:64" ht="15">
      <c r="A57" s="66" t="s">
        <v>275</v>
      </c>
      <c r="B57" s="66" t="s">
        <v>273</v>
      </c>
      <c r="C57" s="67" t="s">
        <v>1944</v>
      </c>
      <c r="D57" s="68">
        <v>10</v>
      </c>
      <c r="E57" s="69" t="s">
        <v>136</v>
      </c>
      <c r="F57" s="70">
        <v>26.8</v>
      </c>
      <c r="G57" s="67"/>
      <c r="H57" s="71"/>
      <c r="I57" s="72"/>
      <c r="J57" s="72"/>
      <c r="K57" s="34" t="s">
        <v>65</v>
      </c>
      <c r="L57" s="79">
        <v>57</v>
      </c>
      <c r="M57" s="79"/>
      <c r="N57" s="74"/>
      <c r="O57" s="81" t="s">
        <v>327</v>
      </c>
      <c r="P57" s="83">
        <v>43470.913518518515</v>
      </c>
      <c r="Q57" s="81" t="s">
        <v>357</v>
      </c>
      <c r="R57" s="81"/>
      <c r="S57" s="81"/>
      <c r="T57" s="81" t="s">
        <v>410</v>
      </c>
      <c r="U57" s="81"/>
      <c r="V57" s="84" t="s">
        <v>481</v>
      </c>
      <c r="W57" s="83">
        <v>43470.913518518515</v>
      </c>
      <c r="X57" s="84" t="s">
        <v>385</v>
      </c>
      <c r="Y57" s="81"/>
      <c r="Z57" s="81"/>
      <c r="AA57" s="87" t="s">
        <v>637</v>
      </c>
      <c r="AB57" s="87" t="s">
        <v>699</v>
      </c>
      <c r="AC57" s="81" t="b">
        <v>0</v>
      </c>
      <c r="AD57" s="81">
        <v>11</v>
      </c>
      <c r="AE57" s="87" t="s">
        <v>713</v>
      </c>
      <c r="AF57" s="81" t="b">
        <v>0</v>
      </c>
      <c r="AG57" s="81" t="s">
        <v>728</v>
      </c>
      <c r="AH57" s="81"/>
      <c r="AI57" s="87" t="s">
        <v>712</v>
      </c>
      <c r="AJ57" s="81" t="b">
        <v>0</v>
      </c>
      <c r="AK57" s="81">
        <v>7</v>
      </c>
      <c r="AL57" s="87" t="s">
        <v>712</v>
      </c>
      <c r="AM57" s="81" t="s">
        <v>741</v>
      </c>
      <c r="AN57" s="81" t="b">
        <v>0</v>
      </c>
      <c r="AO57" s="87" t="s">
        <v>699</v>
      </c>
      <c r="AP57" s="81" t="s">
        <v>326</v>
      </c>
      <c r="AQ57" s="81">
        <v>0</v>
      </c>
      <c r="AR57" s="81">
        <v>0</v>
      </c>
      <c r="AS57" s="81"/>
      <c r="AT57" s="81"/>
      <c r="AU57" s="81"/>
      <c r="AV57" s="81"/>
      <c r="AW57" s="81"/>
      <c r="AX57" s="81"/>
      <c r="AY57" s="81"/>
      <c r="AZ57" s="81"/>
      <c r="BA57" s="81">
        <v>2</v>
      </c>
      <c r="BB57" s="80" t="str">
        <f>REPLACE(INDEX(GroupVertices[Group],MATCH(Edges[[#This Row],[Vertex 1]],GroupVertices[Vertex],0)),1,1,"")</f>
        <v>3</v>
      </c>
      <c r="BC57" s="80" t="str">
        <f>REPLACE(INDEX(GroupVertices[Group],MATCH(Edges[[#This Row],[Vertex 2]],GroupVertices[Vertex],0)),1,1,"")</f>
        <v>4</v>
      </c>
      <c r="BD57" s="48"/>
      <c r="BE57" s="49"/>
      <c r="BF57" s="48"/>
      <c r="BG57" s="49"/>
      <c r="BH57" s="48"/>
      <c r="BI57" s="49"/>
      <c r="BJ57" s="48"/>
      <c r="BK57" s="49"/>
      <c r="BL57" s="48"/>
    </row>
    <row r="58" spans="1:64" ht="15">
      <c r="A58" s="66" t="s">
        <v>275</v>
      </c>
      <c r="B58" s="66" t="s">
        <v>258</v>
      </c>
      <c r="C58" s="67" t="s">
        <v>1943</v>
      </c>
      <c r="D58" s="68">
        <v>3</v>
      </c>
      <c r="E58" s="69" t="s">
        <v>132</v>
      </c>
      <c r="F58" s="70">
        <v>32</v>
      </c>
      <c r="G58" s="67"/>
      <c r="H58" s="71"/>
      <c r="I58" s="72"/>
      <c r="J58" s="72"/>
      <c r="K58" s="34" t="s">
        <v>65</v>
      </c>
      <c r="L58" s="79">
        <v>58</v>
      </c>
      <c r="M58" s="79"/>
      <c r="N58" s="74"/>
      <c r="O58" s="81" t="s">
        <v>327</v>
      </c>
      <c r="P58" s="83">
        <v>43470.913518518515</v>
      </c>
      <c r="Q58" s="81" t="s">
        <v>357</v>
      </c>
      <c r="R58" s="81"/>
      <c r="S58" s="81"/>
      <c r="T58" s="81" t="s">
        <v>410</v>
      </c>
      <c r="U58" s="81"/>
      <c r="V58" s="84" t="s">
        <v>481</v>
      </c>
      <c r="W58" s="83">
        <v>43470.913518518515</v>
      </c>
      <c r="X58" s="84" t="s">
        <v>385</v>
      </c>
      <c r="Y58" s="81"/>
      <c r="Z58" s="81"/>
      <c r="AA58" s="87" t="s">
        <v>637</v>
      </c>
      <c r="AB58" s="87" t="s">
        <v>699</v>
      </c>
      <c r="AC58" s="81" t="b">
        <v>0</v>
      </c>
      <c r="AD58" s="81">
        <v>11</v>
      </c>
      <c r="AE58" s="87" t="s">
        <v>713</v>
      </c>
      <c r="AF58" s="81" t="b">
        <v>0</v>
      </c>
      <c r="AG58" s="81" t="s">
        <v>728</v>
      </c>
      <c r="AH58" s="81"/>
      <c r="AI58" s="87" t="s">
        <v>712</v>
      </c>
      <c r="AJ58" s="81" t="b">
        <v>0</v>
      </c>
      <c r="AK58" s="81">
        <v>7</v>
      </c>
      <c r="AL58" s="87" t="s">
        <v>712</v>
      </c>
      <c r="AM58" s="81" t="s">
        <v>741</v>
      </c>
      <c r="AN58" s="81" t="b">
        <v>0</v>
      </c>
      <c r="AO58" s="87" t="s">
        <v>699</v>
      </c>
      <c r="AP58" s="81" t="s">
        <v>326</v>
      </c>
      <c r="AQ58" s="81">
        <v>0</v>
      </c>
      <c r="AR58" s="81">
        <v>0</v>
      </c>
      <c r="AS58" s="81"/>
      <c r="AT58" s="81"/>
      <c r="AU58" s="81"/>
      <c r="AV58" s="81"/>
      <c r="AW58" s="81"/>
      <c r="AX58" s="81"/>
      <c r="AY58" s="81"/>
      <c r="AZ58" s="81"/>
      <c r="BA58" s="81">
        <v>1</v>
      </c>
      <c r="BB58" s="80" t="str">
        <f>REPLACE(INDEX(GroupVertices[Group],MATCH(Edges[[#This Row],[Vertex 1]],GroupVertices[Vertex],0)),1,1,"")</f>
        <v>3</v>
      </c>
      <c r="BC58" s="80" t="str">
        <f>REPLACE(INDEX(GroupVertices[Group],MATCH(Edges[[#This Row],[Vertex 2]],GroupVertices[Vertex],0)),1,1,"")</f>
        <v>4</v>
      </c>
      <c r="BD58" s="48"/>
      <c r="BE58" s="49"/>
      <c r="BF58" s="48"/>
      <c r="BG58" s="49"/>
      <c r="BH58" s="48"/>
      <c r="BI58" s="49"/>
      <c r="BJ58" s="48"/>
      <c r="BK58" s="49"/>
      <c r="BL58" s="48"/>
    </row>
    <row r="59" spans="1:64" ht="15">
      <c r="A59" s="66" t="s">
        <v>275</v>
      </c>
      <c r="B59" s="66" t="s">
        <v>264</v>
      </c>
      <c r="C59" s="67" t="s">
        <v>1943</v>
      </c>
      <c r="D59" s="68">
        <v>3</v>
      </c>
      <c r="E59" s="69" t="s">
        <v>132</v>
      </c>
      <c r="F59" s="70">
        <v>32</v>
      </c>
      <c r="G59" s="67"/>
      <c r="H59" s="71"/>
      <c r="I59" s="72"/>
      <c r="J59" s="72"/>
      <c r="K59" s="34" t="s">
        <v>65</v>
      </c>
      <c r="L59" s="79">
        <v>59</v>
      </c>
      <c r="M59" s="79"/>
      <c r="N59" s="74"/>
      <c r="O59" s="81" t="s">
        <v>327</v>
      </c>
      <c r="P59" s="83">
        <v>43470.913518518515</v>
      </c>
      <c r="Q59" s="81" t="s">
        <v>357</v>
      </c>
      <c r="R59" s="81"/>
      <c r="S59" s="81"/>
      <c r="T59" s="81" t="s">
        <v>410</v>
      </c>
      <c r="U59" s="81"/>
      <c r="V59" s="84" t="s">
        <v>481</v>
      </c>
      <c r="W59" s="83">
        <v>43470.913518518515</v>
      </c>
      <c r="X59" s="84" t="s">
        <v>385</v>
      </c>
      <c r="Y59" s="81"/>
      <c r="Z59" s="81"/>
      <c r="AA59" s="87" t="s">
        <v>637</v>
      </c>
      <c r="AB59" s="87" t="s">
        <v>699</v>
      </c>
      <c r="AC59" s="81" t="b">
        <v>0</v>
      </c>
      <c r="AD59" s="81">
        <v>11</v>
      </c>
      <c r="AE59" s="87" t="s">
        <v>713</v>
      </c>
      <c r="AF59" s="81" t="b">
        <v>0</v>
      </c>
      <c r="AG59" s="81" t="s">
        <v>728</v>
      </c>
      <c r="AH59" s="81"/>
      <c r="AI59" s="87" t="s">
        <v>712</v>
      </c>
      <c r="AJ59" s="81" t="b">
        <v>0</v>
      </c>
      <c r="AK59" s="81">
        <v>7</v>
      </c>
      <c r="AL59" s="87" t="s">
        <v>712</v>
      </c>
      <c r="AM59" s="81" t="s">
        <v>741</v>
      </c>
      <c r="AN59" s="81" t="b">
        <v>0</v>
      </c>
      <c r="AO59" s="87" t="s">
        <v>699</v>
      </c>
      <c r="AP59" s="81" t="s">
        <v>326</v>
      </c>
      <c r="AQ59" s="81">
        <v>0</v>
      </c>
      <c r="AR59" s="81">
        <v>0</v>
      </c>
      <c r="AS59" s="81"/>
      <c r="AT59" s="81"/>
      <c r="AU59" s="81"/>
      <c r="AV59" s="81"/>
      <c r="AW59" s="81"/>
      <c r="AX59" s="81"/>
      <c r="AY59" s="81"/>
      <c r="AZ59" s="81"/>
      <c r="BA59" s="81">
        <v>1</v>
      </c>
      <c r="BB59" s="80" t="str">
        <f>REPLACE(INDEX(GroupVertices[Group],MATCH(Edges[[#This Row],[Vertex 1]],GroupVertices[Vertex],0)),1,1,"")</f>
        <v>3</v>
      </c>
      <c r="BC59" s="80" t="str">
        <f>REPLACE(INDEX(GroupVertices[Group],MATCH(Edges[[#This Row],[Vertex 2]],GroupVertices[Vertex],0)),1,1,"")</f>
        <v>4</v>
      </c>
      <c r="BD59" s="48"/>
      <c r="BE59" s="49"/>
      <c r="BF59" s="48"/>
      <c r="BG59" s="49"/>
      <c r="BH59" s="48"/>
      <c r="BI59" s="49"/>
      <c r="BJ59" s="48"/>
      <c r="BK59" s="49"/>
      <c r="BL59" s="48"/>
    </row>
    <row r="60" spans="1:64" ht="15">
      <c r="A60" s="66" t="s">
        <v>275</v>
      </c>
      <c r="B60" s="66" t="s">
        <v>308</v>
      </c>
      <c r="C60" s="67" t="s">
        <v>1943</v>
      </c>
      <c r="D60" s="68">
        <v>3</v>
      </c>
      <c r="E60" s="69" t="s">
        <v>132</v>
      </c>
      <c r="F60" s="70">
        <v>32</v>
      </c>
      <c r="G60" s="67"/>
      <c r="H60" s="71"/>
      <c r="I60" s="72"/>
      <c r="J60" s="72"/>
      <c r="K60" s="34" t="s">
        <v>65</v>
      </c>
      <c r="L60" s="79">
        <v>60</v>
      </c>
      <c r="M60" s="79"/>
      <c r="N60" s="74"/>
      <c r="O60" s="81" t="s">
        <v>327</v>
      </c>
      <c r="P60" s="83">
        <v>43470.913518518515</v>
      </c>
      <c r="Q60" s="81" t="s">
        <v>357</v>
      </c>
      <c r="R60" s="81"/>
      <c r="S60" s="81"/>
      <c r="T60" s="81" t="s">
        <v>410</v>
      </c>
      <c r="U60" s="81"/>
      <c r="V60" s="84" t="s">
        <v>481</v>
      </c>
      <c r="W60" s="83">
        <v>43470.913518518515</v>
      </c>
      <c r="X60" s="84" t="s">
        <v>385</v>
      </c>
      <c r="Y60" s="81"/>
      <c r="Z60" s="81"/>
      <c r="AA60" s="87" t="s">
        <v>637</v>
      </c>
      <c r="AB60" s="87" t="s">
        <v>699</v>
      </c>
      <c r="AC60" s="81" t="b">
        <v>0</v>
      </c>
      <c r="AD60" s="81">
        <v>11</v>
      </c>
      <c r="AE60" s="87" t="s">
        <v>713</v>
      </c>
      <c r="AF60" s="81" t="b">
        <v>0</v>
      </c>
      <c r="AG60" s="81" t="s">
        <v>728</v>
      </c>
      <c r="AH60" s="81"/>
      <c r="AI60" s="87" t="s">
        <v>712</v>
      </c>
      <c r="AJ60" s="81" t="b">
        <v>0</v>
      </c>
      <c r="AK60" s="81">
        <v>7</v>
      </c>
      <c r="AL60" s="87" t="s">
        <v>712</v>
      </c>
      <c r="AM60" s="81" t="s">
        <v>741</v>
      </c>
      <c r="AN60" s="81" t="b">
        <v>0</v>
      </c>
      <c r="AO60" s="87" t="s">
        <v>699</v>
      </c>
      <c r="AP60" s="81" t="s">
        <v>326</v>
      </c>
      <c r="AQ60" s="81">
        <v>0</v>
      </c>
      <c r="AR60" s="81">
        <v>0</v>
      </c>
      <c r="AS60" s="81"/>
      <c r="AT60" s="81"/>
      <c r="AU60" s="81"/>
      <c r="AV60" s="81"/>
      <c r="AW60" s="81"/>
      <c r="AX60" s="81"/>
      <c r="AY60" s="81"/>
      <c r="AZ60" s="81"/>
      <c r="BA60" s="81">
        <v>1</v>
      </c>
      <c r="BB60" s="80" t="str">
        <f>REPLACE(INDEX(GroupVertices[Group],MATCH(Edges[[#This Row],[Vertex 1]],GroupVertices[Vertex],0)),1,1,"")</f>
        <v>3</v>
      </c>
      <c r="BC60" s="80" t="str">
        <f>REPLACE(INDEX(GroupVertices[Group],MATCH(Edges[[#This Row],[Vertex 2]],GroupVertices[Vertex],0)),1,1,"")</f>
        <v>3</v>
      </c>
      <c r="BD60" s="48">
        <v>3</v>
      </c>
      <c r="BE60" s="49">
        <v>8.333333333333334</v>
      </c>
      <c r="BF60" s="48">
        <v>0</v>
      </c>
      <c r="BG60" s="49">
        <v>0</v>
      </c>
      <c r="BH60" s="48">
        <v>0</v>
      </c>
      <c r="BI60" s="49">
        <v>0</v>
      </c>
      <c r="BJ60" s="48">
        <v>33</v>
      </c>
      <c r="BK60" s="49">
        <v>91.66666666666667</v>
      </c>
      <c r="BL60" s="48">
        <v>36</v>
      </c>
    </row>
    <row r="61" spans="1:64" ht="15">
      <c r="A61" s="66" t="s">
        <v>275</v>
      </c>
      <c r="B61" s="66" t="s">
        <v>276</v>
      </c>
      <c r="C61" s="67" t="s">
        <v>1943</v>
      </c>
      <c r="D61" s="68">
        <v>3</v>
      </c>
      <c r="E61" s="69" t="s">
        <v>132</v>
      </c>
      <c r="F61" s="70">
        <v>32</v>
      </c>
      <c r="G61" s="67"/>
      <c r="H61" s="71"/>
      <c r="I61" s="72"/>
      <c r="J61" s="72"/>
      <c r="K61" s="34" t="s">
        <v>65</v>
      </c>
      <c r="L61" s="79">
        <v>61</v>
      </c>
      <c r="M61" s="79"/>
      <c r="N61" s="74"/>
      <c r="O61" s="81" t="s">
        <v>328</v>
      </c>
      <c r="P61" s="83">
        <v>43470.913518518515</v>
      </c>
      <c r="Q61" s="81" t="s">
        <v>357</v>
      </c>
      <c r="R61" s="81"/>
      <c r="S61" s="81"/>
      <c r="T61" s="81" t="s">
        <v>410</v>
      </c>
      <c r="U61" s="81"/>
      <c r="V61" s="84" t="s">
        <v>481</v>
      </c>
      <c r="W61" s="83">
        <v>43470.913518518515</v>
      </c>
      <c r="X61" s="84" t="s">
        <v>385</v>
      </c>
      <c r="Y61" s="81"/>
      <c r="Z61" s="81"/>
      <c r="AA61" s="87" t="s">
        <v>637</v>
      </c>
      <c r="AB61" s="87" t="s">
        <v>699</v>
      </c>
      <c r="AC61" s="81" t="b">
        <v>0</v>
      </c>
      <c r="AD61" s="81">
        <v>11</v>
      </c>
      <c r="AE61" s="87" t="s">
        <v>713</v>
      </c>
      <c r="AF61" s="81" t="b">
        <v>0</v>
      </c>
      <c r="AG61" s="81" t="s">
        <v>728</v>
      </c>
      <c r="AH61" s="81"/>
      <c r="AI61" s="87" t="s">
        <v>712</v>
      </c>
      <c r="AJ61" s="81" t="b">
        <v>0</v>
      </c>
      <c r="AK61" s="81">
        <v>7</v>
      </c>
      <c r="AL61" s="87" t="s">
        <v>712</v>
      </c>
      <c r="AM61" s="81" t="s">
        <v>741</v>
      </c>
      <c r="AN61" s="81" t="b">
        <v>0</v>
      </c>
      <c r="AO61" s="87" t="s">
        <v>699</v>
      </c>
      <c r="AP61" s="81" t="s">
        <v>326</v>
      </c>
      <c r="AQ61" s="81">
        <v>0</v>
      </c>
      <c r="AR61" s="81">
        <v>0</v>
      </c>
      <c r="AS61" s="81"/>
      <c r="AT61" s="81"/>
      <c r="AU61" s="81"/>
      <c r="AV61" s="81"/>
      <c r="AW61" s="81"/>
      <c r="AX61" s="81"/>
      <c r="AY61" s="81"/>
      <c r="AZ61" s="81"/>
      <c r="BA61" s="81">
        <v>1</v>
      </c>
      <c r="BB61" s="80" t="str">
        <f>REPLACE(INDEX(GroupVertices[Group],MATCH(Edges[[#This Row],[Vertex 1]],GroupVertices[Vertex],0)),1,1,"")</f>
        <v>3</v>
      </c>
      <c r="BC61" s="80" t="str">
        <f>REPLACE(INDEX(GroupVertices[Group],MATCH(Edges[[#This Row],[Vertex 2]],GroupVertices[Vertex],0)),1,1,"")</f>
        <v>2</v>
      </c>
      <c r="BD61" s="48"/>
      <c r="BE61" s="49"/>
      <c r="BF61" s="48"/>
      <c r="BG61" s="49"/>
      <c r="BH61" s="48"/>
      <c r="BI61" s="49"/>
      <c r="BJ61" s="48"/>
      <c r="BK61" s="49"/>
      <c r="BL61" s="48"/>
    </row>
    <row r="62" spans="1:64" ht="15">
      <c r="A62" s="66" t="s">
        <v>275</v>
      </c>
      <c r="B62" s="66" t="s">
        <v>283</v>
      </c>
      <c r="C62" s="67" t="s">
        <v>1944</v>
      </c>
      <c r="D62" s="68">
        <v>10</v>
      </c>
      <c r="E62" s="69" t="s">
        <v>136</v>
      </c>
      <c r="F62" s="70">
        <v>26.8</v>
      </c>
      <c r="G62" s="67"/>
      <c r="H62" s="71"/>
      <c r="I62" s="72"/>
      <c r="J62" s="72"/>
      <c r="K62" s="34" t="s">
        <v>65</v>
      </c>
      <c r="L62" s="79">
        <v>62</v>
      </c>
      <c r="M62" s="79"/>
      <c r="N62" s="74"/>
      <c r="O62" s="81" t="s">
        <v>327</v>
      </c>
      <c r="P62" s="83">
        <v>43470.66898148148</v>
      </c>
      <c r="Q62" s="81" t="s">
        <v>352</v>
      </c>
      <c r="R62" s="84" t="s">
        <v>381</v>
      </c>
      <c r="S62" s="81" t="s">
        <v>396</v>
      </c>
      <c r="T62" s="81" t="s">
        <v>419</v>
      </c>
      <c r="U62" s="81"/>
      <c r="V62" s="84" t="s">
        <v>481</v>
      </c>
      <c r="W62" s="83">
        <v>43470.66898148148</v>
      </c>
      <c r="X62" s="84" t="s">
        <v>530</v>
      </c>
      <c r="Y62" s="81"/>
      <c r="Z62" s="81"/>
      <c r="AA62" s="87" t="s">
        <v>626</v>
      </c>
      <c r="AB62" s="81"/>
      <c r="AC62" s="81" t="b">
        <v>0</v>
      </c>
      <c r="AD62" s="81">
        <v>8</v>
      </c>
      <c r="AE62" s="87" t="s">
        <v>712</v>
      </c>
      <c r="AF62" s="81" t="b">
        <v>1</v>
      </c>
      <c r="AG62" s="81" t="s">
        <v>728</v>
      </c>
      <c r="AH62" s="81"/>
      <c r="AI62" s="87" t="s">
        <v>734</v>
      </c>
      <c r="AJ62" s="81" t="b">
        <v>0</v>
      </c>
      <c r="AK62" s="81">
        <v>11</v>
      </c>
      <c r="AL62" s="87" t="s">
        <v>712</v>
      </c>
      <c r="AM62" s="81" t="s">
        <v>741</v>
      </c>
      <c r="AN62" s="81" t="b">
        <v>0</v>
      </c>
      <c r="AO62" s="87" t="s">
        <v>626</v>
      </c>
      <c r="AP62" s="81" t="s">
        <v>326</v>
      </c>
      <c r="AQ62" s="81">
        <v>0</v>
      </c>
      <c r="AR62" s="81">
        <v>0</v>
      </c>
      <c r="AS62" s="81"/>
      <c r="AT62" s="81"/>
      <c r="AU62" s="81"/>
      <c r="AV62" s="81"/>
      <c r="AW62" s="81"/>
      <c r="AX62" s="81"/>
      <c r="AY62" s="81"/>
      <c r="AZ62" s="81"/>
      <c r="BA62" s="81">
        <v>2</v>
      </c>
      <c r="BB62" s="80" t="str">
        <f>REPLACE(INDEX(GroupVertices[Group],MATCH(Edges[[#This Row],[Vertex 1]],GroupVertices[Vertex],0)),1,1,"")</f>
        <v>3</v>
      </c>
      <c r="BC62" s="80" t="str">
        <f>REPLACE(INDEX(GroupVertices[Group],MATCH(Edges[[#This Row],[Vertex 2]],GroupVertices[Vertex],0)),1,1,"")</f>
        <v>3</v>
      </c>
      <c r="BD62" s="48"/>
      <c r="BE62" s="49"/>
      <c r="BF62" s="48"/>
      <c r="BG62" s="49"/>
      <c r="BH62" s="48"/>
      <c r="BI62" s="49"/>
      <c r="BJ62" s="48"/>
      <c r="BK62" s="49"/>
      <c r="BL62" s="48"/>
    </row>
    <row r="63" spans="1:64" ht="15">
      <c r="A63" s="66" t="s">
        <v>275</v>
      </c>
      <c r="B63" s="66" t="s">
        <v>271</v>
      </c>
      <c r="C63" s="67" t="s">
        <v>1943</v>
      </c>
      <c r="D63" s="68">
        <v>3</v>
      </c>
      <c r="E63" s="69" t="s">
        <v>132</v>
      </c>
      <c r="F63" s="70">
        <v>32</v>
      </c>
      <c r="G63" s="67"/>
      <c r="H63" s="71"/>
      <c r="I63" s="72"/>
      <c r="J63" s="72"/>
      <c r="K63" s="34" t="s">
        <v>65</v>
      </c>
      <c r="L63" s="79">
        <v>63</v>
      </c>
      <c r="M63" s="79"/>
      <c r="N63" s="74"/>
      <c r="O63" s="81" t="s">
        <v>327</v>
      </c>
      <c r="P63" s="83">
        <v>43470.66898148148</v>
      </c>
      <c r="Q63" s="81" t="s">
        <v>352</v>
      </c>
      <c r="R63" s="84" t="s">
        <v>381</v>
      </c>
      <c r="S63" s="81" t="s">
        <v>396</v>
      </c>
      <c r="T63" s="81" t="s">
        <v>419</v>
      </c>
      <c r="U63" s="81"/>
      <c r="V63" s="84" t="s">
        <v>481</v>
      </c>
      <c r="W63" s="83">
        <v>43470.66898148148</v>
      </c>
      <c r="X63" s="84" t="s">
        <v>530</v>
      </c>
      <c r="Y63" s="81"/>
      <c r="Z63" s="81"/>
      <c r="AA63" s="87" t="s">
        <v>626</v>
      </c>
      <c r="AB63" s="81"/>
      <c r="AC63" s="81" t="b">
        <v>0</v>
      </c>
      <c r="AD63" s="81">
        <v>8</v>
      </c>
      <c r="AE63" s="87" t="s">
        <v>712</v>
      </c>
      <c r="AF63" s="81" t="b">
        <v>1</v>
      </c>
      <c r="AG63" s="81" t="s">
        <v>728</v>
      </c>
      <c r="AH63" s="81"/>
      <c r="AI63" s="87" t="s">
        <v>734</v>
      </c>
      <c r="AJ63" s="81" t="b">
        <v>0</v>
      </c>
      <c r="AK63" s="81">
        <v>11</v>
      </c>
      <c r="AL63" s="87" t="s">
        <v>712</v>
      </c>
      <c r="AM63" s="81" t="s">
        <v>741</v>
      </c>
      <c r="AN63" s="81" t="b">
        <v>0</v>
      </c>
      <c r="AO63" s="87" t="s">
        <v>626</v>
      </c>
      <c r="AP63" s="81" t="s">
        <v>326</v>
      </c>
      <c r="AQ63" s="81">
        <v>0</v>
      </c>
      <c r="AR63" s="81">
        <v>0</v>
      </c>
      <c r="AS63" s="81"/>
      <c r="AT63" s="81"/>
      <c r="AU63" s="81"/>
      <c r="AV63" s="81"/>
      <c r="AW63" s="81"/>
      <c r="AX63" s="81"/>
      <c r="AY63" s="81"/>
      <c r="AZ63" s="81"/>
      <c r="BA63" s="81">
        <v>1</v>
      </c>
      <c r="BB63" s="80" t="str">
        <f>REPLACE(INDEX(GroupVertices[Group],MATCH(Edges[[#This Row],[Vertex 1]],GroupVertices[Vertex],0)),1,1,"")</f>
        <v>3</v>
      </c>
      <c r="BC63" s="80" t="str">
        <f>REPLACE(INDEX(GroupVertices[Group],MATCH(Edges[[#This Row],[Vertex 2]],GroupVertices[Vertex],0)),1,1,"")</f>
        <v>2</v>
      </c>
      <c r="BD63" s="48"/>
      <c r="BE63" s="49"/>
      <c r="BF63" s="48"/>
      <c r="BG63" s="49"/>
      <c r="BH63" s="48"/>
      <c r="BI63" s="49"/>
      <c r="BJ63" s="48"/>
      <c r="BK63" s="49"/>
      <c r="BL63" s="48"/>
    </row>
    <row r="64" spans="1:64" ht="15">
      <c r="A64" s="66" t="s">
        <v>275</v>
      </c>
      <c r="B64" s="66" t="s">
        <v>285</v>
      </c>
      <c r="C64" s="67" t="s">
        <v>1944</v>
      </c>
      <c r="D64" s="68">
        <v>10</v>
      </c>
      <c r="E64" s="69" t="s">
        <v>136</v>
      </c>
      <c r="F64" s="70">
        <v>26.8</v>
      </c>
      <c r="G64" s="67"/>
      <c r="H64" s="71"/>
      <c r="I64" s="72"/>
      <c r="J64" s="72"/>
      <c r="K64" s="34" t="s">
        <v>65</v>
      </c>
      <c r="L64" s="79">
        <v>64</v>
      </c>
      <c r="M64" s="79"/>
      <c r="N64" s="74"/>
      <c r="O64" s="81" t="s">
        <v>327</v>
      </c>
      <c r="P64" s="83">
        <v>43470.66898148148</v>
      </c>
      <c r="Q64" s="81" t="s">
        <v>352</v>
      </c>
      <c r="R64" s="84" t="s">
        <v>381</v>
      </c>
      <c r="S64" s="81" t="s">
        <v>396</v>
      </c>
      <c r="T64" s="81" t="s">
        <v>419</v>
      </c>
      <c r="U64" s="81"/>
      <c r="V64" s="84" t="s">
        <v>481</v>
      </c>
      <c r="W64" s="83">
        <v>43470.66898148148</v>
      </c>
      <c r="X64" s="84" t="s">
        <v>530</v>
      </c>
      <c r="Y64" s="81"/>
      <c r="Z64" s="81"/>
      <c r="AA64" s="87" t="s">
        <v>626</v>
      </c>
      <c r="AB64" s="81"/>
      <c r="AC64" s="81" t="b">
        <v>0</v>
      </c>
      <c r="AD64" s="81">
        <v>8</v>
      </c>
      <c r="AE64" s="87" t="s">
        <v>712</v>
      </c>
      <c r="AF64" s="81" t="b">
        <v>1</v>
      </c>
      <c r="AG64" s="81" t="s">
        <v>728</v>
      </c>
      <c r="AH64" s="81"/>
      <c r="AI64" s="87" t="s">
        <v>734</v>
      </c>
      <c r="AJ64" s="81" t="b">
        <v>0</v>
      </c>
      <c r="AK64" s="81">
        <v>11</v>
      </c>
      <c r="AL64" s="87" t="s">
        <v>712</v>
      </c>
      <c r="AM64" s="81" t="s">
        <v>741</v>
      </c>
      <c r="AN64" s="81" t="b">
        <v>0</v>
      </c>
      <c r="AO64" s="87" t="s">
        <v>626</v>
      </c>
      <c r="AP64" s="81" t="s">
        <v>326</v>
      </c>
      <c r="AQ64" s="81">
        <v>0</v>
      </c>
      <c r="AR64" s="81">
        <v>0</v>
      </c>
      <c r="AS64" s="81"/>
      <c r="AT64" s="81"/>
      <c r="AU64" s="81"/>
      <c r="AV64" s="81"/>
      <c r="AW64" s="81"/>
      <c r="AX64" s="81"/>
      <c r="AY64" s="81"/>
      <c r="AZ64" s="81"/>
      <c r="BA64" s="81">
        <v>2</v>
      </c>
      <c r="BB64" s="80" t="str">
        <f>REPLACE(INDEX(GroupVertices[Group],MATCH(Edges[[#This Row],[Vertex 1]],GroupVertices[Vertex],0)),1,1,"")</f>
        <v>3</v>
      </c>
      <c r="BC64" s="80" t="str">
        <f>REPLACE(INDEX(GroupVertices[Group],MATCH(Edges[[#This Row],[Vertex 2]],GroupVertices[Vertex],0)),1,1,"")</f>
        <v>3</v>
      </c>
      <c r="BD64" s="48"/>
      <c r="BE64" s="49"/>
      <c r="BF64" s="48"/>
      <c r="BG64" s="49"/>
      <c r="BH64" s="48"/>
      <c r="BI64" s="49"/>
      <c r="BJ64" s="48"/>
      <c r="BK64" s="49"/>
      <c r="BL64" s="48"/>
    </row>
    <row r="65" spans="1:64" ht="15">
      <c r="A65" s="66" t="s">
        <v>275</v>
      </c>
      <c r="B65" s="66" t="s">
        <v>273</v>
      </c>
      <c r="C65" s="67" t="s">
        <v>1944</v>
      </c>
      <c r="D65" s="68">
        <v>10</v>
      </c>
      <c r="E65" s="69" t="s">
        <v>136</v>
      </c>
      <c r="F65" s="70">
        <v>26.8</v>
      </c>
      <c r="G65" s="67"/>
      <c r="H65" s="71"/>
      <c r="I65" s="72"/>
      <c r="J65" s="72"/>
      <c r="K65" s="34" t="s">
        <v>65</v>
      </c>
      <c r="L65" s="79">
        <v>65</v>
      </c>
      <c r="M65" s="79"/>
      <c r="N65" s="74"/>
      <c r="O65" s="81" t="s">
        <v>327</v>
      </c>
      <c r="P65" s="83">
        <v>43470.66898148148</v>
      </c>
      <c r="Q65" s="81" t="s">
        <v>352</v>
      </c>
      <c r="R65" s="84" t="s">
        <v>381</v>
      </c>
      <c r="S65" s="81" t="s">
        <v>396</v>
      </c>
      <c r="T65" s="81" t="s">
        <v>419</v>
      </c>
      <c r="U65" s="81"/>
      <c r="V65" s="84" t="s">
        <v>481</v>
      </c>
      <c r="W65" s="83">
        <v>43470.66898148148</v>
      </c>
      <c r="X65" s="84" t="s">
        <v>530</v>
      </c>
      <c r="Y65" s="81"/>
      <c r="Z65" s="81"/>
      <c r="AA65" s="87" t="s">
        <v>626</v>
      </c>
      <c r="AB65" s="81"/>
      <c r="AC65" s="81" t="b">
        <v>0</v>
      </c>
      <c r="AD65" s="81">
        <v>8</v>
      </c>
      <c r="AE65" s="87" t="s">
        <v>712</v>
      </c>
      <c r="AF65" s="81" t="b">
        <v>1</v>
      </c>
      <c r="AG65" s="81" t="s">
        <v>728</v>
      </c>
      <c r="AH65" s="81"/>
      <c r="AI65" s="87" t="s">
        <v>734</v>
      </c>
      <c r="AJ65" s="81" t="b">
        <v>0</v>
      </c>
      <c r="AK65" s="81">
        <v>11</v>
      </c>
      <c r="AL65" s="87" t="s">
        <v>712</v>
      </c>
      <c r="AM65" s="81" t="s">
        <v>741</v>
      </c>
      <c r="AN65" s="81" t="b">
        <v>0</v>
      </c>
      <c r="AO65" s="87" t="s">
        <v>626</v>
      </c>
      <c r="AP65" s="81" t="s">
        <v>326</v>
      </c>
      <c r="AQ65" s="81">
        <v>0</v>
      </c>
      <c r="AR65" s="81">
        <v>0</v>
      </c>
      <c r="AS65" s="81"/>
      <c r="AT65" s="81"/>
      <c r="AU65" s="81"/>
      <c r="AV65" s="81"/>
      <c r="AW65" s="81"/>
      <c r="AX65" s="81"/>
      <c r="AY65" s="81"/>
      <c r="AZ65" s="81"/>
      <c r="BA65" s="81">
        <v>2</v>
      </c>
      <c r="BB65" s="80" t="str">
        <f>REPLACE(INDEX(GroupVertices[Group],MATCH(Edges[[#This Row],[Vertex 1]],GroupVertices[Vertex],0)),1,1,"")</f>
        <v>3</v>
      </c>
      <c r="BC65" s="80" t="str">
        <f>REPLACE(INDEX(GroupVertices[Group],MATCH(Edges[[#This Row],[Vertex 2]],GroupVertices[Vertex],0)),1,1,"")</f>
        <v>4</v>
      </c>
      <c r="BD65" s="48"/>
      <c r="BE65" s="49"/>
      <c r="BF65" s="48"/>
      <c r="BG65" s="49"/>
      <c r="BH65" s="48"/>
      <c r="BI65" s="49"/>
      <c r="BJ65" s="48"/>
      <c r="BK65" s="49"/>
      <c r="BL65" s="48"/>
    </row>
    <row r="66" spans="1:64" ht="15">
      <c r="A66" s="66" t="s">
        <v>275</v>
      </c>
      <c r="B66" s="66" t="s">
        <v>287</v>
      </c>
      <c r="C66" s="67" t="s">
        <v>1943</v>
      </c>
      <c r="D66" s="68">
        <v>3</v>
      </c>
      <c r="E66" s="69" t="s">
        <v>132</v>
      </c>
      <c r="F66" s="70">
        <v>32</v>
      </c>
      <c r="G66" s="67"/>
      <c r="H66" s="71"/>
      <c r="I66" s="72"/>
      <c r="J66" s="72"/>
      <c r="K66" s="34" t="s">
        <v>65</v>
      </c>
      <c r="L66" s="79">
        <v>66</v>
      </c>
      <c r="M66" s="79"/>
      <c r="N66" s="74"/>
      <c r="O66" s="81" t="s">
        <v>327</v>
      </c>
      <c r="P66" s="83">
        <v>43470.66898148148</v>
      </c>
      <c r="Q66" s="81" t="s">
        <v>352</v>
      </c>
      <c r="R66" s="84" t="s">
        <v>381</v>
      </c>
      <c r="S66" s="81" t="s">
        <v>396</v>
      </c>
      <c r="T66" s="81" t="s">
        <v>419</v>
      </c>
      <c r="U66" s="81"/>
      <c r="V66" s="84" t="s">
        <v>481</v>
      </c>
      <c r="W66" s="83">
        <v>43470.66898148148</v>
      </c>
      <c r="X66" s="84" t="s">
        <v>530</v>
      </c>
      <c r="Y66" s="81"/>
      <c r="Z66" s="81"/>
      <c r="AA66" s="87" t="s">
        <v>626</v>
      </c>
      <c r="AB66" s="81"/>
      <c r="AC66" s="81" t="b">
        <v>0</v>
      </c>
      <c r="AD66" s="81">
        <v>8</v>
      </c>
      <c r="AE66" s="87" t="s">
        <v>712</v>
      </c>
      <c r="AF66" s="81" t="b">
        <v>1</v>
      </c>
      <c r="AG66" s="81" t="s">
        <v>728</v>
      </c>
      <c r="AH66" s="81"/>
      <c r="AI66" s="87" t="s">
        <v>734</v>
      </c>
      <c r="AJ66" s="81" t="b">
        <v>0</v>
      </c>
      <c r="AK66" s="81">
        <v>11</v>
      </c>
      <c r="AL66" s="87" t="s">
        <v>712</v>
      </c>
      <c r="AM66" s="81" t="s">
        <v>741</v>
      </c>
      <c r="AN66" s="81" t="b">
        <v>0</v>
      </c>
      <c r="AO66" s="87" t="s">
        <v>626</v>
      </c>
      <c r="AP66" s="81" t="s">
        <v>326</v>
      </c>
      <c r="AQ66" s="81">
        <v>0</v>
      </c>
      <c r="AR66" s="81">
        <v>0</v>
      </c>
      <c r="AS66" s="81"/>
      <c r="AT66" s="81"/>
      <c r="AU66" s="81"/>
      <c r="AV66" s="81"/>
      <c r="AW66" s="81"/>
      <c r="AX66" s="81"/>
      <c r="AY66" s="81"/>
      <c r="AZ66" s="81"/>
      <c r="BA66" s="81">
        <v>1</v>
      </c>
      <c r="BB66" s="80" t="str">
        <f>REPLACE(INDEX(GroupVertices[Group],MATCH(Edges[[#This Row],[Vertex 1]],GroupVertices[Vertex],0)),1,1,"")</f>
        <v>3</v>
      </c>
      <c r="BC66" s="80" t="str">
        <f>REPLACE(INDEX(GroupVertices[Group],MATCH(Edges[[#This Row],[Vertex 2]],GroupVertices[Vertex],0)),1,1,"")</f>
        <v>3</v>
      </c>
      <c r="BD66" s="48"/>
      <c r="BE66" s="49"/>
      <c r="BF66" s="48"/>
      <c r="BG66" s="49"/>
      <c r="BH66" s="48"/>
      <c r="BI66" s="49"/>
      <c r="BJ66" s="48"/>
      <c r="BK66" s="49"/>
      <c r="BL66" s="48"/>
    </row>
    <row r="67" spans="1:64" ht="15">
      <c r="A67" s="66" t="s">
        <v>275</v>
      </c>
      <c r="B67" s="66" t="s">
        <v>267</v>
      </c>
      <c r="C67" s="67" t="s">
        <v>1943</v>
      </c>
      <c r="D67" s="68">
        <v>3</v>
      </c>
      <c r="E67" s="69" t="s">
        <v>132</v>
      </c>
      <c r="F67" s="70">
        <v>32</v>
      </c>
      <c r="G67" s="67"/>
      <c r="H67" s="71"/>
      <c r="I67" s="72"/>
      <c r="J67" s="72"/>
      <c r="K67" s="34" t="s">
        <v>66</v>
      </c>
      <c r="L67" s="79">
        <v>67</v>
      </c>
      <c r="M67" s="79"/>
      <c r="N67" s="74"/>
      <c r="O67" s="81" t="s">
        <v>327</v>
      </c>
      <c r="P67" s="83">
        <v>43470.66898148148</v>
      </c>
      <c r="Q67" s="81" t="s">
        <v>352</v>
      </c>
      <c r="R67" s="84" t="s">
        <v>381</v>
      </c>
      <c r="S67" s="81" t="s">
        <v>396</v>
      </c>
      <c r="T67" s="81" t="s">
        <v>419</v>
      </c>
      <c r="U67" s="81"/>
      <c r="V67" s="84" t="s">
        <v>481</v>
      </c>
      <c r="W67" s="83">
        <v>43470.66898148148</v>
      </c>
      <c r="X67" s="84" t="s">
        <v>530</v>
      </c>
      <c r="Y67" s="81"/>
      <c r="Z67" s="81"/>
      <c r="AA67" s="87" t="s">
        <v>626</v>
      </c>
      <c r="AB67" s="81"/>
      <c r="AC67" s="81" t="b">
        <v>0</v>
      </c>
      <c r="AD67" s="81">
        <v>8</v>
      </c>
      <c r="AE67" s="87" t="s">
        <v>712</v>
      </c>
      <c r="AF67" s="81" t="b">
        <v>1</v>
      </c>
      <c r="AG67" s="81" t="s">
        <v>728</v>
      </c>
      <c r="AH67" s="81"/>
      <c r="AI67" s="87" t="s">
        <v>734</v>
      </c>
      <c r="AJ67" s="81" t="b">
        <v>0</v>
      </c>
      <c r="AK67" s="81">
        <v>11</v>
      </c>
      <c r="AL67" s="87" t="s">
        <v>712</v>
      </c>
      <c r="AM67" s="81" t="s">
        <v>741</v>
      </c>
      <c r="AN67" s="81" t="b">
        <v>0</v>
      </c>
      <c r="AO67" s="87" t="s">
        <v>626</v>
      </c>
      <c r="AP67" s="81" t="s">
        <v>326</v>
      </c>
      <c r="AQ67" s="81">
        <v>0</v>
      </c>
      <c r="AR67" s="81">
        <v>0</v>
      </c>
      <c r="AS67" s="81"/>
      <c r="AT67" s="81"/>
      <c r="AU67" s="81"/>
      <c r="AV67" s="81"/>
      <c r="AW67" s="81"/>
      <c r="AX67" s="81"/>
      <c r="AY67" s="81"/>
      <c r="AZ67" s="81"/>
      <c r="BA67" s="81">
        <v>1</v>
      </c>
      <c r="BB67" s="80" t="str">
        <f>REPLACE(INDEX(GroupVertices[Group],MATCH(Edges[[#This Row],[Vertex 1]],GroupVertices[Vertex],0)),1,1,"")</f>
        <v>3</v>
      </c>
      <c r="BC67" s="80" t="str">
        <f>REPLACE(INDEX(GroupVertices[Group],MATCH(Edges[[#This Row],[Vertex 2]],GroupVertices[Vertex],0)),1,1,"")</f>
        <v>3</v>
      </c>
      <c r="BD67" s="48">
        <v>0</v>
      </c>
      <c r="BE67" s="49">
        <v>0</v>
      </c>
      <c r="BF67" s="48">
        <v>0</v>
      </c>
      <c r="BG67" s="49">
        <v>0</v>
      </c>
      <c r="BH67" s="48">
        <v>0</v>
      </c>
      <c r="BI67" s="49">
        <v>0</v>
      </c>
      <c r="BJ67" s="48">
        <v>24</v>
      </c>
      <c r="BK67" s="49">
        <v>100</v>
      </c>
      <c r="BL67" s="48">
        <v>24</v>
      </c>
    </row>
    <row r="68" spans="1:64" ht="15">
      <c r="A68" s="66" t="s">
        <v>275</v>
      </c>
      <c r="B68" s="66" t="s">
        <v>276</v>
      </c>
      <c r="C68" s="67" t="s">
        <v>1943</v>
      </c>
      <c r="D68" s="68">
        <v>3</v>
      </c>
      <c r="E68" s="69" t="s">
        <v>132</v>
      </c>
      <c r="F68" s="70">
        <v>32</v>
      </c>
      <c r="G68" s="67"/>
      <c r="H68" s="71"/>
      <c r="I68" s="72"/>
      <c r="J68" s="72"/>
      <c r="K68" s="34" t="s">
        <v>65</v>
      </c>
      <c r="L68" s="79">
        <v>68</v>
      </c>
      <c r="M68" s="79"/>
      <c r="N68" s="74"/>
      <c r="O68" s="81" t="s">
        <v>327</v>
      </c>
      <c r="P68" s="83">
        <v>43470.66898148148</v>
      </c>
      <c r="Q68" s="81" t="s">
        <v>352</v>
      </c>
      <c r="R68" s="84" t="s">
        <v>381</v>
      </c>
      <c r="S68" s="81" t="s">
        <v>396</v>
      </c>
      <c r="T68" s="81" t="s">
        <v>419</v>
      </c>
      <c r="U68" s="81"/>
      <c r="V68" s="84" t="s">
        <v>481</v>
      </c>
      <c r="W68" s="83">
        <v>43470.66898148148</v>
      </c>
      <c r="X68" s="84" t="s">
        <v>530</v>
      </c>
      <c r="Y68" s="81"/>
      <c r="Z68" s="81"/>
      <c r="AA68" s="87" t="s">
        <v>626</v>
      </c>
      <c r="AB68" s="81"/>
      <c r="AC68" s="81" t="b">
        <v>0</v>
      </c>
      <c r="AD68" s="81">
        <v>8</v>
      </c>
      <c r="AE68" s="87" t="s">
        <v>712</v>
      </c>
      <c r="AF68" s="81" t="b">
        <v>1</v>
      </c>
      <c r="AG68" s="81" t="s">
        <v>728</v>
      </c>
      <c r="AH68" s="81"/>
      <c r="AI68" s="87" t="s">
        <v>734</v>
      </c>
      <c r="AJ68" s="81" t="b">
        <v>0</v>
      </c>
      <c r="AK68" s="81">
        <v>11</v>
      </c>
      <c r="AL68" s="87" t="s">
        <v>712</v>
      </c>
      <c r="AM68" s="81" t="s">
        <v>741</v>
      </c>
      <c r="AN68" s="81" t="b">
        <v>0</v>
      </c>
      <c r="AO68" s="87" t="s">
        <v>626</v>
      </c>
      <c r="AP68" s="81" t="s">
        <v>326</v>
      </c>
      <c r="AQ68" s="81">
        <v>0</v>
      </c>
      <c r="AR68" s="81">
        <v>0</v>
      </c>
      <c r="AS68" s="81"/>
      <c r="AT68" s="81"/>
      <c r="AU68" s="81"/>
      <c r="AV68" s="81"/>
      <c r="AW68" s="81"/>
      <c r="AX68" s="81"/>
      <c r="AY68" s="81"/>
      <c r="AZ68" s="81"/>
      <c r="BA68" s="81">
        <v>1</v>
      </c>
      <c r="BB68" s="80" t="str">
        <f>REPLACE(INDEX(GroupVertices[Group],MATCH(Edges[[#This Row],[Vertex 1]],GroupVertices[Vertex],0)),1,1,"")</f>
        <v>3</v>
      </c>
      <c r="BC68" s="80" t="str">
        <f>REPLACE(INDEX(GroupVertices[Group],MATCH(Edges[[#This Row],[Vertex 2]],GroupVertices[Vertex],0)),1,1,"")</f>
        <v>2</v>
      </c>
      <c r="BD68" s="48"/>
      <c r="BE68" s="49"/>
      <c r="BF68" s="48"/>
      <c r="BG68" s="49"/>
      <c r="BH68" s="48"/>
      <c r="BI68" s="49"/>
      <c r="BJ68" s="48"/>
      <c r="BK68" s="49"/>
      <c r="BL68" s="48"/>
    </row>
    <row r="69" spans="1:64" ht="15">
      <c r="A69" s="66" t="s">
        <v>275</v>
      </c>
      <c r="B69" s="66" t="s">
        <v>262</v>
      </c>
      <c r="C69" s="67" t="s">
        <v>1943</v>
      </c>
      <c r="D69" s="68">
        <v>3</v>
      </c>
      <c r="E69" s="69" t="s">
        <v>132</v>
      </c>
      <c r="F69" s="70">
        <v>32</v>
      </c>
      <c r="G69" s="67"/>
      <c r="H69" s="71"/>
      <c r="I69" s="72"/>
      <c r="J69" s="72"/>
      <c r="K69" s="34" t="s">
        <v>65</v>
      </c>
      <c r="L69" s="79">
        <v>69</v>
      </c>
      <c r="M69" s="79"/>
      <c r="N69" s="74"/>
      <c r="O69" s="81" t="s">
        <v>326</v>
      </c>
      <c r="P69" s="83">
        <v>43471.01174768519</v>
      </c>
      <c r="Q69" s="81" t="s">
        <v>355</v>
      </c>
      <c r="R69" s="81"/>
      <c r="S69" s="81"/>
      <c r="T69" s="81" t="s">
        <v>410</v>
      </c>
      <c r="U69" s="81"/>
      <c r="V69" s="84" t="s">
        <v>481</v>
      </c>
      <c r="W69" s="83">
        <v>43471.01174768519</v>
      </c>
      <c r="X69" s="84" t="s">
        <v>1989</v>
      </c>
      <c r="Y69" s="81"/>
      <c r="Z69" s="81"/>
      <c r="AA69" s="87" t="s">
        <v>2004</v>
      </c>
      <c r="AB69" s="81"/>
      <c r="AC69" s="81" t="b">
        <v>0</v>
      </c>
      <c r="AD69" s="81">
        <v>0</v>
      </c>
      <c r="AE69" s="87" t="s">
        <v>712</v>
      </c>
      <c r="AF69" s="81" t="b">
        <v>1</v>
      </c>
      <c r="AG69" s="81" t="s">
        <v>728</v>
      </c>
      <c r="AH69" s="81"/>
      <c r="AI69" s="87" t="s">
        <v>637</v>
      </c>
      <c r="AJ69" s="81" t="b">
        <v>0</v>
      </c>
      <c r="AK69" s="81">
        <v>3</v>
      </c>
      <c r="AL69" s="87" t="s">
        <v>634</v>
      </c>
      <c r="AM69" s="81" t="s">
        <v>741</v>
      </c>
      <c r="AN69" s="81" t="b">
        <v>0</v>
      </c>
      <c r="AO69" s="87" t="s">
        <v>634</v>
      </c>
      <c r="AP69" s="81" t="s">
        <v>197</v>
      </c>
      <c r="AQ69" s="81">
        <v>0</v>
      </c>
      <c r="AR69" s="81">
        <v>0</v>
      </c>
      <c r="AS69" s="81"/>
      <c r="AT69" s="81"/>
      <c r="AU69" s="81"/>
      <c r="AV69" s="81"/>
      <c r="AW69" s="81"/>
      <c r="AX69" s="81"/>
      <c r="AY69" s="81"/>
      <c r="AZ69" s="81"/>
      <c r="BA69" s="81">
        <v>1</v>
      </c>
      <c r="BB69" s="80" t="str">
        <f>REPLACE(INDEX(GroupVertices[Group],MATCH(Edges[[#This Row],[Vertex 1]],GroupVertices[Vertex],0)),1,1,"")</f>
        <v>3</v>
      </c>
      <c r="BC69" s="80" t="str">
        <f>REPLACE(INDEX(GroupVertices[Group],MATCH(Edges[[#This Row],[Vertex 2]],GroupVertices[Vertex],0)),1,1,"")</f>
        <v>3</v>
      </c>
      <c r="BD69" s="48">
        <v>1</v>
      </c>
      <c r="BE69" s="49">
        <v>4</v>
      </c>
      <c r="BF69" s="48">
        <v>0</v>
      </c>
      <c r="BG69" s="49">
        <v>0</v>
      </c>
      <c r="BH69" s="48">
        <v>0</v>
      </c>
      <c r="BI69" s="49">
        <v>0</v>
      </c>
      <c r="BJ69" s="48">
        <v>24</v>
      </c>
      <c r="BK69" s="49">
        <v>96</v>
      </c>
      <c r="BL69" s="48">
        <v>25</v>
      </c>
    </row>
    <row r="70" spans="1:64" ht="15">
      <c r="A70" s="66" t="s">
        <v>267</v>
      </c>
      <c r="B70" s="66" t="s">
        <v>275</v>
      </c>
      <c r="C70" s="67" t="s">
        <v>1943</v>
      </c>
      <c r="D70" s="68">
        <v>3</v>
      </c>
      <c r="E70" s="69" t="s">
        <v>132</v>
      </c>
      <c r="F70" s="70">
        <v>32</v>
      </c>
      <c r="G70" s="67"/>
      <c r="H70" s="71"/>
      <c r="I70" s="72"/>
      <c r="J70" s="72"/>
      <c r="K70" s="34" t="s">
        <v>66</v>
      </c>
      <c r="L70" s="79">
        <v>70</v>
      </c>
      <c r="M70" s="79"/>
      <c r="N70" s="74"/>
      <c r="O70" s="81" t="s">
        <v>326</v>
      </c>
      <c r="P70" s="83">
        <v>43471.24518518519</v>
      </c>
      <c r="Q70" s="81" t="s">
        <v>357</v>
      </c>
      <c r="R70" s="81"/>
      <c r="S70" s="81"/>
      <c r="T70" s="81"/>
      <c r="U70" s="81"/>
      <c r="V70" s="84" t="s">
        <v>474</v>
      </c>
      <c r="W70" s="83">
        <v>43471.24518518519</v>
      </c>
      <c r="X70" s="84" t="s">
        <v>1990</v>
      </c>
      <c r="Y70" s="81"/>
      <c r="Z70" s="81"/>
      <c r="AA70" s="87" t="s">
        <v>2005</v>
      </c>
      <c r="AB70" s="81"/>
      <c r="AC70" s="81" t="b">
        <v>0</v>
      </c>
      <c r="AD70" s="81">
        <v>0</v>
      </c>
      <c r="AE70" s="87" t="s">
        <v>712</v>
      </c>
      <c r="AF70" s="81" t="b">
        <v>0</v>
      </c>
      <c r="AG70" s="81" t="s">
        <v>728</v>
      </c>
      <c r="AH70" s="81"/>
      <c r="AI70" s="87" t="s">
        <v>712</v>
      </c>
      <c r="AJ70" s="81" t="b">
        <v>0</v>
      </c>
      <c r="AK70" s="81">
        <v>7</v>
      </c>
      <c r="AL70" s="87" t="s">
        <v>637</v>
      </c>
      <c r="AM70" s="81" t="s">
        <v>741</v>
      </c>
      <c r="AN70" s="81" t="b">
        <v>0</v>
      </c>
      <c r="AO70" s="87" t="s">
        <v>637</v>
      </c>
      <c r="AP70" s="81" t="s">
        <v>197</v>
      </c>
      <c r="AQ70" s="81">
        <v>0</v>
      </c>
      <c r="AR70" s="81">
        <v>0</v>
      </c>
      <c r="AS70" s="81"/>
      <c r="AT70" s="81"/>
      <c r="AU70" s="81"/>
      <c r="AV70" s="81"/>
      <c r="AW70" s="81"/>
      <c r="AX70" s="81"/>
      <c r="AY70" s="81"/>
      <c r="AZ70" s="81"/>
      <c r="BA70" s="81">
        <v>1</v>
      </c>
      <c r="BB70" s="80" t="str">
        <f>REPLACE(INDEX(GroupVertices[Group],MATCH(Edges[[#This Row],[Vertex 1]],GroupVertices[Vertex],0)),1,1,"")</f>
        <v>3</v>
      </c>
      <c r="BC70" s="80" t="str">
        <f>REPLACE(INDEX(GroupVertices[Group],MATCH(Edges[[#This Row],[Vertex 2]],GroupVertices[Vertex],0)),1,1,"")</f>
        <v>3</v>
      </c>
      <c r="BD70" s="48"/>
      <c r="BE70" s="49"/>
      <c r="BF70" s="48"/>
      <c r="BG70" s="49"/>
      <c r="BH70" s="48"/>
      <c r="BI70" s="49"/>
      <c r="BJ70" s="48"/>
      <c r="BK70" s="49"/>
      <c r="BL70" s="48"/>
    </row>
    <row r="71" spans="1:64" ht="15">
      <c r="A71" s="66" t="s">
        <v>267</v>
      </c>
      <c r="B71" s="66" t="s">
        <v>313</v>
      </c>
      <c r="C71" s="67" t="s">
        <v>1943</v>
      </c>
      <c r="D71" s="68">
        <v>3</v>
      </c>
      <c r="E71" s="69" t="s">
        <v>132</v>
      </c>
      <c r="F71" s="70">
        <v>32</v>
      </c>
      <c r="G71" s="67"/>
      <c r="H71" s="71"/>
      <c r="I71" s="72"/>
      <c r="J71" s="72"/>
      <c r="K71" s="34" t="s">
        <v>65</v>
      </c>
      <c r="L71" s="79">
        <v>71</v>
      </c>
      <c r="M71" s="79"/>
      <c r="N71" s="74"/>
      <c r="O71" s="81" t="s">
        <v>327</v>
      </c>
      <c r="P71" s="83">
        <v>43471.24518518519</v>
      </c>
      <c r="Q71" s="81" t="s">
        <v>357</v>
      </c>
      <c r="R71" s="81"/>
      <c r="S71" s="81"/>
      <c r="T71" s="81"/>
      <c r="U71" s="81"/>
      <c r="V71" s="84" t="s">
        <v>474</v>
      </c>
      <c r="W71" s="83">
        <v>43471.24518518519</v>
      </c>
      <c r="X71" s="84" t="s">
        <v>1990</v>
      </c>
      <c r="Y71" s="81"/>
      <c r="Z71" s="81"/>
      <c r="AA71" s="87" t="s">
        <v>2005</v>
      </c>
      <c r="AB71" s="81"/>
      <c r="AC71" s="81" t="b">
        <v>0</v>
      </c>
      <c r="AD71" s="81">
        <v>0</v>
      </c>
      <c r="AE71" s="87" t="s">
        <v>712</v>
      </c>
      <c r="AF71" s="81" t="b">
        <v>0</v>
      </c>
      <c r="AG71" s="81" t="s">
        <v>728</v>
      </c>
      <c r="AH71" s="81"/>
      <c r="AI71" s="87" t="s">
        <v>712</v>
      </c>
      <c r="AJ71" s="81" t="b">
        <v>0</v>
      </c>
      <c r="AK71" s="81">
        <v>7</v>
      </c>
      <c r="AL71" s="87" t="s">
        <v>637</v>
      </c>
      <c r="AM71" s="81" t="s">
        <v>741</v>
      </c>
      <c r="AN71" s="81" t="b">
        <v>0</v>
      </c>
      <c r="AO71" s="87" t="s">
        <v>637</v>
      </c>
      <c r="AP71" s="81" t="s">
        <v>197</v>
      </c>
      <c r="AQ71" s="81">
        <v>0</v>
      </c>
      <c r="AR71" s="81">
        <v>0</v>
      </c>
      <c r="AS71" s="81"/>
      <c r="AT71" s="81"/>
      <c r="AU71" s="81"/>
      <c r="AV71" s="81"/>
      <c r="AW71" s="81"/>
      <c r="AX71" s="81"/>
      <c r="AY71" s="81"/>
      <c r="AZ71" s="81"/>
      <c r="BA71" s="81">
        <v>1</v>
      </c>
      <c r="BB71" s="80" t="str">
        <f>REPLACE(INDEX(GroupVertices[Group],MATCH(Edges[[#This Row],[Vertex 1]],GroupVertices[Vertex],0)),1,1,"")</f>
        <v>3</v>
      </c>
      <c r="BC71" s="80" t="str">
        <f>REPLACE(INDEX(GroupVertices[Group],MATCH(Edges[[#This Row],[Vertex 2]],GroupVertices[Vertex],0)),1,1,"")</f>
        <v>3</v>
      </c>
      <c r="BD71" s="48"/>
      <c r="BE71" s="49"/>
      <c r="BF71" s="48"/>
      <c r="BG71" s="49"/>
      <c r="BH71" s="48"/>
      <c r="BI71" s="49"/>
      <c r="BJ71" s="48"/>
      <c r="BK71" s="49"/>
      <c r="BL71" s="48"/>
    </row>
    <row r="72" spans="1:64" ht="15">
      <c r="A72" s="66" t="s">
        <v>267</v>
      </c>
      <c r="B72" s="66" t="s">
        <v>286</v>
      </c>
      <c r="C72" s="67" t="s">
        <v>1943</v>
      </c>
      <c r="D72" s="68">
        <v>3</v>
      </c>
      <c r="E72" s="69" t="s">
        <v>132</v>
      </c>
      <c r="F72" s="70">
        <v>32</v>
      </c>
      <c r="G72" s="67"/>
      <c r="H72" s="71"/>
      <c r="I72" s="72"/>
      <c r="J72" s="72"/>
      <c r="K72" s="34" t="s">
        <v>65</v>
      </c>
      <c r="L72" s="79">
        <v>72</v>
      </c>
      <c r="M72" s="79"/>
      <c r="N72" s="74"/>
      <c r="O72" s="81" t="s">
        <v>327</v>
      </c>
      <c r="P72" s="83">
        <v>43471.24518518519</v>
      </c>
      <c r="Q72" s="81" t="s">
        <v>357</v>
      </c>
      <c r="R72" s="81"/>
      <c r="S72" s="81"/>
      <c r="T72" s="81"/>
      <c r="U72" s="81"/>
      <c r="V72" s="84" t="s">
        <v>474</v>
      </c>
      <c r="W72" s="83">
        <v>43471.24518518519</v>
      </c>
      <c r="X72" s="84" t="s">
        <v>1990</v>
      </c>
      <c r="Y72" s="81"/>
      <c r="Z72" s="81"/>
      <c r="AA72" s="87" t="s">
        <v>2005</v>
      </c>
      <c r="AB72" s="81"/>
      <c r="AC72" s="81" t="b">
        <v>0</v>
      </c>
      <c r="AD72" s="81">
        <v>0</v>
      </c>
      <c r="AE72" s="87" t="s">
        <v>712</v>
      </c>
      <c r="AF72" s="81" t="b">
        <v>0</v>
      </c>
      <c r="AG72" s="81" t="s">
        <v>728</v>
      </c>
      <c r="AH72" s="81"/>
      <c r="AI72" s="87" t="s">
        <v>712</v>
      </c>
      <c r="AJ72" s="81" t="b">
        <v>0</v>
      </c>
      <c r="AK72" s="81">
        <v>7</v>
      </c>
      <c r="AL72" s="87" t="s">
        <v>637</v>
      </c>
      <c r="AM72" s="81" t="s">
        <v>741</v>
      </c>
      <c r="AN72" s="81" t="b">
        <v>0</v>
      </c>
      <c r="AO72" s="87" t="s">
        <v>637</v>
      </c>
      <c r="AP72" s="81" t="s">
        <v>197</v>
      </c>
      <c r="AQ72" s="81">
        <v>0</v>
      </c>
      <c r="AR72" s="81">
        <v>0</v>
      </c>
      <c r="AS72" s="81"/>
      <c r="AT72" s="81"/>
      <c r="AU72" s="81"/>
      <c r="AV72" s="81"/>
      <c r="AW72" s="81"/>
      <c r="AX72" s="81"/>
      <c r="AY72" s="81"/>
      <c r="AZ72" s="81"/>
      <c r="BA72" s="81">
        <v>1</v>
      </c>
      <c r="BB72" s="80" t="str">
        <f>REPLACE(INDEX(GroupVertices[Group],MATCH(Edges[[#This Row],[Vertex 1]],GroupVertices[Vertex],0)),1,1,"")</f>
        <v>3</v>
      </c>
      <c r="BC72" s="80" t="str">
        <f>REPLACE(INDEX(GroupVertices[Group],MATCH(Edges[[#This Row],[Vertex 2]],GroupVertices[Vertex],0)),1,1,"")</f>
        <v>3</v>
      </c>
      <c r="BD72" s="48"/>
      <c r="BE72" s="49"/>
      <c r="BF72" s="48"/>
      <c r="BG72" s="49"/>
      <c r="BH72" s="48"/>
      <c r="BI72" s="49"/>
      <c r="BJ72" s="48"/>
      <c r="BK72" s="49"/>
      <c r="BL72" s="48"/>
    </row>
    <row r="73" spans="1:64" ht="15">
      <c r="A73" s="66" t="s">
        <v>267</v>
      </c>
      <c r="B73" s="66" t="s">
        <v>256</v>
      </c>
      <c r="C73" s="67" t="s">
        <v>1943</v>
      </c>
      <c r="D73" s="68">
        <v>3</v>
      </c>
      <c r="E73" s="69" t="s">
        <v>132</v>
      </c>
      <c r="F73" s="70">
        <v>32</v>
      </c>
      <c r="G73" s="67"/>
      <c r="H73" s="71"/>
      <c r="I73" s="72"/>
      <c r="J73" s="72"/>
      <c r="K73" s="34" t="s">
        <v>65</v>
      </c>
      <c r="L73" s="79">
        <v>73</v>
      </c>
      <c r="M73" s="79"/>
      <c r="N73" s="74"/>
      <c r="O73" s="81" t="s">
        <v>327</v>
      </c>
      <c r="P73" s="83">
        <v>43471.24518518519</v>
      </c>
      <c r="Q73" s="81" t="s">
        <v>357</v>
      </c>
      <c r="R73" s="81"/>
      <c r="S73" s="81"/>
      <c r="T73" s="81"/>
      <c r="U73" s="81"/>
      <c r="V73" s="84" t="s">
        <v>474</v>
      </c>
      <c r="W73" s="83">
        <v>43471.24518518519</v>
      </c>
      <c r="X73" s="84" t="s">
        <v>1990</v>
      </c>
      <c r="Y73" s="81"/>
      <c r="Z73" s="81"/>
      <c r="AA73" s="87" t="s">
        <v>2005</v>
      </c>
      <c r="AB73" s="81"/>
      <c r="AC73" s="81" t="b">
        <v>0</v>
      </c>
      <c r="AD73" s="81">
        <v>0</v>
      </c>
      <c r="AE73" s="87" t="s">
        <v>712</v>
      </c>
      <c r="AF73" s="81" t="b">
        <v>0</v>
      </c>
      <c r="AG73" s="81" t="s">
        <v>728</v>
      </c>
      <c r="AH73" s="81"/>
      <c r="AI73" s="87" t="s">
        <v>712</v>
      </c>
      <c r="AJ73" s="81" t="b">
        <v>0</v>
      </c>
      <c r="AK73" s="81">
        <v>7</v>
      </c>
      <c r="AL73" s="87" t="s">
        <v>637</v>
      </c>
      <c r="AM73" s="81" t="s">
        <v>741</v>
      </c>
      <c r="AN73" s="81" t="b">
        <v>0</v>
      </c>
      <c r="AO73" s="87" t="s">
        <v>637</v>
      </c>
      <c r="AP73" s="81" t="s">
        <v>197</v>
      </c>
      <c r="AQ73" s="81">
        <v>0</v>
      </c>
      <c r="AR73" s="81">
        <v>0</v>
      </c>
      <c r="AS73" s="81"/>
      <c r="AT73" s="81"/>
      <c r="AU73" s="81"/>
      <c r="AV73" s="81"/>
      <c r="AW73" s="81"/>
      <c r="AX73" s="81"/>
      <c r="AY73" s="81"/>
      <c r="AZ73" s="81"/>
      <c r="BA73" s="81">
        <v>1</v>
      </c>
      <c r="BB73" s="80" t="str">
        <f>REPLACE(INDEX(GroupVertices[Group],MATCH(Edges[[#This Row],[Vertex 1]],GroupVertices[Vertex],0)),1,1,"")</f>
        <v>3</v>
      </c>
      <c r="BC73" s="80" t="str">
        <f>REPLACE(INDEX(GroupVertices[Group],MATCH(Edges[[#This Row],[Vertex 2]],GroupVertices[Vertex],0)),1,1,"")</f>
        <v>3</v>
      </c>
      <c r="BD73" s="48"/>
      <c r="BE73" s="49"/>
      <c r="BF73" s="48"/>
      <c r="BG73" s="49"/>
      <c r="BH73" s="48"/>
      <c r="BI73" s="49"/>
      <c r="BJ73" s="48"/>
      <c r="BK73" s="49"/>
      <c r="BL73" s="48"/>
    </row>
    <row r="74" spans="1:64" ht="15">
      <c r="A74" s="66" t="s">
        <v>267</v>
      </c>
      <c r="B74" s="66" t="s">
        <v>305</v>
      </c>
      <c r="C74" s="67" t="s">
        <v>1943</v>
      </c>
      <c r="D74" s="68">
        <v>3</v>
      </c>
      <c r="E74" s="69" t="s">
        <v>132</v>
      </c>
      <c r="F74" s="70">
        <v>32</v>
      </c>
      <c r="G74" s="67"/>
      <c r="H74" s="71"/>
      <c r="I74" s="72"/>
      <c r="J74" s="72"/>
      <c r="K74" s="34" t="s">
        <v>65</v>
      </c>
      <c r="L74" s="79">
        <v>74</v>
      </c>
      <c r="M74" s="79"/>
      <c r="N74" s="74"/>
      <c r="O74" s="81" t="s">
        <v>327</v>
      </c>
      <c r="P74" s="83">
        <v>43471.24518518519</v>
      </c>
      <c r="Q74" s="81" t="s">
        <v>357</v>
      </c>
      <c r="R74" s="81"/>
      <c r="S74" s="81"/>
      <c r="T74" s="81"/>
      <c r="U74" s="81"/>
      <c r="V74" s="84" t="s">
        <v>474</v>
      </c>
      <c r="W74" s="83">
        <v>43471.24518518519</v>
      </c>
      <c r="X74" s="84" t="s">
        <v>1990</v>
      </c>
      <c r="Y74" s="81"/>
      <c r="Z74" s="81"/>
      <c r="AA74" s="87" t="s">
        <v>2005</v>
      </c>
      <c r="AB74" s="81"/>
      <c r="AC74" s="81" t="b">
        <v>0</v>
      </c>
      <c r="AD74" s="81">
        <v>0</v>
      </c>
      <c r="AE74" s="87" t="s">
        <v>712</v>
      </c>
      <c r="AF74" s="81" t="b">
        <v>0</v>
      </c>
      <c r="AG74" s="81" t="s">
        <v>728</v>
      </c>
      <c r="AH74" s="81"/>
      <c r="AI74" s="87" t="s">
        <v>712</v>
      </c>
      <c r="AJ74" s="81" t="b">
        <v>0</v>
      </c>
      <c r="AK74" s="81">
        <v>7</v>
      </c>
      <c r="AL74" s="87" t="s">
        <v>637</v>
      </c>
      <c r="AM74" s="81" t="s">
        <v>741</v>
      </c>
      <c r="AN74" s="81" t="b">
        <v>0</v>
      </c>
      <c r="AO74" s="87" t="s">
        <v>637</v>
      </c>
      <c r="AP74" s="81" t="s">
        <v>197</v>
      </c>
      <c r="AQ74" s="81">
        <v>0</v>
      </c>
      <c r="AR74" s="81">
        <v>0</v>
      </c>
      <c r="AS74" s="81"/>
      <c r="AT74" s="81"/>
      <c r="AU74" s="81"/>
      <c r="AV74" s="81"/>
      <c r="AW74" s="81"/>
      <c r="AX74" s="81"/>
      <c r="AY74" s="81"/>
      <c r="AZ74" s="81"/>
      <c r="BA74" s="81">
        <v>1</v>
      </c>
      <c r="BB74" s="80" t="str">
        <f>REPLACE(INDEX(GroupVertices[Group],MATCH(Edges[[#This Row],[Vertex 1]],GroupVertices[Vertex],0)),1,1,"")</f>
        <v>3</v>
      </c>
      <c r="BC74" s="80" t="str">
        <f>REPLACE(INDEX(GroupVertices[Group],MATCH(Edges[[#This Row],[Vertex 2]],GroupVertices[Vertex],0)),1,1,"")</f>
        <v>3</v>
      </c>
      <c r="BD74" s="48"/>
      <c r="BE74" s="49"/>
      <c r="BF74" s="48"/>
      <c r="BG74" s="49"/>
      <c r="BH74" s="48"/>
      <c r="BI74" s="49"/>
      <c r="BJ74" s="48"/>
      <c r="BK74" s="49"/>
      <c r="BL74" s="48"/>
    </row>
    <row r="75" spans="1:64" ht="15">
      <c r="A75" s="66" t="s">
        <v>267</v>
      </c>
      <c r="B75" s="66" t="s">
        <v>307</v>
      </c>
      <c r="C75" s="67" t="s">
        <v>1943</v>
      </c>
      <c r="D75" s="68">
        <v>3</v>
      </c>
      <c r="E75" s="69" t="s">
        <v>132</v>
      </c>
      <c r="F75" s="70">
        <v>32</v>
      </c>
      <c r="G75" s="67"/>
      <c r="H75" s="71"/>
      <c r="I75" s="72"/>
      <c r="J75" s="72"/>
      <c r="K75" s="34" t="s">
        <v>65</v>
      </c>
      <c r="L75" s="79">
        <v>75</v>
      </c>
      <c r="M75" s="79"/>
      <c r="N75" s="74"/>
      <c r="O75" s="81" t="s">
        <v>327</v>
      </c>
      <c r="P75" s="83">
        <v>43471.24518518519</v>
      </c>
      <c r="Q75" s="81" t="s">
        <v>357</v>
      </c>
      <c r="R75" s="81"/>
      <c r="S75" s="81"/>
      <c r="T75" s="81"/>
      <c r="U75" s="81"/>
      <c r="V75" s="84" t="s">
        <v>474</v>
      </c>
      <c r="W75" s="83">
        <v>43471.24518518519</v>
      </c>
      <c r="X75" s="84" t="s">
        <v>1990</v>
      </c>
      <c r="Y75" s="81"/>
      <c r="Z75" s="81"/>
      <c r="AA75" s="87" t="s">
        <v>2005</v>
      </c>
      <c r="AB75" s="81"/>
      <c r="AC75" s="81" t="b">
        <v>0</v>
      </c>
      <c r="AD75" s="81">
        <v>0</v>
      </c>
      <c r="AE75" s="87" t="s">
        <v>712</v>
      </c>
      <c r="AF75" s="81" t="b">
        <v>0</v>
      </c>
      <c r="AG75" s="81" t="s">
        <v>728</v>
      </c>
      <c r="AH75" s="81"/>
      <c r="AI75" s="87" t="s">
        <v>712</v>
      </c>
      <c r="AJ75" s="81" t="b">
        <v>0</v>
      </c>
      <c r="AK75" s="81">
        <v>7</v>
      </c>
      <c r="AL75" s="87" t="s">
        <v>637</v>
      </c>
      <c r="AM75" s="81" t="s">
        <v>741</v>
      </c>
      <c r="AN75" s="81" t="b">
        <v>0</v>
      </c>
      <c r="AO75" s="87" t="s">
        <v>637</v>
      </c>
      <c r="AP75" s="81" t="s">
        <v>197</v>
      </c>
      <c r="AQ75" s="81">
        <v>0</v>
      </c>
      <c r="AR75" s="81">
        <v>0</v>
      </c>
      <c r="AS75" s="81"/>
      <c r="AT75" s="81"/>
      <c r="AU75" s="81"/>
      <c r="AV75" s="81"/>
      <c r="AW75" s="81"/>
      <c r="AX75" s="81"/>
      <c r="AY75" s="81"/>
      <c r="AZ75" s="81"/>
      <c r="BA75" s="81">
        <v>1</v>
      </c>
      <c r="BB75" s="80" t="str">
        <f>REPLACE(INDEX(GroupVertices[Group],MATCH(Edges[[#This Row],[Vertex 1]],GroupVertices[Vertex],0)),1,1,"")</f>
        <v>3</v>
      </c>
      <c r="BC75" s="80" t="str">
        <f>REPLACE(INDEX(GroupVertices[Group],MATCH(Edges[[#This Row],[Vertex 2]],GroupVertices[Vertex],0)),1,1,"")</f>
        <v>3</v>
      </c>
      <c r="BD75" s="48"/>
      <c r="BE75" s="49"/>
      <c r="BF75" s="48"/>
      <c r="BG75" s="49"/>
      <c r="BH75" s="48"/>
      <c r="BI75" s="49"/>
      <c r="BJ75" s="48"/>
      <c r="BK75" s="49"/>
      <c r="BL75" s="48"/>
    </row>
    <row r="76" spans="1:64" ht="15">
      <c r="A76" s="66" t="s">
        <v>267</v>
      </c>
      <c r="B76" s="66" t="s">
        <v>283</v>
      </c>
      <c r="C76" s="67" t="s">
        <v>1943</v>
      </c>
      <c r="D76" s="68">
        <v>3</v>
      </c>
      <c r="E76" s="69" t="s">
        <v>132</v>
      </c>
      <c r="F76" s="70">
        <v>32</v>
      </c>
      <c r="G76" s="67"/>
      <c r="H76" s="71"/>
      <c r="I76" s="72"/>
      <c r="J76" s="72"/>
      <c r="K76" s="34" t="s">
        <v>65</v>
      </c>
      <c r="L76" s="79">
        <v>76</v>
      </c>
      <c r="M76" s="79"/>
      <c r="N76" s="74"/>
      <c r="O76" s="81" t="s">
        <v>327</v>
      </c>
      <c r="P76" s="83">
        <v>43471.24518518519</v>
      </c>
      <c r="Q76" s="81" t="s">
        <v>357</v>
      </c>
      <c r="R76" s="81"/>
      <c r="S76" s="81"/>
      <c r="T76" s="81"/>
      <c r="U76" s="81"/>
      <c r="V76" s="84" t="s">
        <v>474</v>
      </c>
      <c r="W76" s="83">
        <v>43471.24518518519</v>
      </c>
      <c r="X76" s="84" t="s">
        <v>1990</v>
      </c>
      <c r="Y76" s="81"/>
      <c r="Z76" s="81"/>
      <c r="AA76" s="87" t="s">
        <v>2005</v>
      </c>
      <c r="AB76" s="81"/>
      <c r="AC76" s="81" t="b">
        <v>0</v>
      </c>
      <c r="AD76" s="81">
        <v>0</v>
      </c>
      <c r="AE76" s="87" t="s">
        <v>712</v>
      </c>
      <c r="AF76" s="81" t="b">
        <v>0</v>
      </c>
      <c r="AG76" s="81" t="s">
        <v>728</v>
      </c>
      <c r="AH76" s="81"/>
      <c r="AI76" s="87" t="s">
        <v>712</v>
      </c>
      <c r="AJ76" s="81" t="b">
        <v>0</v>
      </c>
      <c r="AK76" s="81">
        <v>7</v>
      </c>
      <c r="AL76" s="87" t="s">
        <v>637</v>
      </c>
      <c r="AM76" s="81" t="s">
        <v>741</v>
      </c>
      <c r="AN76" s="81" t="b">
        <v>0</v>
      </c>
      <c r="AO76" s="87" t="s">
        <v>637</v>
      </c>
      <c r="AP76" s="81" t="s">
        <v>197</v>
      </c>
      <c r="AQ76" s="81">
        <v>0</v>
      </c>
      <c r="AR76" s="81">
        <v>0</v>
      </c>
      <c r="AS76" s="81"/>
      <c r="AT76" s="81"/>
      <c r="AU76" s="81"/>
      <c r="AV76" s="81"/>
      <c r="AW76" s="81"/>
      <c r="AX76" s="81"/>
      <c r="AY76" s="81"/>
      <c r="AZ76" s="81"/>
      <c r="BA76" s="81">
        <v>1</v>
      </c>
      <c r="BB76" s="80" t="str">
        <f>REPLACE(INDEX(GroupVertices[Group],MATCH(Edges[[#This Row],[Vertex 1]],GroupVertices[Vertex],0)),1,1,"")</f>
        <v>3</v>
      </c>
      <c r="BC76" s="80" t="str">
        <f>REPLACE(INDEX(GroupVertices[Group],MATCH(Edges[[#This Row],[Vertex 2]],GroupVertices[Vertex],0)),1,1,"")</f>
        <v>3</v>
      </c>
      <c r="BD76" s="48"/>
      <c r="BE76" s="49"/>
      <c r="BF76" s="48"/>
      <c r="BG76" s="49"/>
      <c r="BH76" s="48"/>
      <c r="BI76" s="49"/>
      <c r="BJ76" s="48"/>
      <c r="BK76" s="49"/>
      <c r="BL76" s="48"/>
    </row>
    <row r="77" spans="1:64" ht="15">
      <c r="A77" s="66" t="s">
        <v>267</v>
      </c>
      <c r="B77" s="66" t="s">
        <v>308</v>
      </c>
      <c r="C77" s="67" t="s">
        <v>1943</v>
      </c>
      <c r="D77" s="68">
        <v>3</v>
      </c>
      <c r="E77" s="69" t="s">
        <v>132</v>
      </c>
      <c r="F77" s="70">
        <v>32</v>
      </c>
      <c r="G77" s="67"/>
      <c r="H77" s="71"/>
      <c r="I77" s="72"/>
      <c r="J77" s="72"/>
      <c r="K77" s="34" t="s">
        <v>65</v>
      </c>
      <c r="L77" s="79">
        <v>77</v>
      </c>
      <c r="M77" s="79"/>
      <c r="N77" s="74"/>
      <c r="O77" s="81" t="s">
        <v>327</v>
      </c>
      <c r="P77" s="83">
        <v>43471.24518518519</v>
      </c>
      <c r="Q77" s="81" t="s">
        <v>357</v>
      </c>
      <c r="R77" s="81"/>
      <c r="S77" s="81"/>
      <c r="T77" s="81"/>
      <c r="U77" s="81"/>
      <c r="V77" s="84" t="s">
        <v>474</v>
      </c>
      <c r="W77" s="83">
        <v>43471.24518518519</v>
      </c>
      <c r="X77" s="84" t="s">
        <v>1990</v>
      </c>
      <c r="Y77" s="81"/>
      <c r="Z77" s="81"/>
      <c r="AA77" s="87" t="s">
        <v>2005</v>
      </c>
      <c r="AB77" s="81"/>
      <c r="AC77" s="81" t="b">
        <v>0</v>
      </c>
      <c r="AD77" s="81">
        <v>0</v>
      </c>
      <c r="AE77" s="87" t="s">
        <v>712</v>
      </c>
      <c r="AF77" s="81" t="b">
        <v>0</v>
      </c>
      <c r="AG77" s="81" t="s">
        <v>728</v>
      </c>
      <c r="AH77" s="81"/>
      <c r="AI77" s="87" t="s">
        <v>712</v>
      </c>
      <c r="AJ77" s="81" t="b">
        <v>0</v>
      </c>
      <c r="AK77" s="81">
        <v>7</v>
      </c>
      <c r="AL77" s="87" t="s">
        <v>637</v>
      </c>
      <c r="AM77" s="81" t="s">
        <v>741</v>
      </c>
      <c r="AN77" s="81" t="b">
        <v>0</v>
      </c>
      <c r="AO77" s="87" t="s">
        <v>637</v>
      </c>
      <c r="AP77" s="81" t="s">
        <v>197</v>
      </c>
      <c r="AQ77" s="81">
        <v>0</v>
      </c>
      <c r="AR77" s="81">
        <v>0</v>
      </c>
      <c r="AS77" s="81"/>
      <c r="AT77" s="81"/>
      <c r="AU77" s="81"/>
      <c r="AV77" s="81"/>
      <c r="AW77" s="81"/>
      <c r="AX77" s="81"/>
      <c r="AY77" s="81"/>
      <c r="AZ77" s="81"/>
      <c r="BA77" s="81">
        <v>1</v>
      </c>
      <c r="BB77" s="80" t="str">
        <f>REPLACE(INDEX(GroupVertices[Group],MATCH(Edges[[#This Row],[Vertex 1]],GroupVertices[Vertex],0)),1,1,"")</f>
        <v>3</v>
      </c>
      <c r="BC77" s="80" t="str">
        <f>REPLACE(INDEX(GroupVertices[Group],MATCH(Edges[[#This Row],[Vertex 2]],GroupVertices[Vertex],0)),1,1,"")</f>
        <v>3</v>
      </c>
      <c r="BD77" s="48">
        <v>3</v>
      </c>
      <c r="BE77" s="49">
        <v>8.333333333333334</v>
      </c>
      <c r="BF77" s="48">
        <v>0</v>
      </c>
      <c r="BG77" s="49">
        <v>0</v>
      </c>
      <c r="BH77" s="48">
        <v>0</v>
      </c>
      <c r="BI77" s="49">
        <v>0</v>
      </c>
      <c r="BJ77" s="48">
        <v>33</v>
      </c>
      <c r="BK77" s="49">
        <v>91.66666666666667</v>
      </c>
      <c r="BL77" s="48">
        <v>36</v>
      </c>
    </row>
    <row r="78" spans="1:64" ht="15">
      <c r="A78" s="66" t="s">
        <v>274</v>
      </c>
      <c r="B78" s="66" t="s">
        <v>271</v>
      </c>
      <c r="C78" s="67" t="s">
        <v>1943</v>
      </c>
      <c r="D78" s="68">
        <v>3</v>
      </c>
      <c r="E78" s="69" t="s">
        <v>132</v>
      </c>
      <c r="F78" s="70">
        <v>32</v>
      </c>
      <c r="G78" s="67"/>
      <c r="H78" s="71"/>
      <c r="I78" s="72"/>
      <c r="J78" s="72"/>
      <c r="K78" s="34" t="s">
        <v>65</v>
      </c>
      <c r="L78" s="79">
        <v>78</v>
      </c>
      <c r="M78" s="79"/>
      <c r="N78" s="74"/>
      <c r="O78" s="81" t="s">
        <v>326</v>
      </c>
      <c r="P78" s="83">
        <v>43471.459861111114</v>
      </c>
      <c r="Q78" s="81" t="s">
        <v>346</v>
      </c>
      <c r="R78" s="81"/>
      <c r="S78" s="81"/>
      <c r="T78" s="81" t="s">
        <v>403</v>
      </c>
      <c r="U78" s="81"/>
      <c r="V78" s="84" t="s">
        <v>480</v>
      </c>
      <c r="W78" s="83">
        <v>43471.459861111114</v>
      </c>
      <c r="X78" s="84" t="s">
        <v>529</v>
      </c>
      <c r="Y78" s="81"/>
      <c r="Z78" s="81"/>
      <c r="AA78" s="87" t="s">
        <v>625</v>
      </c>
      <c r="AB78" s="81"/>
      <c r="AC78" s="81" t="b">
        <v>0</v>
      </c>
      <c r="AD78" s="81">
        <v>0</v>
      </c>
      <c r="AE78" s="87" t="s">
        <v>712</v>
      </c>
      <c r="AF78" s="81" t="b">
        <v>0</v>
      </c>
      <c r="AG78" s="81" t="s">
        <v>728</v>
      </c>
      <c r="AH78" s="81"/>
      <c r="AI78" s="87" t="s">
        <v>712</v>
      </c>
      <c r="AJ78" s="81" t="b">
        <v>0</v>
      </c>
      <c r="AK78" s="81">
        <v>14</v>
      </c>
      <c r="AL78" s="87" t="s">
        <v>655</v>
      </c>
      <c r="AM78" s="81" t="s">
        <v>741</v>
      </c>
      <c r="AN78" s="81" t="b">
        <v>0</v>
      </c>
      <c r="AO78" s="87" t="s">
        <v>655</v>
      </c>
      <c r="AP78" s="81" t="s">
        <v>197</v>
      </c>
      <c r="AQ78" s="81">
        <v>0</v>
      </c>
      <c r="AR78" s="81">
        <v>0</v>
      </c>
      <c r="AS78" s="81"/>
      <c r="AT78" s="81"/>
      <c r="AU78" s="81"/>
      <c r="AV78" s="81"/>
      <c r="AW78" s="81"/>
      <c r="AX78" s="81"/>
      <c r="AY78" s="81"/>
      <c r="AZ78" s="81"/>
      <c r="BA78" s="81">
        <v>1</v>
      </c>
      <c r="BB78" s="80" t="str">
        <f>REPLACE(INDEX(GroupVertices[Group],MATCH(Edges[[#This Row],[Vertex 1]],GroupVertices[Vertex],0)),1,1,"")</f>
        <v>2</v>
      </c>
      <c r="BC78" s="80" t="str">
        <f>REPLACE(INDEX(GroupVertices[Group],MATCH(Edges[[#This Row],[Vertex 2]],GroupVertices[Vertex],0)),1,1,"")</f>
        <v>2</v>
      </c>
      <c r="BD78" s="48"/>
      <c r="BE78" s="49"/>
      <c r="BF78" s="48"/>
      <c r="BG78" s="49"/>
      <c r="BH78" s="48"/>
      <c r="BI78" s="49"/>
      <c r="BJ78" s="48"/>
      <c r="BK78" s="49"/>
      <c r="BL78" s="48"/>
    </row>
    <row r="79" spans="1:64" ht="15">
      <c r="A79" s="66" t="s">
        <v>274</v>
      </c>
      <c r="B79" s="66" t="s">
        <v>295</v>
      </c>
      <c r="C79" s="67" t="s">
        <v>1943</v>
      </c>
      <c r="D79" s="68">
        <v>3</v>
      </c>
      <c r="E79" s="69" t="s">
        <v>132</v>
      </c>
      <c r="F79" s="70">
        <v>32</v>
      </c>
      <c r="G79" s="67"/>
      <c r="H79" s="71"/>
      <c r="I79" s="72"/>
      <c r="J79" s="72"/>
      <c r="K79" s="34" t="s">
        <v>65</v>
      </c>
      <c r="L79" s="79">
        <v>79</v>
      </c>
      <c r="M79" s="79"/>
      <c r="N79" s="74"/>
      <c r="O79" s="81" t="s">
        <v>327</v>
      </c>
      <c r="P79" s="83">
        <v>43471.459861111114</v>
      </c>
      <c r="Q79" s="81" t="s">
        <v>346</v>
      </c>
      <c r="R79" s="81"/>
      <c r="S79" s="81"/>
      <c r="T79" s="81" t="s">
        <v>403</v>
      </c>
      <c r="U79" s="81"/>
      <c r="V79" s="84" t="s">
        <v>480</v>
      </c>
      <c r="W79" s="83">
        <v>43471.459861111114</v>
      </c>
      <c r="X79" s="84" t="s">
        <v>529</v>
      </c>
      <c r="Y79" s="81"/>
      <c r="Z79" s="81"/>
      <c r="AA79" s="87" t="s">
        <v>625</v>
      </c>
      <c r="AB79" s="81"/>
      <c r="AC79" s="81" t="b">
        <v>0</v>
      </c>
      <c r="AD79" s="81">
        <v>0</v>
      </c>
      <c r="AE79" s="87" t="s">
        <v>712</v>
      </c>
      <c r="AF79" s="81" t="b">
        <v>0</v>
      </c>
      <c r="AG79" s="81" t="s">
        <v>728</v>
      </c>
      <c r="AH79" s="81"/>
      <c r="AI79" s="87" t="s">
        <v>712</v>
      </c>
      <c r="AJ79" s="81" t="b">
        <v>0</v>
      </c>
      <c r="AK79" s="81">
        <v>14</v>
      </c>
      <c r="AL79" s="87" t="s">
        <v>655</v>
      </c>
      <c r="AM79" s="81" t="s">
        <v>741</v>
      </c>
      <c r="AN79" s="81" t="b">
        <v>0</v>
      </c>
      <c r="AO79" s="87" t="s">
        <v>655</v>
      </c>
      <c r="AP79" s="81" t="s">
        <v>197</v>
      </c>
      <c r="AQ79" s="81">
        <v>0</v>
      </c>
      <c r="AR79" s="81">
        <v>0</v>
      </c>
      <c r="AS79" s="81"/>
      <c r="AT79" s="81"/>
      <c r="AU79" s="81"/>
      <c r="AV79" s="81"/>
      <c r="AW79" s="81"/>
      <c r="AX79" s="81"/>
      <c r="AY79" s="81"/>
      <c r="AZ79" s="81"/>
      <c r="BA79" s="81">
        <v>1</v>
      </c>
      <c r="BB79" s="80" t="str">
        <f>REPLACE(INDEX(GroupVertices[Group],MATCH(Edges[[#This Row],[Vertex 1]],GroupVertices[Vertex],0)),1,1,"")</f>
        <v>2</v>
      </c>
      <c r="BC79" s="80" t="str">
        <f>REPLACE(INDEX(GroupVertices[Group],MATCH(Edges[[#This Row],[Vertex 2]],GroupVertices[Vertex],0)),1,1,"")</f>
        <v>2</v>
      </c>
      <c r="BD79" s="48"/>
      <c r="BE79" s="49"/>
      <c r="BF79" s="48"/>
      <c r="BG79" s="49"/>
      <c r="BH79" s="48"/>
      <c r="BI79" s="49"/>
      <c r="BJ79" s="48"/>
      <c r="BK79" s="49"/>
      <c r="BL79" s="48"/>
    </row>
    <row r="80" spans="1:64" ht="15">
      <c r="A80" s="66" t="s">
        <v>274</v>
      </c>
      <c r="B80" s="66" t="s">
        <v>296</v>
      </c>
      <c r="C80" s="67" t="s">
        <v>1943</v>
      </c>
      <c r="D80" s="68">
        <v>3</v>
      </c>
      <c r="E80" s="69" t="s">
        <v>132</v>
      </c>
      <c r="F80" s="70">
        <v>32</v>
      </c>
      <c r="G80" s="67"/>
      <c r="H80" s="71"/>
      <c r="I80" s="72"/>
      <c r="J80" s="72"/>
      <c r="K80" s="34" t="s">
        <v>65</v>
      </c>
      <c r="L80" s="79">
        <v>80</v>
      </c>
      <c r="M80" s="79"/>
      <c r="N80" s="74"/>
      <c r="O80" s="81" t="s">
        <v>327</v>
      </c>
      <c r="P80" s="83">
        <v>43471.459861111114</v>
      </c>
      <c r="Q80" s="81" t="s">
        <v>346</v>
      </c>
      <c r="R80" s="81"/>
      <c r="S80" s="81"/>
      <c r="T80" s="81" t="s">
        <v>403</v>
      </c>
      <c r="U80" s="81"/>
      <c r="V80" s="84" t="s">
        <v>480</v>
      </c>
      <c r="W80" s="83">
        <v>43471.459861111114</v>
      </c>
      <c r="X80" s="84" t="s">
        <v>529</v>
      </c>
      <c r="Y80" s="81"/>
      <c r="Z80" s="81"/>
      <c r="AA80" s="87" t="s">
        <v>625</v>
      </c>
      <c r="AB80" s="81"/>
      <c r="AC80" s="81" t="b">
        <v>0</v>
      </c>
      <c r="AD80" s="81">
        <v>0</v>
      </c>
      <c r="AE80" s="87" t="s">
        <v>712</v>
      </c>
      <c r="AF80" s="81" t="b">
        <v>0</v>
      </c>
      <c r="AG80" s="81" t="s">
        <v>728</v>
      </c>
      <c r="AH80" s="81"/>
      <c r="AI80" s="87" t="s">
        <v>712</v>
      </c>
      <c r="AJ80" s="81" t="b">
        <v>0</v>
      </c>
      <c r="AK80" s="81">
        <v>14</v>
      </c>
      <c r="AL80" s="87" t="s">
        <v>655</v>
      </c>
      <c r="AM80" s="81" t="s">
        <v>741</v>
      </c>
      <c r="AN80" s="81" t="b">
        <v>0</v>
      </c>
      <c r="AO80" s="87" t="s">
        <v>655</v>
      </c>
      <c r="AP80" s="81" t="s">
        <v>197</v>
      </c>
      <c r="AQ80" s="81">
        <v>0</v>
      </c>
      <c r="AR80" s="81">
        <v>0</v>
      </c>
      <c r="AS80" s="81"/>
      <c r="AT80" s="81"/>
      <c r="AU80" s="81"/>
      <c r="AV80" s="81"/>
      <c r="AW80" s="81"/>
      <c r="AX80" s="81"/>
      <c r="AY80" s="81"/>
      <c r="AZ80" s="81"/>
      <c r="BA80" s="81">
        <v>1</v>
      </c>
      <c r="BB80" s="80" t="str">
        <f>REPLACE(INDEX(GroupVertices[Group],MATCH(Edges[[#This Row],[Vertex 1]],GroupVertices[Vertex],0)),1,1,"")</f>
        <v>2</v>
      </c>
      <c r="BC80" s="80" t="str">
        <f>REPLACE(INDEX(GroupVertices[Group],MATCH(Edges[[#This Row],[Vertex 2]],GroupVertices[Vertex],0)),1,1,"")</f>
        <v>2</v>
      </c>
      <c r="BD80" s="48"/>
      <c r="BE80" s="49"/>
      <c r="BF80" s="48"/>
      <c r="BG80" s="49"/>
      <c r="BH80" s="48"/>
      <c r="BI80" s="49"/>
      <c r="BJ80" s="48"/>
      <c r="BK80" s="49"/>
      <c r="BL80" s="48"/>
    </row>
    <row r="81" spans="1:64" ht="15">
      <c r="A81" s="66" t="s">
        <v>274</v>
      </c>
      <c r="B81" s="66" t="s">
        <v>276</v>
      </c>
      <c r="C81" s="67" t="s">
        <v>1943</v>
      </c>
      <c r="D81" s="68">
        <v>3</v>
      </c>
      <c r="E81" s="69" t="s">
        <v>132</v>
      </c>
      <c r="F81" s="70">
        <v>32</v>
      </c>
      <c r="G81" s="67"/>
      <c r="H81" s="71"/>
      <c r="I81" s="72"/>
      <c r="J81" s="72"/>
      <c r="K81" s="34" t="s">
        <v>65</v>
      </c>
      <c r="L81" s="79">
        <v>81</v>
      </c>
      <c r="M81" s="79"/>
      <c r="N81" s="74"/>
      <c r="O81" s="81" t="s">
        <v>327</v>
      </c>
      <c r="P81" s="83">
        <v>43471.459861111114</v>
      </c>
      <c r="Q81" s="81" t="s">
        <v>346</v>
      </c>
      <c r="R81" s="81"/>
      <c r="S81" s="81"/>
      <c r="T81" s="81" t="s">
        <v>403</v>
      </c>
      <c r="U81" s="81"/>
      <c r="V81" s="84" t="s">
        <v>480</v>
      </c>
      <c r="W81" s="83">
        <v>43471.459861111114</v>
      </c>
      <c r="X81" s="84" t="s">
        <v>529</v>
      </c>
      <c r="Y81" s="81"/>
      <c r="Z81" s="81"/>
      <c r="AA81" s="87" t="s">
        <v>625</v>
      </c>
      <c r="AB81" s="81"/>
      <c r="AC81" s="81" t="b">
        <v>0</v>
      </c>
      <c r="AD81" s="81">
        <v>0</v>
      </c>
      <c r="AE81" s="87" t="s">
        <v>712</v>
      </c>
      <c r="AF81" s="81" t="b">
        <v>0</v>
      </c>
      <c r="AG81" s="81" t="s">
        <v>728</v>
      </c>
      <c r="AH81" s="81"/>
      <c r="AI81" s="87" t="s">
        <v>712</v>
      </c>
      <c r="AJ81" s="81" t="b">
        <v>0</v>
      </c>
      <c r="AK81" s="81">
        <v>14</v>
      </c>
      <c r="AL81" s="87" t="s">
        <v>655</v>
      </c>
      <c r="AM81" s="81" t="s">
        <v>741</v>
      </c>
      <c r="AN81" s="81" t="b">
        <v>0</v>
      </c>
      <c r="AO81" s="87" t="s">
        <v>655</v>
      </c>
      <c r="AP81" s="81" t="s">
        <v>197</v>
      </c>
      <c r="AQ81" s="81">
        <v>0</v>
      </c>
      <c r="AR81" s="81">
        <v>0</v>
      </c>
      <c r="AS81" s="81"/>
      <c r="AT81" s="81"/>
      <c r="AU81" s="81"/>
      <c r="AV81" s="81"/>
      <c r="AW81" s="81"/>
      <c r="AX81" s="81"/>
      <c r="AY81" s="81"/>
      <c r="AZ81" s="81"/>
      <c r="BA81" s="81">
        <v>1</v>
      </c>
      <c r="BB81" s="80" t="str">
        <f>REPLACE(INDEX(GroupVertices[Group],MATCH(Edges[[#This Row],[Vertex 1]],GroupVertices[Vertex],0)),1,1,"")</f>
        <v>2</v>
      </c>
      <c r="BC81" s="80" t="str">
        <f>REPLACE(INDEX(GroupVertices[Group],MATCH(Edges[[#This Row],[Vertex 2]],GroupVertices[Vertex],0)),1,1,"")</f>
        <v>2</v>
      </c>
      <c r="BD81" s="48">
        <v>0</v>
      </c>
      <c r="BE81" s="49">
        <v>0</v>
      </c>
      <c r="BF81" s="48">
        <v>0</v>
      </c>
      <c r="BG81" s="49">
        <v>0</v>
      </c>
      <c r="BH81" s="48">
        <v>0</v>
      </c>
      <c r="BI81" s="49">
        <v>0</v>
      </c>
      <c r="BJ81" s="48">
        <v>43</v>
      </c>
      <c r="BK81" s="49">
        <v>100</v>
      </c>
      <c r="BL81" s="48">
        <v>43</v>
      </c>
    </row>
    <row r="82" spans="1:64" ht="15">
      <c r="A82" s="66" t="s">
        <v>235</v>
      </c>
      <c r="B82" s="66" t="s">
        <v>276</v>
      </c>
      <c r="C82" s="67" t="s">
        <v>1943</v>
      </c>
      <c r="D82" s="68">
        <v>3</v>
      </c>
      <c r="E82" s="69" t="s">
        <v>132</v>
      </c>
      <c r="F82" s="70">
        <v>32</v>
      </c>
      <c r="G82" s="67"/>
      <c r="H82" s="71"/>
      <c r="I82" s="72"/>
      <c r="J82" s="72"/>
      <c r="K82" s="34" t="s">
        <v>65</v>
      </c>
      <c r="L82" s="79">
        <v>82</v>
      </c>
      <c r="M82" s="79"/>
      <c r="N82" s="74"/>
      <c r="O82" s="81" t="s">
        <v>326</v>
      </c>
      <c r="P82" s="83">
        <v>43471.50633101852</v>
      </c>
      <c r="Q82" s="81" t="s">
        <v>330</v>
      </c>
      <c r="R82" s="81"/>
      <c r="S82" s="81"/>
      <c r="T82" s="81" t="s">
        <v>403</v>
      </c>
      <c r="U82" s="81"/>
      <c r="V82" s="84" t="s">
        <v>443</v>
      </c>
      <c r="W82" s="83">
        <v>43471.50633101852</v>
      </c>
      <c r="X82" s="84" t="s">
        <v>502</v>
      </c>
      <c r="Y82" s="81"/>
      <c r="Z82" s="81"/>
      <c r="AA82" s="87" t="s">
        <v>597</v>
      </c>
      <c r="AB82" s="81"/>
      <c r="AC82" s="81" t="b">
        <v>0</v>
      </c>
      <c r="AD82" s="81">
        <v>0</v>
      </c>
      <c r="AE82" s="87" t="s">
        <v>712</v>
      </c>
      <c r="AF82" s="81" t="b">
        <v>0</v>
      </c>
      <c r="AG82" s="81" t="s">
        <v>728</v>
      </c>
      <c r="AH82" s="81"/>
      <c r="AI82" s="87" t="s">
        <v>712</v>
      </c>
      <c r="AJ82" s="81" t="b">
        <v>0</v>
      </c>
      <c r="AK82" s="81">
        <v>16</v>
      </c>
      <c r="AL82" s="87" t="s">
        <v>693</v>
      </c>
      <c r="AM82" s="81" t="s">
        <v>739</v>
      </c>
      <c r="AN82" s="81" t="b">
        <v>0</v>
      </c>
      <c r="AO82" s="87" t="s">
        <v>693</v>
      </c>
      <c r="AP82" s="81" t="s">
        <v>197</v>
      </c>
      <c r="AQ82" s="81">
        <v>0</v>
      </c>
      <c r="AR82" s="81">
        <v>0</v>
      </c>
      <c r="AS82" s="81"/>
      <c r="AT82" s="81"/>
      <c r="AU82" s="81"/>
      <c r="AV82" s="81"/>
      <c r="AW82" s="81"/>
      <c r="AX82" s="81"/>
      <c r="AY82" s="81"/>
      <c r="AZ82" s="81"/>
      <c r="BA82" s="81">
        <v>1</v>
      </c>
      <c r="BB82" s="80" t="str">
        <f>REPLACE(INDEX(GroupVertices[Group],MATCH(Edges[[#This Row],[Vertex 1]],GroupVertices[Vertex],0)),1,1,"")</f>
        <v>2</v>
      </c>
      <c r="BC82" s="80" t="str">
        <f>REPLACE(INDEX(GroupVertices[Group],MATCH(Edges[[#This Row],[Vertex 2]],GroupVertices[Vertex],0)),1,1,"")</f>
        <v>2</v>
      </c>
      <c r="BD82" s="48">
        <v>0</v>
      </c>
      <c r="BE82" s="49">
        <v>0</v>
      </c>
      <c r="BF82" s="48">
        <v>0</v>
      </c>
      <c r="BG82" s="49">
        <v>0</v>
      </c>
      <c r="BH82" s="48">
        <v>0</v>
      </c>
      <c r="BI82" s="49">
        <v>0</v>
      </c>
      <c r="BJ82" s="48">
        <v>10</v>
      </c>
      <c r="BK82" s="49">
        <v>100</v>
      </c>
      <c r="BL82" s="48">
        <v>10</v>
      </c>
    </row>
    <row r="83" spans="1:64" ht="15">
      <c r="A83" s="66" t="s">
        <v>263</v>
      </c>
      <c r="B83" s="66" t="s">
        <v>314</v>
      </c>
      <c r="C83" s="67" t="s">
        <v>1943</v>
      </c>
      <c r="D83" s="68">
        <v>3</v>
      </c>
      <c r="E83" s="69" t="s">
        <v>132</v>
      </c>
      <c r="F83" s="70">
        <v>32</v>
      </c>
      <c r="G83" s="67"/>
      <c r="H83" s="71"/>
      <c r="I83" s="72"/>
      <c r="J83" s="72"/>
      <c r="K83" s="34" t="s">
        <v>65</v>
      </c>
      <c r="L83" s="79">
        <v>83</v>
      </c>
      <c r="M83" s="79"/>
      <c r="N83" s="74"/>
      <c r="O83" s="81" t="s">
        <v>328</v>
      </c>
      <c r="P83" s="83">
        <v>43471.51914351852</v>
      </c>
      <c r="Q83" s="81" t="s">
        <v>348</v>
      </c>
      <c r="R83" s="81"/>
      <c r="S83" s="81"/>
      <c r="T83" s="81" t="s">
        <v>403</v>
      </c>
      <c r="U83" s="81"/>
      <c r="V83" s="84" t="s">
        <v>471</v>
      </c>
      <c r="W83" s="83">
        <v>43471.51914351852</v>
      </c>
      <c r="X83" s="84" t="s">
        <v>522</v>
      </c>
      <c r="Y83" s="81"/>
      <c r="Z83" s="81"/>
      <c r="AA83" s="87" t="s">
        <v>618</v>
      </c>
      <c r="AB83" s="87" t="s">
        <v>696</v>
      </c>
      <c r="AC83" s="81" t="b">
        <v>0</v>
      </c>
      <c r="AD83" s="81">
        <v>2</v>
      </c>
      <c r="AE83" s="87" t="s">
        <v>716</v>
      </c>
      <c r="AF83" s="81" t="b">
        <v>0</v>
      </c>
      <c r="AG83" s="81" t="s">
        <v>728</v>
      </c>
      <c r="AH83" s="81"/>
      <c r="AI83" s="87" t="s">
        <v>712</v>
      </c>
      <c r="AJ83" s="81" t="b">
        <v>0</v>
      </c>
      <c r="AK83" s="81">
        <v>0</v>
      </c>
      <c r="AL83" s="87" t="s">
        <v>712</v>
      </c>
      <c r="AM83" s="81" t="s">
        <v>739</v>
      </c>
      <c r="AN83" s="81" t="b">
        <v>0</v>
      </c>
      <c r="AO83" s="87" t="s">
        <v>696</v>
      </c>
      <c r="AP83" s="81" t="s">
        <v>197</v>
      </c>
      <c r="AQ83" s="81">
        <v>0</v>
      </c>
      <c r="AR83" s="81">
        <v>0</v>
      </c>
      <c r="AS83" s="81"/>
      <c r="AT83" s="81"/>
      <c r="AU83" s="81"/>
      <c r="AV83" s="81"/>
      <c r="AW83" s="81"/>
      <c r="AX83" s="81"/>
      <c r="AY83" s="81"/>
      <c r="AZ83" s="81"/>
      <c r="BA83" s="81">
        <v>1</v>
      </c>
      <c r="BB83" s="80" t="str">
        <f>REPLACE(INDEX(GroupVertices[Group],MATCH(Edges[[#This Row],[Vertex 1]],GroupVertices[Vertex],0)),1,1,"")</f>
        <v>11</v>
      </c>
      <c r="BC83" s="80" t="str">
        <f>REPLACE(INDEX(GroupVertices[Group],MATCH(Edges[[#This Row],[Vertex 2]],GroupVertices[Vertex],0)),1,1,"")</f>
        <v>11</v>
      </c>
      <c r="BD83" s="48">
        <v>1</v>
      </c>
      <c r="BE83" s="49">
        <v>10</v>
      </c>
      <c r="BF83" s="48">
        <v>0</v>
      </c>
      <c r="BG83" s="49">
        <v>0</v>
      </c>
      <c r="BH83" s="48">
        <v>0</v>
      </c>
      <c r="BI83" s="49">
        <v>0</v>
      </c>
      <c r="BJ83" s="48">
        <v>9</v>
      </c>
      <c r="BK83" s="49">
        <v>90</v>
      </c>
      <c r="BL83" s="48">
        <v>10</v>
      </c>
    </row>
    <row r="84" spans="1:64" ht="15">
      <c r="A84" s="66" t="s">
        <v>268</v>
      </c>
      <c r="B84" s="66" t="s">
        <v>276</v>
      </c>
      <c r="C84" s="67" t="s">
        <v>1943</v>
      </c>
      <c r="D84" s="68">
        <v>3</v>
      </c>
      <c r="E84" s="69" t="s">
        <v>132</v>
      </c>
      <c r="F84" s="70">
        <v>32</v>
      </c>
      <c r="G84" s="67"/>
      <c r="H84" s="71"/>
      <c r="I84" s="72"/>
      <c r="J84" s="72"/>
      <c r="K84" s="34" t="s">
        <v>65</v>
      </c>
      <c r="L84" s="79">
        <v>84</v>
      </c>
      <c r="M84" s="79"/>
      <c r="N84" s="74"/>
      <c r="O84" s="81" t="s">
        <v>326</v>
      </c>
      <c r="P84" s="83">
        <v>43471.5253125</v>
      </c>
      <c r="Q84" s="81" t="s">
        <v>330</v>
      </c>
      <c r="R84" s="81"/>
      <c r="S84" s="81"/>
      <c r="T84" s="81" t="s">
        <v>403</v>
      </c>
      <c r="U84" s="81"/>
      <c r="V84" s="84" t="s">
        <v>455</v>
      </c>
      <c r="W84" s="83">
        <v>43471.5253125</v>
      </c>
      <c r="X84" s="84" t="s">
        <v>524</v>
      </c>
      <c r="Y84" s="81"/>
      <c r="Z84" s="81"/>
      <c r="AA84" s="87" t="s">
        <v>620</v>
      </c>
      <c r="AB84" s="81"/>
      <c r="AC84" s="81" t="b">
        <v>0</v>
      </c>
      <c r="AD84" s="81">
        <v>0</v>
      </c>
      <c r="AE84" s="87" t="s">
        <v>712</v>
      </c>
      <c r="AF84" s="81" t="b">
        <v>0</v>
      </c>
      <c r="AG84" s="81" t="s">
        <v>728</v>
      </c>
      <c r="AH84" s="81"/>
      <c r="AI84" s="87" t="s">
        <v>712</v>
      </c>
      <c r="AJ84" s="81" t="b">
        <v>0</v>
      </c>
      <c r="AK84" s="81">
        <v>16</v>
      </c>
      <c r="AL84" s="87" t="s">
        <v>693</v>
      </c>
      <c r="AM84" s="81" t="s">
        <v>741</v>
      </c>
      <c r="AN84" s="81" t="b">
        <v>0</v>
      </c>
      <c r="AO84" s="87" t="s">
        <v>693</v>
      </c>
      <c r="AP84" s="81" t="s">
        <v>197</v>
      </c>
      <c r="AQ84" s="81">
        <v>0</v>
      </c>
      <c r="AR84" s="81">
        <v>0</v>
      </c>
      <c r="AS84" s="81"/>
      <c r="AT84" s="81"/>
      <c r="AU84" s="81"/>
      <c r="AV84" s="81"/>
      <c r="AW84" s="81"/>
      <c r="AX84" s="81"/>
      <c r="AY84" s="81"/>
      <c r="AZ84" s="81"/>
      <c r="BA84" s="81">
        <v>1</v>
      </c>
      <c r="BB84" s="80" t="str">
        <f>REPLACE(INDEX(GroupVertices[Group],MATCH(Edges[[#This Row],[Vertex 1]],GroupVertices[Vertex],0)),1,1,"")</f>
        <v>2</v>
      </c>
      <c r="BC84" s="80" t="str">
        <f>REPLACE(INDEX(GroupVertices[Group],MATCH(Edges[[#This Row],[Vertex 2]],GroupVertices[Vertex],0)),1,1,"")</f>
        <v>2</v>
      </c>
      <c r="BD84" s="48">
        <v>0</v>
      </c>
      <c r="BE84" s="49">
        <v>0</v>
      </c>
      <c r="BF84" s="48">
        <v>0</v>
      </c>
      <c r="BG84" s="49">
        <v>0</v>
      </c>
      <c r="BH84" s="48">
        <v>0</v>
      </c>
      <c r="BI84" s="49">
        <v>0</v>
      </c>
      <c r="BJ84" s="48">
        <v>10</v>
      </c>
      <c r="BK84" s="49">
        <v>100</v>
      </c>
      <c r="BL84" s="48">
        <v>10</v>
      </c>
    </row>
    <row r="85" spans="1:64" ht="15">
      <c r="A85" s="66" t="s">
        <v>248</v>
      </c>
      <c r="B85" s="66" t="s">
        <v>248</v>
      </c>
      <c r="C85" s="67" t="s">
        <v>1943</v>
      </c>
      <c r="D85" s="68">
        <v>3</v>
      </c>
      <c r="E85" s="69" t="s">
        <v>132</v>
      </c>
      <c r="F85" s="70">
        <v>32</v>
      </c>
      <c r="G85" s="67"/>
      <c r="H85" s="71"/>
      <c r="I85" s="72"/>
      <c r="J85" s="72"/>
      <c r="K85" s="34" t="s">
        <v>65</v>
      </c>
      <c r="L85" s="79">
        <v>85</v>
      </c>
      <c r="M85" s="79"/>
      <c r="N85" s="74"/>
      <c r="O85" s="81" t="s">
        <v>197</v>
      </c>
      <c r="P85" s="83">
        <v>43471.583865740744</v>
      </c>
      <c r="Q85" s="81" t="s">
        <v>331</v>
      </c>
      <c r="R85" s="81"/>
      <c r="S85" s="81"/>
      <c r="T85" s="81" t="s">
        <v>403</v>
      </c>
      <c r="U85" s="84" t="s">
        <v>434</v>
      </c>
      <c r="V85" s="84" t="s">
        <v>434</v>
      </c>
      <c r="W85" s="83">
        <v>43471.583865740744</v>
      </c>
      <c r="X85" s="84" t="s">
        <v>516</v>
      </c>
      <c r="Y85" s="81"/>
      <c r="Z85" s="81"/>
      <c r="AA85" s="87" t="s">
        <v>612</v>
      </c>
      <c r="AB85" s="81"/>
      <c r="AC85" s="81" t="b">
        <v>0</v>
      </c>
      <c r="AD85" s="81">
        <v>24</v>
      </c>
      <c r="AE85" s="87" t="s">
        <v>712</v>
      </c>
      <c r="AF85" s="81" t="b">
        <v>0</v>
      </c>
      <c r="AG85" s="81" t="s">
        <v>728</v>
      </c>
      <c r="AH85" s="81"/>
      <c r="AI85" s="87" t="s">
        <v>712</v>
      </c>
      <c r="AJ85" s="81" t="b">
        <v>0</v>
      </c>
      <c r="AK85" s="81">
        <v>14</v>
      </c>
      <c r="AL85" s="87" t="s">
        <v>712</v>
      </c>
      <c r="AM85" s="81" t="s">
        <v>739</v>
      </c>
      <c r="AN85" s="81" t="b">
        <v>0</v>
      </c>
      <c r="AO85" s="87" t="s">
        <v>612</v>
      </c>
      <c r="AP85" s="81" t="s">
        <v>197</v>
      </c>
      <c r="AQ85" s="81">
        <v>0</v>
      </c>
      <c r="AR85" s="81">
        <v>0</v>
      </c>
      <c r="AS85" s="81"/>
      <c r="AT85" s="81"/>
      <c r="AU85" s="81"/>
      <c r="AV85" s="81"/>
      <c r="AW85" s="81"/>
      <c r="AX85" s="81"/>
      <c r="AY85" s="81"/>
      <c r="AZ85" s="81"/>
      <c r="BA85" s="81">
        <v>1</v>
      </c>
      <c r="BB85" s="80" t="str">
        <f>REPLACE(INDEX(GroupVertices[Group],MATCH(Edges[[#This Row],[Vertex 1]],GroupVertices[Vertex],0)),1,1,"")</f>
        <v>10</v>
      </c>
      <c r="BC85" s="80" t="str">
        <f>REPLACE(INDEX(GroupVertices[Group],MATCH(Edges[[#This Row],[Vertex 2]],GroupVertices[Vertex],0)),1,1,"")</f>
        <v>10</v>
      </c>
      <c r="BD85" s="48">
        <v>0</v>
      </c>
      <c r="BE85" s="49">
        <v>0</v>
      </c>
      <c r="BF85" s="48">
        <v>0</v>
      </c>
      <c r="BG85" s="49">
        <v>0</v>
      </c>
      <c r="BH85" s="48">
        <v>0</v>
      </c>
      <c r="BI85" s="49">
        <v>0</v>
      </c>
      <c r="BJ85" s="48">
        <v>34</v>
      </c>
      <c r="BK85" s="49">
        <v>100</v>
      </c>
      <c r="BL85" s="48">
        <v>34</v>
      </c>
    </row>
    <row r="86" spans="1:64" ht="15">
      <c r="A86" s="66" t="s">
        <v>236</v>
      </c>
      <c r="B86" s="66" t="s">
        <v>248</v>
      </c>
      <c r="C86" s="67" t="s">
        <v>1943</v>
      </c>
      <c r="D86" s="68">
        <v>3</v>
      </c>
      <c r="E86" s="69" t="s">
        <v>132</v>
      </c>
      <c r="F86" s="70">
        <v>32</v>
      </c>
      <c r="G86" s="67"/>
      <c r="H86" s="71"/>
      <c r="I86" s="72"/>
      <c r="J86" s="72"/>
      <c r="K86" s="34" t="s">
        <v>65</v>
      </c>
      <c r="L86" s="79">
        <v>86</v>
      </c>
      <c r="M86" s="79"/>
      <c r="N86" s="74"/>
      <c r="O86" s="81" t="s">
        <v>326</v>
      </c>
      <c r="P86" s="83">
        <v>43471.59982638889</v>
      </c>
      <c r="Q86" s="81" t="s">
        <v>331</v>
      </c>
      <c r="R86" s="81"/>
      <c r="S86" s="81"/>
      <c r="T86" s="81"/>
      <c r="U86" s="81"/>
      <c r="V86" s="84" t="s">
        <v>444</v>
      </c>
      <c r="W86" s="83">
        <v>43471.59982638889</v>
      </c>
      <c r="X86" s="84" t="s">
        <v>503</v>
      </c>
      <c r="Y86" s="81"/>
      <c r="Z86" s="81"/>
      <c r="AA86" s="87" t="s">
        <v>598</v>
      </c>
      <c r="AB86" s="81"/>
      <c r="AC86" s="81" t="b">
        <v>0</v>
      </c>
      <c r="AD86" s="81">
        <v>0</v>
      </c>
      <c r="AE86" s="87" t="s">
        <v>712</v>
      </c>
      <c r="AF86" s="81" t="b">
        <v>0</v>
      </c>
      <c r="AG86" s="81" t="s">
        <v>728</v>
      </c>
      <c r="AH86" s="81"/>
      <c r="AI86" s="87" t="s">
        <v>712</v>
      </c>
      <c r="AJ86" s="81" t="b">
        <v>0</v>
      </c>
      <c r="AK86" s="81">
        <v>14</v>
      </c>
      <c r="AL86" s="87" t="s">
        <v>612</v>
      </c>
      <c r="AM86" s="81" t="s">
        <v>741</v>
      </c>
      <c r="AN86" s="81" t="b">
        <v>0</v>
      </c>
      <c r="AO86" s="87" t="s">
        <v>612</v>
      </c>
      <c r="AP86" s="81" t="s">
        <v>197</v>
      </c>
      <c r="AQ86" s="81">
        <v>0</v>
      </c>
      <c r="AR86" s="81">
        <v>0</v>
      </c>
      <c r="AS86" s="81"/>
      <c r="AT86" s="81"/>
      <c r="AU86" s="81"/>
      <c r="AV86" s="81"/>
      <c r="AW86" s="81"/>
      <c r="AX86" s="81"/>
      <c r="AY86" s="81"/>
      <c r="AZ86" s="81"/>
      <c r="BA86" s="81">
        <v>1</v>
      </c>
      <c r="BB86" s="80" t="str">
        <f>REPLACE(INDEX(GroupVertices[Group],MATCH(Edges[[#This Row],[Vertex 1]],GroupVertices[Vertex],0)),1,1,"")</f>
        <v>10</v>
      </c>
      <c r="BC86" s="80" t="str">
        <f>REPLACE(INDEX(GroupVertices[Group],MATCH(Edges[[#This Row],[Vertex 2]],GroupVertices[Vertex],0)),1,1,"")</f>
        <v>10</v>
      </c>
      <c r="BD86" s="48">
        <v>0</v>
      </c>
      <c r="BE86" s="49">
        <v>0</v>
      </c>
      <c r="BF86" s="48">
        <v>0</v>
      </c>
      <c r="BG86" s="49">
        <v>0</v>
      </c>
      <c r="BH86" s="48">
        <v>0</v>
      </c>
      <c r="BI86" s="49">
        <v>0</v>
      </c>
      <c r="BJ86" s="48">
        <v>34</v>
      </c>
      <c r="BK86" s="49">
        <v>100</v>
      </c>
      <c r="BL86" s="48">
        <v>34</v>
      </c>
    </row>
    <row r="87" spans="1:64" ht="15">
      <c r="A87" s="66" t="s">
        <v>260</v>
      </c>
      <c r="B87" s="66" t="s">
        <v>260</v>
      </c>
      <c r="C87" s="67" t="s">
        <v>1943</v>
      </c>
      <c r="D87" s="68">
        <v>3</v>
      </c>
      <c r="E87" s="69" t="s">
        <v>132</v>
      </c>
      <c r="F87" s="70">
        <v>32</v>
      </c>
      <c r="G87" s="67"/>
      <c r="H87" s="71"/>
      <c r="I87" s="72"/>
      <c r="J87" s="72"/>
      <c r="K87" s="34" t="s">
        <v>65</v>
      </c>
      <c r="L87" s="79">
        <v>87</v>
      </c>
      <c r="M87" s="79"/>
      <c r="N87" s="74"/>
      <c r="O87" s="81" t="s">
        <v>197</v>
      </c>
      <c r="P87" s="83">
        <v>43422.10554398148</v>
      </c>
      <c r="Q87" s="81" t="s">
        <v>332</v>
      </c>
      <c r="R87" s="84" t="s">
        <v>380</v>
      </c>
      <c r="S87" s="81" t="s">
        <v>398</v>
      </c>
      <c r="T87" s="81" t="s">
        <v>403</v>
      </c>
      <c r="U87" s="84" t="s">
        <v>435</v>
      </c>
      <c r="V87" s="84" t="s">
        <v>435</v>
      </c>
      <c r="W87" s="83">
        <v>43422.10554398148</v>
      </c>
      <c r="X87" s="84" t="s">
        <v>518</v>
      </c>
      <c r="Y87" s="81"/>
      <c r="Z87" s="81"/>
      <c r="AA87" s="87" t="s">
        <v>614</v>
      </c>
      <c r="AB87" s="81"/>
      <c r="AC87" s="81" t="b">
        <v>0</v>
      </c>
      <c r="AD87" s="81">
        <v>706</v>
      </c>
      <c r="AE87" s="87" t="s">
        <v>712</v>
      </c>
      <c r="AF87" s="81" t="b">
        <v>0</v>
      </c>
      <c r="AG87" s="81" t="s">
        <v>728</v>
      </c>
      <c r="AH87" s="81"/>
      <c r="AI87" s="87" t="s">
        <v>712</v>
      </c>
      <c r="AJ87" s="81" t="b">
        <v>0</v>
      </c>
      <c r="AK87" s="81">
        <v>361</v>
      </c>
      <c r="AL87" s="87" t="s">
        <v>712</v>
      </c>
      <c r="AM87" s="81" t="s">
        <v>741</v>
      </c>
      <c r="AN87" s="81" t="b">
        <v>0</v>
      </c>
      <c r="AO87" s="87" t="s">
        <v>614</v>
      </c>
      <c r="AP87" s="81" t="s">
        <v>326</v>
      </c>
      <c r="AQ87" s="81">
        <v>0</v>
      </c>
      <c r="AR87" s="81">
        <v>0</v>
      </c>
      <c r="AS87" s="81" t="s">
        <v>745</v>
      </c>
      <c r="AT87" s="81" t="s">
        <v>753</v>
      </c>
      <c r="AU87" s="81" t="s">
        <v>756</v>
      </c>
      <c r="AV87" s="81" t="s">
        <v>758</v>
      </c>
      <c r="AW87" s="81" t="s">
        <v>765</v>
      </c>
      <c r="AX87" s="81" t="s">
        <v>772</v>
      </c>
      <c r="AY87" s="81" t="s">
        <v>780</v>
      </c>
      <c r="AZ87" s="84" t="s">
        <v>781</v>
      </c>
      <c r="BA87" s="81">
        <v>1</v>
      </c>
      <c r="BB87" s="80" t="str">
        <f>REPLACE(INDEX(GroupVertices[Group],MATCH(Edges[[#This Row],[Vertex 1]],GroupVertices[Vertex],0)),1,1,"")</f>
        <v>9</v>
      </c>
      <c r="BC87" s="80" t="str">
        <f>REPLACE(INDEX(GroupVertices[Group],MATCH(Edges[[#This Row],[Vertex 2]],GroupVertices[Vertex],0)),1,1,"")</f>
        <v>9</v>
      </c>
      <c r="BD87" s="48">
        <v>0</v>
      </c>
      <c r="BE87" s="49">
        <v>0</v>
      </c>
      <c r="BF87" s="48">
        <v>0</v>
      </c>
      <c r="BG87" s="49">
        <v>0</v>
      </c>
      <c r="BH87" s="48">
        <v>0</v>
      </c>
      <c r="BI87" s="49">
        <v>0</v>
      </c>
      <c r="BJ87" s="48">
        <v>21</v>
      </c>
      <c r="BK87" s="49">
        <v>100</v>
      </c>
      <c r="BL87" s="48">
        <v>21</v>
      </c>
    </row>
    <row r="88" spans="1:64" ht="15">
      <c r="A88" s="66" t="s">
        <v>237</v>
      </c>
      <c r="B88" s="66" t="s">
        <v>260</v>
      </c>
      <c r="C88" s="67" t="s">
        <v>1943</v>
      </c>
      <c r="D88" s="68">
        <v>3</v>
      </c>
      <c r="E88" s="69" t="s">
        <v>132</v>
      </c>
      <c r="F88" s="70">
        <v>32</v>
      </c>
      <c r="G88" s="67"/>
      <c r="H88" s="71"/>
      <c r="I88" s="72"/>
      <c r="J88" s="72"/>
      <c r="K88" s="34" t="s">
        <v>65</v>
      </c>
      <c r="L88" s="79">
        <v>88</v>
      </c>
      <c r="M88" s="79"/>
      <c r="N88" s="74"/>
      <c r="O88" s="81" t="s">
        <v>326</v>
      </c>
      <c r="P88" s="83">
        <v>43471.60984953704</v>
      </c>
      <c r="Q88" s="81" t="s">
        <v>332</v>
      </c>
      <c r="R88" s="81"/>
      <c r="S88" s="81"/>
      <c r="T88" s="81"/>
      <c r="U88" s="81"/>
      <c r="V88" s="84" t="s">
        <v>445</v>
      </c>
      <c r="W88" s="83">
        <v>43471.60984953704</v>
      </c>
      <c r="X88" s="84" t="s">
        <v>504</v>
      </c>
      <c r="Y88" s="81"/>
      <c r="Z88" s="81"/>
      <c r="AA88" s="87" t="s">
        <v>599</v>
      </c>
      <c r="AB88" s="81"/>
      <c r="AC88" s="81" t="b">
        <v>0</v>
      </c>
      <c r="AD88" s="81">
        <v>0</v>
      </c>
      <c r="AE88" s="87" t="s">
        <v>712</v>
      </c>
      <c r="AF88" s="81" t="b">
        <v>0</v>
      </c>
      <c r="AG88" s="81" t="s">
        <v>728</v>
      </c>
      <c r="AH88" s="81"/>
      <c r="AI88" s="87" t="s">
        <v>712</v>
      </c>
      <c r="AJ88" s="81" t="b">
        <v>0</v>
      </c>
      <c r="AK88" s="81">
        <v>361</v>
      </c>
      <c r="AL88" s="87" t="s">
        <v>614</v>
      </c>
      <c r="AM88" s="81" t="s">
        <v>741</v>
      </c>
      <c r="AN88" s="81" t="b">
        <v>0</v>
      </c>
      <c r="AO88" s="87" t="s">
        <v>614</v>
      </c>
      <c r="AP88" s="81" t="s">
        <v>197</v>
      </c>
      <c r="AQ88" s="81">
        <v>0</v>
      </c>
      <c r="AR88" s="81">
        <v>0</v>
      </c>
      <c r="AS88" s="81"/>
      <c r="AT88" s="81"/>
      <c r="AU88" s="81"/>
      <c r="AV88" s="81"/>
      <c r="AW88" s="81"/>
      <c r="AX88" s="81"/>
      <c r="AY88" s="81"/>
      <c r="AZ88" s="81"/>
      <c r="BA88" s="81">
        <v>1</v>
      </c>
      <c r="BB88" s="80" t="str">
        <f>REPLACE(INDEX(GroupVertices[Group],MATCH(Edges[[#This Row],[Vertex 1]],GroupVertices[Vertex],0)),1,1,"")</f>
        <v>9</v>
      </c>
      <c r="BC88" s="80" t="str">
        <f>REPLACE(INDEX(GroupVertices[Group],MATCH(Edges[[#This Row],[Vertex 2]],GroupVertices[Vertex],0)),1,1,"")</f>
        <v>9</v>
      </c>
      <c r="BD88" s="48">
        <v>0</v>
      </c>
      <c r="BE88" s="49">
        <v>0</v>
      </c>
      <c r="BF88" s="48">
        <v>0</v>
      </c>
      <c r="BG88" s="49">
        <v>0</v>
      </c>
      <c r="BH88" s="48">
        <v>0</v>
      </c>
      <c r="BI88" s="49">
        <v>0</v>
      </c>
      <c r="BJ88" s="48">
        <v>21</v>
      </c>
      <c r="BK88" s="49">
        <v>100</v>
      </c>
      <c r="BL88" s="48">
        <v>21</v>
      </c>
    </row>
    <row r="89" spans="1:64" ht="15">
      <c r="A89" s="66" t="s">
        <v>238</v>
      </c>
      <c r="B89" s="66" t="s">
        <v>271</v>
      </c>
      <c r="C89" s="67" t="s">
        <v>1943</v>
      </c>
      <c r="D89" s="68">
        <v>3</v>
      </c>
      <c r="E89" s="69" t="s">
        <v>132</v>
      </c>
      <c r="F89" s="70">
        <v>32</v>
      </c>
      <c r="G89" s="67"/>
      <c r="H89" s="71"/>
      <c r="I89" s="72"/>
      <c r="J89" s="72"/>
      <c r="K89" s="34" t="s">
        <v>65</v>
      </c>
      <c r="L89" s="79">
        <v>89</v>
      </c>
      <c r="M89" s="79"/>
      <c r="N89" s="74"/>
      <c r="O89" s="81" t="s">
        <v>326</v>
      </c>
      <c r="P89" s="83">
        <v>43471.66748842593</v>
      </c>
      <c r="Q89" s="81" t="s">
        <v>333</v>
      </c>
      <c r="R89" s="81"/>
      <c r="S89" s="81"/>
      <c r="T89" s="81" t="s">
        <v>403</v>
      </c>
      <c r="U89" s="81"/>
      <c r="V89" s="84" t="s">
        <v>446</v>
      </c>
      <c r="W89" s="83">
        <v>43471.66748842593</v>
      </c>
      <c r="X89" s="84" t="s">
        <v>505</v>
      </c>
      <c r="Y89" s="81"/>
      <c r="Z89" s="81"/>
      <c r="AA89" s="87" t="s">
        <v>600</v>
      </c>
      <c r="AB89" s="81"/>
      <c r="AC89" s="81" t="b">
        <v>0</v>
      </c>
      <c r="AD89" s="81">
        <v>0</v>
      </c>
      <c r="AE89" s="87" t="s">
        <v>712</v>
      </c>
      <c r="AF89" s="81" t="b">
        <v>0</v>
      </c>
      <c r="AG89" s="81" t="s">
        <v>728</v>
      </c>
      <c r="AH89" s="81"/>
      <c r="AI89" s="87" t="s">
        <v>712</v>
      </c>
      <c r="AJ89" s="81" t="b">
        <v>0</v>
      </c>
      <c r="AK89" s="81">
        <v>5</v>
      </c>
      <c r="AL89" s="87" t="s">
        <v>654</v>
      </c>
      <c r="AM89" s="81" t="s">
        <v>741</v>
      </c>
      <c r="AN89" s="81" t="b">
        <v>0</v>
      </c>
      <c r="AO89" s="87" t="s">
        <v>654</v>
      </c>
      <c r="AP89" s="81" t="s">
        <v>197</v>
      </c>
      <c r="AQ89" s="81">
        <v>0</v>
      </c>
      <c r="AR89" s="81">
        <v>0</v>
      </c>
      <c r="AS89" s="81"/>
      <c r="AT89" s="81"/>
      <c r="AU89" s="81"/>
      <c r="AV89" s="81"/>
      <c r="AW89" s="81"/>
      <c r="AX89" s="81"/>
      <c r="AY89" s="81"/>
      <c r="AZ89" s="81"/>
      <c r="BA89" s="81">
        <v>1</v>
      </c>
      <c r="BB89" s="80" t="str">
        <f>REPLACE(INDEX(GroupVertices[Group],MATCH(Edges[[#This Row],[Vertex 1]],GroupVertices[Vertex],0)),1,1,"")</f>
        <v>2</v>
      </c>
      <c r="BC89" s="80" t="str">
        <f>REPLACE(INDEX(GroupVertices[Group],MATCH(Edges[[#This Row],[Vertex 2]],GroupVertices[Vertex],0)),1,1,"")</f>
        <v>2</v>
      </c>
      <c r="BD89" s="48"/>
      <c r="BE89" s="49"/>
      <c r="BF89" s="48"/>
      <c r="BG89" s="49"/>
      <c r="BH89" s="48"/>
      <c r="BI89" s="49"/>
      <c r="BJ89" s="48"/>
      <c r="BK89" s="49"/>
      <c r="BL89" s="48"/>
    </row>
    <row r="90" spans="1:64" ht="15">
      <c r="A90" s="66" t="s">
        <v>238</v>
      </c>
      <c r="B90" s="66" t="s">
        <v>295</v>
      </c>
      <c r="C90" s="67" t="s">
        <v>1944</v>
      </c>
      <c r="D90" s="68">
        <v>10</v>
      </c>
      <c r="E90" s="69" t="s">
        <v>136</v>
      </c>
      <c r="F90" s="70">
        <v>26.8</v>
      </c>
      <c r="G90" s="67"/>
      <c r="H90" s="71"/>
      <c r="I90" s="72"/>
      <c r="J90" s="72"/>
      <c r="K90" s="34" t="s">
        <v>65</v>
      </c>
      <c r="L90" s="79">
        <v>90</v>
      </c>
      <c r="M90" s="79"/>
      <c r="N90" s="74"/>
      <c r="O90" s="81" t="s">
        <v>327</v>
      </c>
      <c r="P90" s="83">
        <v>43471.66748842593</v>
      </c>
      <c r="Q90" s="81" t="s">
        <v>333</v>
      </c>
      <c r="R90" s="81"/>
      <c r="S90" s="81"/>
      <c r="T90" s="81" t="s">
        <v>403</v>
      </c>
      <c r="U90" s="81"/>
      <c r="V90" s="84" t="s">
        <v>446</v>
      </c>
      <c r="W90" s="83">
        <v>43471.66748842593</v>
      </c>
      <c r="X90" s="84" t="s">
        <v>505</v>
      </c>
      <c r="Y90" s="81"/>
      <c r="Z90" s="81"/>
      <c r="AA90" s="87" t="s">
        <v>600</v>
      </c>
      <c r="AB90" s="81"/>
      <c r="AC90" s="81" t="b">
        <v>0</v>
      </c>
      <c r="AD90" s="81">
        <v>0</v>
      </c>
      <c r="AE90" s="87" t="s">
        <v>712</v>
      </c>
      <c r="AF90" s="81" t="b">
        <v>0</v>
      </c>
      <c r="AG90" s="81" t="s">
        <v>728</v>
      </c>
      <c r="AH90" s="81"/>
      <c r="AI90" s="87" t="s">
        <v>712</v>
      </c>
      <c r="AJ90" s="81" t="b">
        <v>0</v>
      </c>
      <c r="AK90" s="81">
        <v>5</v>
      </c>
      <c r="AL90" s="87" t="s">
        <v>654</v>
      </c>
      <c r="AM90" s="81" t="s">
        <v>741</v>
      </c>
      <c r="AN90" s="81" t="b">
        <v>0</v>
      </c>
      <c r="AO90" s="87" t="s">
        <v>654</v>
      </c>
      <c r="AP90" s="81" t="s">
        <v>197</v>
      </c>
      <c r="AQ90" s="81">
        <v>0</v>
      </c>
      <c r="AR90" s="81">
        <v>0</v>
      </c>
      <c r="AS90" s="81"/>
      <c r="AT90" s="81"/>
      <c r="AU90" s="81"/>
      <c r="AV90" s="81"/>
      <c r="AW90" s="81"/>
      <c r="AX90" s="81"/>
      <c r="AY90" s="81"/>
      <c r="AZ90" s="81"/>
      <c r="BA90" s="81">
        <v>2</v>
      </c>
      <c r="BB90" s="80" t="str">
        <f>REPLACE(INDEX(GroupVertices[Group],MATCH(Edges[[#This Row],[Vertex 1]],GroupVertices[Vertex],0)),1,1,"")</f>
        <v>2</v>
      </c>
      <c r="BC90" s="80" t="str">
        <f>REPLACE(INDEX(GroupVertices[Group],MATCH(Edges[[#This Row],[Vertex 2]],GroupVertices[Vertex],0)),1,1,"")</f>
        <v>2</v>
      </c>
      <c r="BD90" s="48"/>
      <c r="BE90" s="49"/>
      <c r="BF90" s="48"/>
      <c r="BG90" s="49"/>
      <c r="BH90" s="48"/>
      <c r="BI90" s="49"/>
      <c r="BJ90" s="48"/>
      <c r="BK90" s="49"/>
      <c r="BL90" s="48"/>
    </row>
    <row r="91" spans="1:64" ht="15">
      <c r="A91" s="66" t="s">
        <v>238</v>
      </c>
      <c r="B91" s="66" t="s">
        <v>296</v>
      </c>
      <c r="C91" s="67" t="s">
        <v>1944</v>
      </c>
      <c r="D91" s="68">
        <v>10</v>
      </c>
      <c r="E91" s="69" t="s">
        <v>136</v>
      </c>
      <c r="F91" s="70">
        <v>26.8</v>
      </c>
      <c r="G91" s="67"/>
      <c r="H91" s="71"/>
      <c r="I91" s="72"/>
      <c r="J91" s="72"/>
      <c r="K91" s="34" t="s">
        <v>65</v>
      </c>
      <c r="L91" s="79">
        <v>91</v>
      </c>
      <c r="M91" s="79"/>
      <c r="N91" s="74"/>
      <c r="O91" s="81" t="s">
        <v>327</v>
      </c>
      <c r="P91" s="83">
        <v>43471.66748842593</v>
      </c>
      <c r="Q91" s="81" t="s">
        <v>333</v>
      </c>
      <c r="R91" s="81"/>
      <c r="S91" s="81"/>
      <c r="T91" s="81" t="s">
        <v>403</v>
      </c>
      <c r="U91" s="81"/>
      <c r="V91" s="84" t="s">
        <v>446</v>
      </c>
      <c r="W91" s="83">
        <v>43471.66748842593</v>
      </c>
      <c r="X91" s="84" t="s">
        <v>505</v>
      </c>
      <c r="Y91" s="81"/>
      <c r="Z91" s="81"/>
      <c r="AA91" s="87" t="s">
        <v>600</v>
      </c>
      <c r="AB91" s="81"/>
      <c r="AC91" s="81" t="b">
        <v>0</v>
      </c>
      <c r="AD91" s="81">
        <v>0</v>
      </c>
      <c r="AE91" s="87" t="s">
        <v>712</v>
      </c>
      <c r="AF91" s="81" t="b">
        <v>0</v>
      </c>
      <c r="AG91" s="81" t="s">
        <v>728</v>
      </c>
      <c r="AH91" s="81"/>
      <c r="AI91" s="87" t="s">
        <v>712</v>
      </c>
      <c r="AJ91" s="81" t="b">
        <v>0</v>
      </c>
      <c r="AK91" s="81">
        <v>5</v>
      </c>
      <c r="AL91" s="87" t="s">
        <v>654</v>
      </c>
      <c r="AM91" s="81" t="s">
        <v>741</v>
      </c>
      <c r="AN91" s="81" t="b">
        <v>0</v>
      </c>
      <c r="AO91" s="87" t="s">
        <v>654</v>
      </c>
      <c r="AP91" s="81" t="s">
        <v>197</v>
      </c>
      <c r="AQ91" s="81">
        <v>0</v>
      </c>
      <c r="AR91" s="81">
        <v>0</v>
      </c>
      <c r="AS91" s="81"/>
      <c r="AT91" s="81"/>
      <c r="AU91" s="81"/>
      <c r="AV91" s="81"/>
      <c r="AW91" s="81"/>
      <c r="AX91" s="81"/>
      <c r="AY91" s="81"/>
      <c r="AZ91" s="81"/>
      <c r="BA91" s="81">
        <v>2</v>
      </c>
      <c r="BB91" s="80" t="str">
        <f>REPLACE(INDEX(GroupVertices[Group],MATCH(Edges[[#This Row],[Vertex 1]],GroupVertices[Vertex],0)),1,1,"")</f>
        <v>2</v>
      </c>
      <c r="BC91" s="80" t="str">
        <f>REPLACE(INDEX(GroupVertices[Group],MATCH(Edges[[#This Row],[Vertex 2]],GroupVertices[Vertex],0)),1,1,"")</f>
        <v>2</v>
      </c>
      <c r="BD91" s="48"/>
      <c r="BE91" s="49"/>
      <c r="BF91" s="48"/>
      <c r="BG91" s="49"/>
      <c r="BH91" s="48"/>
      <c r="BI91" s="49"/>
      <c r="BJ91" s="48"/>
      <c r="BK91" s="49"/>
      <c r="BL91" s="48"/>
    </row>
    <row r="92" spans="1:64" ht="15">
      <c r="A92" s="66" t="s">
        <v>238</v>
      </c>
      <c r="B92" s="66" t="s">
        <v>276</v>
      </c>
      <c r="C92" s="67" t="s">
        <v>1943</v>
      </c>
      <c r="D92" s="68">
        <v>3</v>
      </c>
      <c r="E92" s="69" t="s">
        <v>132</v>
      </c>
      <c r="F92" s="70">
        <v>32</v>
      </c>
      <c r="G92" s="67"/>
      <c r="H92" s="71"/>
      <c r="I92" s="72"/>
      <c r="J92" s="72"/>
      <c r="K92" s="34" t="s">
        <v>65</v>
      </c>
      <c r="L92" s="79">
        <v>92</v>
      </c>
      <c r="M92" s="79"/>
      <c r="N92" s="74"/>
      <c r="O92" s="81" t="s">
        <v>328</v>
      </c>
      <c r="P92" s="83">
        <v>43471.66748842593</v>
      </c>
      <c r="Q92" s="81" t="s">
        <v>333</v>
      </c>
      <c r="R92" s="81"/>
      <c r="S92" s="81"/>
      <c r="T92" s="81" t="s">
        <v>403</v>
      </c>
      <c r="U92" s="81"/>
      <c r="V92" s="84" t="s">
        <v>446</v>
      </c>
      <c r="W92" s="83">
        <v>43471.66748842593</v>
      </c>
      <c r="X92" s="84" t="s">
        <v>505</v>
      </c>
      <c r="Y92" s="81"/>
      <c r="Z92" s="81"/>
      <c r="AA92" s="87" t="s">
        <v>600</v>
      </c>
      <c r="AB92" s="81"/>
      <c r="AC92" s="81" t="b">
        <v>0</v>
      </c>
      <c r="AD92" s="81">
        <v>0</v>
      </c>
      <c r="AE92" s="87" t="s">
        <v>712</v>
      </c>
      <c r="AF92" s="81" t="b">
        <v>0</v>
      </c>
      <c r="AG92" s="81" t="s">
        <v>728</v>
      </c>
      <c r="AH92" s="81"/>
      <c r="AI92" s="87" t="s">
        <v>712</v>
      </c>
      <c r="AJ92" s="81" t="b">
        <v>0</v>
      </c>
      <c r="AK92" s="81">
        <v>5</v>
      </c>
      <c r="AL92" s="87" t="s">
        <v>654</v>
      </c>
      <c r="AM92" s="81" t="s">
        <v>741</v>
      </c>
      <c r="AN92" s="81" t="b">
        <v>0</v>
      </c>
      <c r="AO92" s="87" t="s">
        <v>654</v>
      </c>
      <c r="AP92" s="81" t="s">
        <v>197</v>
      </c>
      <c r="AQ92" s="81">
        <v>0</v>
      </c>
      <c r="AR92" s="81">
        <v>0</v>
      </c>
      <c r="AS92" s="81"/>
      <c r="AT92" s="81"/>
      <c r="AU92" s="81"/>
      <c r="AV92" s="81"/>
      <c r="AW92" s="81"/>
      <c r="AX92" s="81"/>
      <c r="AY92" s="81"/>
      <c r="AZ92" s="81"/>
      <c r="BA92" s="81">
        <v>1</v>
      </c>
      <c r="BB92" s="80" t="str">
        <f>REPLACE(INDEX(GroupVertices[Group],MATCH(Edges[[#This Row],[Vertex 1]],GroupVertices[Vertex],0)),1,1,"")</f>
        <v>2</v>
      </c>
      <c r="BC92" s="80" t="str">
        <f>REPLACE(INDEX(GroupVertices[Group],MATCH(Edges[[#This Row],[Vertex 2]],GroupVertices[Vertex],0)),1,1,"")</f>
        <v>2</v>
      </c>
      <c r="BD92" s="48">
        <v>0</v>
      </c>
      <c r="BE92" s="49">
        <v>0</v>
      </c>
      <c r="BF92" s="48">
        <v>0</v>
      </c>
      <c r="BG92" s="49">
        <v>0</v>
      </c>
      <c r="BH92" s="48">
        <v>0</v>
      </c>
      <c r="BI92" s="49">
        <v>0</v>
      </c>
      <c r="BJ92" s="48">
        <v>15</v>
      </c>
      <c r="BK92" s="49">
        <v>100</v>
      </c>
      <c r="BL92" s="48">
        <v>15</v>
      </c>
    </row>
    <row r="93" spans="1:64" ht="15">
      <c r="A93" s="66" t="s">
        <v>238</v>
      </c>
      <c r="B93" s="66" t="s">
        <v>276</v>
      </c>
      <c r="C93" s="67" t="s">
        <v>1943</v>
      </c>
      <c r="D93" s="68">
        <v>3</v>
      </c>
      <c r="E93" s="69" t="s">
        <v>132</v>
      </c>
      <c r="F93" s="70">
        <v>32</v>
      </c>
      <c r="G93" s="67"/>
      <c r="H93" s="71"/>
      <c r="I93" s="72"/>
      <c r="J93" s="72"/>
      <c r="K93" s="34" t="s">
        <v>65</v>
      </c>
      <c r="L93" s="79">
        <v>93</v>
      </c>
      <c r="M93" s="79"/>
      <c r="N93" s="74"/>
      <c r="O93" s="81" t="s">
        <v>326</v>
      </c>
      <c r="P93" s="83">
        <v>43471.66755787037</v>
      </c>
      <c r="Q93" s="81" t="s">
        <v>334</v>
      </c>
      <c r="R93" s="81"/>
      <c r="S93" s="81"/>
      <c r="T93" s="81" t="s">
        <v>403</v>
      </c>
      <c r="U93" s="81"/>
      <c r="V93" s="84" t="s">
        <v>446</v>
      </c>
      <c r="W93" s="83">
        <v>43471.66755787037</v>
      </c>
      <c r="X93" s="84" t="s">
        <v>506</v>
      </c>
      <c r="Y93" s="81"/>
      <c r="Z93" s="81"/>
      <c r="AA93" s="87" t="s">
        <v>601</v>
      </c>
      <c r="AB93" s="81"/>
      <c r="AC93" s="81" t="b">
        <v>0</v>
      </c>
      <c r="AD93" s="81">
        <v>0</v>
      </c>
      <c r="AE93" s="87" t="s">
        <v>712</v>
      </c>
      <c r="AF93" s="81" t="b">
        <v>0</v>
      </c>
      <c r="AG93" s="81" t="s">
        <v>728</v>
      </c>
      <c r="AH93" s="81"/>
      <c r="AI93" s="87" t="s">
        <v>712</v>
      </c>
      <c r="AJ93" s="81" t="b">
        <v>0</v>
      </c>
      <c r="AK93" s="81">
        <v>3</v>
      </c>
      <c r="AL93" s="87" t="s">
        <v>661</v>
      </c>
      <c r="AM93" s="81" t="s">
        <v>741</v>
      </c>
      <c r="AN93" s="81" t="b">
        <v>0</v>
      </c>
      <c r="AO93" s="87" t="s">
        <v>661</v>
      </c>
      <c r="AP93" s="81" t="s">
        <v>197</v>
      </c>
      <c r="AQ93" s="81">
        <v>0</v>
      </c>
      <c r="AR93" s="81">
        <v>0</v>
      </c>
      <c r="AS93" s="81"/>
      <c r="AT93" s="81"/>
      <c r="AU93" s="81"/>
      <c r="AV93" s="81"/>
      <c r="AW93" s="81"/>
      <c r="AX93" s="81"/>
      <c r="AY93" s="81"/>
      <c r="AZ93" s="81"/>
      <c r="BA93" s="81">
        <v>1</v>
      </c>
      <c r="BB93" s="80" t="str">
        <f>REPLACE(INDEX(GroupVertices[Group],MATCH(Edges[[#This Row],[Vertex 1]],GroupVertices[Vertex],0)),1,1,"")</f>
        <v>2</v>
      </c>
      <c r="BC93" s="80" t="str">
        <f>REPLACE(INDEX(GroupVertices[Group],MATCH(Edges[[#This Row],[Vertex 2]],GroupVertices[Vertex],0)),1,1,"")</f>
        <v>2</v>
      </c>
      <c r="BD93" s="48"/>
      <c r="BE93" s="49"/>
      <c r="BF93" s="48"/>
      <c r="BG93" s="49"/>
      <c r="BH93" s="48"/>
      <c r="BI93" s="49"/>
      <c r="BJ93" s="48"/>
      <c r="BK93" s="49"/>
      <c r="BL93" s="48"/>
    </row>
    <row r="94" spans="1:64" ht="15">
      <c r="A94" s="66" t="s">
        <v>238</v>
      </c>
      <c r="B94" s="66" t="s">
        <v>295</v>
      </c>
      <c r="C94" s="67" t="s">
        <v>1944</v>
      </c>
      <c r="D94" s="68">
        <v>10</v>
      </c>
      <c r="E94" s="69" t="s">
        <v>136</v>
      </c>
      <c r="F94" s="70">
        <v>26.8</v>
      </c>
      <c r="G94" s="67"/>
      <c r="H94" s="71"/>
      <c r="I94" s="72"/>
      <c r="J94" s="72"/>
      <c r="K94" s="34" t="s">
        <v>65</v>
      </c>
      <c r="L94" s="79">
        <v>94</v>
      </c>
      <c r="M94" s="79"/>
      <c r="N94" s="74"/>
      <c r="O94" s="81" t="s">
        <v>327</v>
      </c>
      <c r="P94" s="83">
        <v>43471.66755787037</v>
      </c>
      <c r="Q94" s="81" t="s">
        <v>334</v>
      </c>
      <c r="R94" s="81"/>
      <c r="S94" s="81"/>
      <c r="T94" s="81" t="s">
        <v>403</v>
      </c>
      <c r="U94" s="81"/>
      <c r="V94" s="84" t="s">
        <v>446</v>
      </c>
      <c r="W94" s="83">
        <v>43471.66755787037</v>
      </c>
      <c r="X94" s="84" t="s">
        <v>506</v>
      </c>
      <c r="Y94" s="81"/>
      <c r="Z94" s="81"/>
      <c r="AA94" s="87" t="s">
        <v>601</v>
      </c>
      <c r="AB94" s="81"/>
      <c r="AC94" s="81" t="b">
        <v>0</v>
      </c>
      <c r="AD94" s="81">
        <v>0</v>
      </c>
      <c r="AE94" s="87" t="s">
        <v>712</v>
      </c>
      <c r="AF94" s="81" t="b">
        <v>0</v>
      </c>
      <c r="AG94" s="81" t="s">
        <v>728</v>
      </c>
      <c r="AH94" s="81"/>
      <c r="AI94" s="87" t="s">
        <v>712</v>
      </c>
      <c r="AJ94" s="81" t="b">
        <v>0</v>
      </c>
      <c r="AK94" s="81">
        <v>3</v>
      </c>
      <c r="AL94" s="87" t="s">
        <v>661</v>
      </c>
      <c r="AM94" s="81" t="s">
        <v>741</v>
      </c>
      <c r="AN94" s="81" t="b">
        <v>0</v>
      </c>
      <c r="AO94" s="87" t="s">
        <v>661</v>
      </c>
      <c r="AP94" s="81" t="s">
        <v>197</v>
      </c>
      <c r="AQ94" s="81">
        <v>0</v>
      </c>
      <c r="AR94" s="81">
        <v>0</v>
      </c>
      <c r="AS94" s="81"/>
      <c r="AT94" s="81"/>
      <c r="AU94" s="81"/>
      <c r="AV94" s="81"/>
      <c r="AW94" s="81"/>
      <c r="AX94" s="81"/>
      <c r="AY94" s="81"/>
      <c r="AZ94" s="81"/>
      <c r="BA94" s="81">
        <v>2</v>
      </c>
      <c r="BB94" s="80" t="str">
        <f>REPLACE(INDEX(GroupVertices[Group],MATCH(Edges[[#This Row],[Vertex 1]],GroupVertices[Vertex],0)),1,1,"")</f>
        <v>2</v>
      </c>
      <c r="BC94" s="80" t="str">
        <f>REPLACE(INDEX(GroupVertices[Group],MATCH(Edges[[#This Row],[Vertex 2]],GroupVertices[Vertex],0)),1,1,"")</f>
        <v>2</v>
      </c>
      <c r="BD94" s="48"/>
      <c r="BE94" s="49"/>
      <c r="BF94" s="48"/>
      <c r="BG94" s="49"/>
      <c r="BH94" s="48"/>
      <c r="BI94" s="49"/>
      <c r="BJ94" s="48"/>
      <c r="BK94" s="49"/>
      <c r="BL94" s="48"/>
    </row>
    <row r="95" spans="1:64" ht="15">
      <c r="A95" s="66" t="s">
        <v>238</v>
      </c>
      <c r="B95" s="66" t="s">
        <v>296</v>
      </c>
      <c r="C95" s="67" t="s">
        <v>1944</v>
      </c>
      <c r="D95" s="68">
        <v>10</v>
      </c>
      <c r="E95" s="69" t="s">
        <v>136</v>
      </c>
      <c r="F95" s="70">
        <v>26.8</v>
      </c>
      <c r="G95" s="67"/>
      <c r="H95" s="71"/>
      <c r="I95" s="72"/>
      <c r="J95" s="72"/>
      <c r="K95" s="34" t="s">
        <v>65</v>
      </c>
      <c r="L95" s="79">
        <v>95</v>
      </c>
      <c r="M95" s="79"/>
      <c r="N95" s="74"/>
      <c r="O95" s="81" t="s">
        <v>327</v>
      </c>
      <c r="P95" s="83">
        <v>43471.66755787037</v>
      </c>
      <c r="Q95" s="81" t="s">
        <v>334</v>
      </c>
      <c r="R95" s="81"/>
      <c r="S95" s="81"/>
      <c r="T95" s="81" t="s">
        <v>403</v>
      </c>
      <c r="U95" s="81"/>
      <c r="V95" s="84" t="s">
        <v>446</v>
      </c>
      <c r="W95" s="83">
        <v>43471.66755787037</v>
      </c>
      <c r="X95" s="84" t="s">
        <v>506</v>
      </c>
      <c r="Y95" s="81"/>
      <c r="Z95" s="81"/>
      <c r="AA95" s="87" t="s">
        <v>601</v>
      </c>
      <c r="AB95" s="81"/>
      <c r="AC95" s="81" t="b">
        <v>0</v>
      </c>
      <c r="AD95" s="81">
        <v>0</v>
      </c>
      <c r="AE95" s="87" t="s">
        <v>712</v>
      </c>
      <c r="AF95" s="81" t="b">
        <v>0</v>
      </c>
      <c r="AG95" s="81" t="s">
        <v>728</v>
      </c>
      <c r="AH95" s="81"/>
      <c r="AI95" s="87" t="s">
        <v>712</v>
      </c>
      <c r="AJ95" s="81" t="b">
        <v>0</v>
      </c>
      <c r="AK95" s="81">
        <v>3</v>
      </c>
      <c r="AL95" s="87" t="s">
        <v>661</v>
      </c>
      <c r="AM95" s="81" t="s">
        <v>741</v>
      </c>
      <c r="AN95" s="81" t="b">
        <v>0</v>
      </c>
      <c r="AO95" s="87" t="s">
        <v>661</v>
      </c>
      <c r="AP95" s="81" t="s">
        <v>197</v>
      </c>
      <c r="AQ95" s="81">
        <v>0</v>
      </c>
      <c r="AR95" s="81">
        <v>0</v>
      </c>
      <c r="AS95" s="81"/>
      <c r="AT95" s="81"/>
      <c r="AU95" s="81"/>
      <c r="AV95" s="81"/>
      <c r="AW95" s="81"/>
      <c r="AX95" s="81"/>
      <c r="AY95" s="81"/>
      <c r="AZ95" s="81"/>
      <c r="BA95" s="81">
        <v>2</v>
      </c>
      <c r="BB95" s="80" t="str">
        <f>REPLACE(INDEX(GroupVertices[Group],MATCH(Edges[[#This Row],[Vertex 1]],GroupVertices[Vertex],0)),1,1,"")</f>
        <v>2</v>
      </c>
      <c r="BC95" s="80" t="str">
        <f>REPLACE(INDEX(GroupVertices[Group],MATCH(Edges[[#This Row],[Vertex 2]],GroupVertices[Vertex],0)),1,1,"")</f>
        <v>2</v>
      </c>
      <c r="BD95" s="48"/>
      <c r="BE95" s="49"/>
      <c r="BF95" s="48"/>
      <c r="BG95" s="49"/>
      <c r="BH95" s="48"/>
      <c r="BI95" s="49"/>
      <c r="BJ95" s="48"/>
      <c r="BK95" s="49"/>
      <c r="BL95" s="48"/>
    </row>
    <row r="96" spans="1:64" ht="15">
      <c r="A96" s="66" t="s">
        <v>238</v>
      </c>
      <c r="B96" s="66" t="s">
        <v>271</v>
      </c>
      <c r="C96" s="67" t="s">
        <v>1943</v>
      </c>
      <c r="D96" s="68">
        <v>3</v>
      </c>
      <c r="E96" s="69" t="s">
        <v>132</v>
      </c>
      <c r="F96" s="70">
        <v>32</v>
      </c>
      <c r="G96" s="67"/>
      <c r="H96" s="71"/>
      <c r="I96" s="72"/>
      <c r="J96" s="72"/>
      <c r="K96" s="34" t="s">
        <v>65</v>
      </c>
      <c r="L96" s="79">
        <v>96</v>
      </c>
      <c r="M96" s="79"/>
      <c r="N96" s="74"/>
      <c r="O96" s="81" t="s">
        <v>328</v>
      </c>
      <c r="P96" s="83">
        <v>43471.66755787037</v>
      </c>
      <c r="Q96" s="81" t="s">
        <v>334</v>
      </c>
      <c r="R96" s="81"/>
      <c r="S96" s="81"/>
      <c r="T96" s="81" t="s">
        <v>403</v>
      </c>
      <c r="U96" s="81"/>
      <c r="V96" s="84" t="s">
        <v>446</v>
      </c>
      <c r="W96" s="83">
        <v>43471.66755787037</v>
      </c>
      <c r="X96" s="84" t="s">
        <v>506</v>
      </c>
      <c r="Y96" s="81"/>
      <c r="Z96" s="81"/>
      <c r="AA96" s="87" t="s">
        <v>601</v>
      </c>
      <c r="AB96" s="81"/>
      <c r="AC96" s="81" t="b">
        <v>0</v>
      </c>
      <c r="AD96" s="81">
        <v>0</v>
      </c>
      <c r="AE96" s="87" t="s">
        <v>712</v>
      </c>
      <c r="AF96" s="81" t="b">
        <v>0</v>
      </c>
      <c r="AG96" s="81" t="s">
        <v>728</v>
      </c>
      <c r="AH96" s="81"/>
      <c r="AI96" s="87" t="s">
        <v>712</v>
      </c>
      <c r="AJ96" s="81" t="b">
        <v>0</v>
      </c>
      <c r="AK96" s="81">
        <v>3</v>
      </c>
      <c r="AL96" s="87" t="s">
        <v>661</v>
      </c>
      <c r="AM96" s="81" t="s">
        <v>741</v>
      </c>
      <c r="AN96" s="81" t="b">
        <v>0</v>
      </c>
      <c r="AO96" s="87" t="s">
        <v>661</v>
      </c>
      <c r="AP96" s="81" t="s">
        <v>197</v>
      </c>
      <c r="AQ96" s="81">
        <v>0</v>
      </c>
      <c r="AR96" s="81">
        <v>0</v>
      </c>
      <c r="AS96" s="81"/>
      <c r="AT96" s="81"/>
      <c r="AU96" s="81"/>
      <c r="AV96" s="81"/>
      <c r="AW96" s="81"/>
      <c r="AX96" s="81"/>
      <c r="AY96" s="81"/>
      <c r="AZ96" s="81"/>
      <c r="BA96" s="81">
        <v>1</v>
      </c>
      <c r="BB96" s="80" t="str">
        <f>REPLACE(INDEX(GroupVertices[Group],MATCH(Edges[[#This Row],[Vertex 1]],GroupVertices[Vertex],0)),1,1,"")</f>
        <v>2</v>
      </c>
      <c r="BC96" s="80" t="str">
        <f>REPLACE(INDEX(GroupVertices[Group],MATCH(Edges[[#This Row],[Vertex 2]],GroupVertices[Vertex],0)),1,1,"")</f>
        <v>2</v>
      </c>
      <c r="BD96" s="48">
        <v>1</v>
      </c>
      <c r="BE96" s="49">
        <v>11.11111111111111</v>
      </c>
      <c r="BF96" s="48">
        <v>0</v>
      </c>
      <c r="BG96" s="49">
        <v>0</v>
      </c>
      <c r="BH96" s="48">
        <v>0</v>
      </c>
      <c r="BI96" s="49">
        <v>0</v>
      </c>
      <c r="BJ96" s="48">
        <v>8</v>
      </c>
      <c r="BK96" s="49">
        <v>88.88888888888889</v>
      </c>
      <c r="BL96" s="48">
        <v>9</v>
      </c>
    </row>
    <row r="97" spans="1:64" ht="15">
      <c r="A97" s="66" t="s">
        <v>239</v>
      </c>
      <c r="B97" s="66" t="s">
        <v>297</v>
      </c>
      <c r="C97" s="67" t="s">
        <v>1943</v>
      </c>
      <c r="D97" s="68">
        <v>3</v>
      </c>
      <c r="E97" s="69" t="s">
        <v>132</v>
      </c>
      <c r="F97" s="70">
        <v>32</v>
      </c>
      <c r="G97" s="67"/>
      <c r="H97" s="71"/>
      <c r="I97" s="72"/>
      <c r="J97" s="72"/>
      <c r="K97" s="34" t="s">
        <v>65</v>
      </c>
      <c r="L97" s="79">
        <v>97</v>
      </c>
      <c r="M97" s="79"/>
      <c r="N97" s="74"/>
      <c r="O97" s="81" t="s">
        <v>327</v>
      </c>
      <c r="P97" s="83">
        <v>43470.736759259256</v>
      </c>
      <c r="Q97" s="81" t="s">
        <v>335</v>
      </c>
      <c r="R97" s="84" t="s">
        <v>379</v>
      </c>
      <c r="S97" s="81" t="s">
        <v>396</v>
      </c>
      <c r="T97" s="81" t="s">
        <v>404</v>
      </c>
      <c r="U97" s="81"/>
      <c r="V97" s="84" t="s">
        <v>447</v>
      </c>
      <c r="W97" s="83">
        <v>43470.736759259256</v>
      </c>
      <c r="X97" s="84" t="s">
        <v>387</v>
      </c>
      <c r="Y97" s="81"/>
      <c r="Z97" s="81"/>
      <c r="AA97" s="87" t="s">
        <v>602</v>
      </c>
      <c r="AB97" s="81"/>
      <c r="AC97" s="81" t="b">
        <v>0</v>
      </c>
      <c r="AD97" s="81">
        <v>12</v>
      </c>
      <c r="AE97" s="87" t="s">
        <v>712</v>
      </c>
      <c r="AF97" s="81" t="b">
        <v>1</v>
      </c>
      <c r="AG97" s="81" t="s">
        <v>729</v>
      </c>
      <c r="AH97" s="81"/>
      <c r="AI97" s="87" t="s">
        <v>732</v>
      </c>
      <c r="AJ97" s="81" t="b">
        <v>0</v>
      </c>
      <c r="AK97" s="81">
        <v>5</v>
      </c>
      <c r="AL97" s="87" t="s">
        <v>712</v>
      </c>
      <c r="AM97" s="81" t="s">
        <v>741</v>
      </c>
      <c r="AN97" s="81" t="b">
        <v>0</v>
      </c>
      <c r="AO97" s="87" t="s">
        <v>602</v>
      </c>
      <c r="AP97" s="81" t="s">
        <v>326</v>
      </c>
      <c r="AQ97" s="81">
        <v>0</v>
      </c>
      <c r="AR97" s="81">
        <v>0</v>
      </c>
      <c r="AS97" s="81"/>
      <c r="AT97" s="81"/>
      <c r="AU97" s="81"/>
      <c r="AV97" s="81"/>
      <c r="AW97" s="81"/>
      <c r="AX97" s="81"/>
      <c r="AY97" s="81"/>
      <c r="AZ97" s="81"/>
      <c r="BA97" s="81">
        <v>1</v>
      </c>
      <c r="BB97" s="80" t="str">
        <f>REPLACE(INDEX(GroupVertices[Group],MATCH(Edges[[#This Row],[Vertex 1]],GroupVertices[Vertex],0)),1,1,"")</f>
        <v>5</v>
      </c>
      <c r="BC97" s="80" t="str">
        <f>REPLACE(INDEX(GroupVertices[Group],MATCH(Edges[[#This Row],[Vertex 2]],GroupVertices[Vertex],0)),1,1,"")</f>
        <v>5</v>
      </c>
      <c r="BD97" s="48"/>
      <c r="BE97" s="49"/>
      <c r="BF97" s="48"/>
      <c r="BG97" s="49"/>
      <c r="BH97" s="48"/>
      <c r="BI97" s="49"/>
      <c r="BJ97" s="48"/>
      <c r="BK97" s="49"/>
      <c r="BL97" s="48"/>
    </row>
    <row r="98" spans="1:64" ht="15">
      <c r="A98" s="66" t="s">
        <v>239</v>
      </c>
      <c r="B98" s="66" t="s">
        <v>298</v>
      </c>
      <c r="C98" s="67" t="s">
        <v>1943</v>
      </c>
      <c r="D98" s="68">
        <v>3</v>
      </c>
      <c r="E98" s="69" t="s">
        <v>132</v>
      </c>
      <c r="F98" s="70">
        <v>32</v>
      </c>
      <c r="G98" s="67"/>
      <c r="H98" s="71"/>
      <c r="I98" s="72"/>
      <c r="J98" s="72"/>
      <c r="K98" s="34" t="s">
        <v>65</v>
      </c>
      <c r="L98" s="79">
        <v>98</v>
      </c>
      <c r="M98" s="79"/>
      <c r="N98" s="74"/>
      <c r="O98" s="81" t="s">
        <v>327</v>
      </c>
      <c r="P98" s="83">
        <v>43470.736759259256</v>
      </c>
      <c r="Q98" s="81" t="s">
        <v>335</v>
      </c>
      <c r="R98" s="84" t="s">
        <v>379</v>
      </c>
      <c r="S98" s="81" t="s">
        <v>396</v>
      </c>
      <c r="T98" s="81" t="s">
        <v>404</v>
      </c>
      <c r="U98" s="81"/>
      <c r="V98" s="84" t="s">
        <v>447</v>
      </c>
      <c r="W98" s="83">
        <v>43470.736759259256</v>
      </c>
      <c r="X98" s="84" t="s">
        <v>387</v>
      </c>
      <c r="Y98" s="81"/>
      <c r="Z98" s="81"/>
      <c r="AA98" s="87" t="s">
        <v>602</v>
      </c>
      <c r="AB98" s="81"/>
      <c r="AC98" s="81" t="b">
        <v>0</v>
      </c>
      <c r="AD98" s="81">
        <v>12</v>
      </c>
      <c r="AE98" s="87" t="s">
        <v>712</v>
      </c>
      <c r="AF98" s="81" t="b">
        <v>1</v>
      </c>
      <c r="AG98" s="81" t="s">
        <v>729</v>
      </c>
      <c r="AH98" s="81"/>
      <c r="AI98" s="87" t="s">
        <v>732</v>
      </c>
      <c r="AJ98" s="81" t="b">
        <v>0</v>
      </c>
      <c r="AK98" s="81">
        <v>5</v>
      </c>
      <c r="AL98" s="87" t="s">
        <v>712</v>
      </c>
      <c r="AM98" s="81" t="s">
        <v>741</v>
      </c>
      <c r="AN98" s="81" t="b">
        <v>0</v>
      </c>
      <c r="AO98" s="87" t="s">
        <v>602</v>
      </c>
      <c r="AP98" s="81" t="s">
        <v>326</v>
      </c>
      <c r="AQ98" s="81">
        <v>0</v>
      </c>
      <c r="AR98" s="81">
        <v>0</v>
      </c>
      <c r="AS98" s="81"/>
      <c r="AT98" s="81"/>
      <c r="AU98" s="81"/>
      <c r="AV98" s="81"/>
      <c r="AW98" s="81"/>
      <c r="AX98" s="81"/>
      <c r="AY98" s="81"/>
      <c r="AZ98" s="81"/>
      <c r="BA98" s="81">
        <v>1</v>
      </c>
      <c r="BB98" s="80" t="str">
        <f>REPLACE(INDEX(GroupVertices[Group],MATCH(Edges[[#This Row],[Vertex 1]],GroupVertices[Vertex],0)),1,1,"")</f>
        <v>5</v>
      </c>
      <c r="BC98" s="80" t="str">
        <f>REPLACE(INDEX(GroupVertices[Group],MATCH(Edges[[#This Row],[Vertex 2]],GroupVertices[Vertex],0)),1,1,"")</f>
        <v>5</v>
      </c>
      <c r="BD98" s="48"/>
      <c r="BE98" s="49"/>
      <c r="BF98" s="48"/>
      <c r="BG98" s="49"/>
      <c r="BH98" s="48"/>
      <c r="BI98" s="49"/>
      <c r="BJ98" s="48"/>
      <c r="BK98" s="49"/>
      <c r="BL98" s="48"/>
    </row>
    <row r="99" spans="1:64" ht="15">
      <c r="A99" s="66" t="s">
        <v>239</v>
      </c>
      <c r="B99" s="66" t="s">
        <v>299</v>
      </c>
      <c r="C99" s="67" t="s">
        <v>1943</v>
      </c>
      <c r="D99" s="68">
        <v>3</v>
      </c>
      <c r="E99" s="69" t="s">
        <v>132</v>
      </c>
      <c r="F99" s="70">
        <v>32</v>
      </c>
      <c r="G99" s="67"/>
      <c r="H99" s="71"/>
      <c r="I99" s="72"/>
      <c r="J99" s="72"/>
      <c r="K99" s="34" t="s">
        <v>65</v>
      </c>
      <c r="L99" s="79">
        <v>99</v>
      </c>
      <c r="M99" s="79"/>
      <c r="N99" s="74"/>
      <c r="O99" s="81" t="s">
        <v>327</v>
      </c>
      <c r="P99" s="83">
        <v>43470.736759259256</v>
      </c>
      <c r="Q99" s="81" t="s">
        <v>335</v>
      </c>
      <c r="R99" s="84" t="s">
        <v>379</v>
      </c>
      <c r="S99" s="81" t="s">
        <v>396</v>
      </c>
      <c r="T99" s="81" t="s">
        <v>404</v>
      </c>
      <c r="U99" s="81"/>
      <c r="V99" s="84" t="s">
        <v>447</v>
      </c>
      <c r="W99" s="83">
        <v>43470.736759259256</v>
      </c>
      <c r="X99" s="84" t="s">
        <v>387</v>
      </c>
      <c r="Y99" s="81"/>
      <c r="Z99" s="81"/>
      <c r="AA99" s="87" t="s">
        <v>602</v>
      </c>
      <c r="AB99" s="81"/>
      <c r="AC99" s="81" t="b">
        <v>0</v>
      </c>
      <c r="AD99" s="81">
        <v>12</v>
      </c>
      <c r="AE99" s="87" t="s">
        <v>712</v>
      </c>
      <c r="AF99" s="81" t="b">
        <v>1</v>
      </c>
      <c r="AG99" s="81" t="s">
        <v>729</v>
      </c>
      <c r="AH99" s="81"/>
      <c r="AI99" s="87" t="s">
        <v>732</v>
      </c>
      <c r="AJ99" s="81" t="b">
        <v>0</v>
      </c>
      <c r="AK99" s="81">
        <v>5</v>
      </c>
      <c r="AL99" s="87" t="s">
        <v>712</v>
      </c>
      <c r="AM99" s="81" t="s">
        <v>741</v>
      </c>
      <c r="AN99" s="81" t="b">
        <v>0</v>
      </c>
      <c r="AO99" s="87" t="s">
        <v>602</v>
      </c>
      <c r="AP99" s="81" t="s">
        <v>326</v>
      </c>
      <c r="AQ99" s="81">
        <v>0</v>
      </c>
      <c r="AR99" s="81">
        <v>0</v>
      </c>
      <c r="AS99" s="81"/>
      <c r="AT99" s="81"/>
      <c r="AU99" s="81"/>
      <c r="AV99" s="81"/>
      <c r="AW99" s="81"/>
      <c r="AX99" s="81"/>
      <c r="AY99" s="81"/>
      <c r="AZ99" s="81"/>
      <c r="BA99" s="81">
        <v>1</v>
      </c>
      <c r="BB99" s="80" t="str">
        <f>REPLACE(INDEX(GroupVertices[Group],MATCH(Edges[[#This Row],[Vertex 1]],GroupVertices[Vertex],0)),1,1,"")</f>
        <v>5</v>
      </c>
      <c r="BC99" s="80" t="str">
        <f>REPLACE(INDEX(GroupVertices[Group],MATCH(Edges[[#This Row],[Vertex 2]],GroupVertices[Vertex],0)),1,1,"")</f>
        <v>5</v>
      </c>
      <c r="BD99" s="48">
        <v>0</v>
      </c>
      <c r="BE99" s="49">
        <v>0</v>
      </c>
      <c r="BF99" s="48">
        <v>0</v>
      </c>
      <c r="BG99" s="49">
        <v>0</v>
      </c>
      <c r="BH99" s="48">
        <v>0</v>
      </c>
      <c r="BI99" s="49">
        <v>0</v>
      </c>
      <c r="BJ99" s="48">
        <v>24</v>
      </c>
      <c r="BK99" s="49">
        <v>100</v>
      </c>
      <c r="BL99" s="48">
        <v>24</v>
      </c>
    </row>
    <row r="100" spans="1:64" ht="15">
      <c r="A100" s="66" t="s">
        <v>240</v>
      </c>
      <c r="B100" s="66" t="s">
        <v>239</v>
      </c>
      <c r="C100" s="67" t="s">
        <v>1943</v>
      </c>
      <c r="D100" s="68">
        <v>3</v>
      </c>
      <c r="E100" s="69" t="s">
        <v>132</v>
      </c>
      <c r="F100" s="70">
        <v>32</v>
      </c>
      <c r="G100" s="67"/>
      <c r="H100" s="71"/>
      <c r="I100" s="72"/>
      <c r="J100" s="72"/>
      <c r="K100" s="34" t="s">
        <v>65</v>
      </c>
      <c r="L100" s="79">
        <v>100</v>
      </c>
      <c r="M100" s="79"/>
      <c r="N100" s="74"/>
      <c r="O100" s="81" t="s">
        <v>326</v>
      </c>
      <c r="P100" s="83">
        <v>43471.67186342592</v>
      </c>
      <c r="Q100" s="81" t="s">
        <v>335</v>
      </c>
      <c r="R100" s="81"/>
      <c r="S100" s="81"/>
      <c r="T100" s="81" t="s">
        <v>405</v>
      </c>
      <c r="U100" s="81"/>
      <c r="V100" s="84" t="s">
        <v>448</v>
      </c>
      <c r="W100" s="83">
        <v>43471.67186342592</v>
      </c>
      <c r="X100" s="84" t="s">
        <v>507</v>
      </c>
      <c r="Y100" s="81"/>
      <c r="Z100" s="81"/>
      <c r="AA100" s="87" t="s">
        <v>603</v>
      </c>
      <c r="AB100" s="81"/>
      <c r="AC100" s="81" t="b">
        <v>0</v>
      </c>
      <c r="AD100" s="81">
        <v>0</v>
      </c>
      <c r="AE100" s="87" t="s">
        <v>712</v>
      </c>
      <c r="AF100" s="81" t="b">
        <v>1</v>
      </c>
      <c r="AG100" s="81" t="s">
        <v>729</v>
      </c>
      <c r="AH100" s="81"/>
      <c r="AI100" s="87" t="s">
        <v>732</v>
      </c>
      <c r="AJ100" s="81" t="b">
        <v>0</v>
      </c>
      <c r="AK100" s="81">
        <v>5</v>
      </c>
      <c r="AL100" s="87" t="s">
        <v>602</v>
      </c>
      <c r="AM100" s="81" t="s">
        <v>739</v>
      </c>
      <c r="AN100" s="81" t="b">
        <v>0</v>
      </c>
      <c r="AO100" s="87" t="s">
        <v>602</v>
      </c>
      <c r="AP100" s="81" t="s">
        <v>197</v>
      </c>
      <c r="AQ100" s="81">
        <v>0</v>
      </c>
      <c r="AR100" s="81">
        <v>0</v>
      </c>
      <c r="AS100" s="81"/>
      <c r="AT100" s="81"/>
      <c r="AU100" s="81"/>
      <c r="AV100" s="81"/>
      <c r="AW100" s="81"/>
      <c r="AX100" s="81"/>
      <c r="AY100" s="81"/>
      <c r="AZ100" s="81"/>
      <c r="BA100" s="81">
        <v>1</v>
      </c>
      <c r="BB100" s="80" t="str">
        <f>REPLACE(INDEX(GroupVertices[Group],MATCH(Edges[[#This Row],[Vertex 1]],GroupVertices[Vertex],0)),1,1,"")</f>
        <v>5</v>
      </c>
      <c r="BC100" s="80" t="str">
        <f>REPLACE(INDEX(GroupVertices[Group],MATCH(Edges[[#This Row],[Vertex 2]],GroupVertices[Vertex],0)),1,1,"")</f>
        <v>5</v>
      </c>
      <c r="BD100" s="48"/>
      <c r="BE100" s="49"/>
      <c r="BF100" s="48"/>
      <c r="BG100" s="49"/>
      <c r="BH100" s="48"/>
      <c r="BI100" s="49"/>
      <c r="BJ100" s="48"/>
      <c r="BK100" s="49"/>
      <c r="BL100" s="48"/>
    </row>
    <row r="101" spans="1:64" ht="15">
      <c r="A101" s="66" t="s">
        <v>240</v>
      </c>
      <c r="B101" s="66" t="s">
        <v>297</v>
      </c>
      <c r="C101" s="67" t="s">
        <v>1943</v>
      </c>
      <c r="D101" s="68">
        <v>3</v>
      </c>
      <c r="E101" s="69" t="s">
        <v>132</v>
      </c>
      <c r="F101" s="70">
        <v>32</v>
      </c>
      <c r="G101" s="67"/>
      <c r="H101" s="71"/>
      <c r="I101" s="72"/>
      <c r="J101" s="72"/>
      <c r="K101" s="34" t="s">
        <v>65</v>
      </c>
      <c r="L101" s="79">
        <v>101</v>
      </c>
      <c r="M101" s="79"/>
      <c r="N101" s="74"/>
      <c r="O101" s="81" t="s">
        <v>327</v>
      </c>
      <c r="P101" s="83">
        <v>43471.67186342592</v>
      </c>
      <c r="Q101" s="81" t="s">
        <v>335</v>
      </c>
      <c r="R101" s="81"/>
      <c r="S101" s="81"/>
      <c r="T101" s="81" t="s">
        <v>405</v>
      </c>
      <c r="U101" s="81"/>
      <c r="V101" s="84" t="s">
        <v>448</v>
      </c>
      <c r="W101" s="83">
        <v>43471.67186342592</v>
      </c>
      <c r="X101" s="84" t="s">
        <v>507</v>
      </c>
      <c r="Y101" s="81"/>
      <c r="Z101" s="81"/>
      <c r="AA101" s="87" t="s">
        <v>603</v>
      </c>
      <c r="AB101" s="81"/>
      <c r="AC101" s="81" t="b">
        <v>0</v>
      </c>
      <c r="AD101" s="81">
        <v>0</v>
      </c>
      <c r="AE101" s="87" t="s">
        <v>712</v>
      </c>
      <c r="AF101" s="81" t="b">
        <v>1</v>
      </c>
      <c r="AG101" s="81" t="s">
        <v>729</v>
      </c>
      <c r="AH101" s="81"/>
      <c r="AI101" s="87" t="s">
        <v>732</v>
      </c>
      <c r="AJ101" s="81" t="b">
        <v>0</v>
      </c>
      <c r="AK101" s="81">
        <v>5</v>
      </c>
      <c r="AL101" s="87" t="s">
        <v>602</v>
      </c>
      <c r="AM101" s="81" t="s">
        <v>739</v>
      </c>
      <c r="AN101" s="81" t="b">
        <v>0</v>
      </c>
      <c r="AO101" s="87" t="s">
        <v>602</v>
      </c>
      <c r="AP101" s="81" t="s">
        <v>197</v>
      </c>
      <c r="AQ101" s="81">
        <v>0</v>
      </c>
      <c r="AR101" s="81">
        <v>0</v>
      </c>
      <c r="AS101" s="81"/>
      <c r="AT101" s="81"/>
      <c r="AU101" s="81"/>
      <c r="AV101" s="81"/>
      <c r="AW101" s="81"/>
      <c r="AX101" s="81"/>
      <c r="AY101" s="81"/>
      <c r="AZ101" s="81"/>
      <c r="BA101" s="81">
        <v>1</v>
      </c>
      <c r="BB101" s="80" t="str">
        <f>REPLACE(INDEX(GroupVertices[Group],MATCH(Edges[[#This Row],[Vertex 1]],GroupVertices[Vertex],0)),1,1,"")</f>
        <v>5</v>
      </c>
      <c r="BC101" s="80" t="str">
        <f>REPLACE(INDEX(GroupVertices[Group],MATCH(Edges[[#This Row],[Vertex 2]],GroupVertices[Vertex],0)),1,1,"")</f>
        <v>5</v>
      </c>
      <c r="BD101" s="48"/>
      <c r="BE101" s="49"/>
      <c r="BF101" s="48"/>
      <c r="BG101" s="49"/>
      <c r="BH101" s="48"/>
      <c r="BI101" s="49"/>
      <c r="BJ101" s="48"/>
      <c r="BK101" s="49"/>
      <c r="BL101" s="48"/>
    </row>
    <row r="102" spans="1:64" ht="15">
      <c r="A102" s="66" t="s">
        <v>240</v>
      </c>
      <c r="B102" s="66" t="s">
        <v>298</v>
      </c>
      <c r="C102" s="67" t="s">
        <v>1943</v>
      </c>
      <c r="D102" s="68">
        <v>3</v>
      </c>
      <c r="E102" s="69" t="s">
        <v>132</v>
      </c>
      <c r="F102" s="70">
        <v>32</v>
      </c>
      <c r="G102" s="67"/>
      <c r="H102" s="71"/>
      <c r="I102" s="72"/>
      <c r="J102" s="72"/>
      <c r="K102" s="34" t="s">
        <v>65</v>
      </c>
      <c r="L102" s="79">
        <v>102</v>
      </c>
      <c r="M102" s="79"/>
      <c r="N102" s="74"/>
      <c r="O102" s="81" t="s">
        <v>327</v>
      </c>
      <c r="P102" s="83">
        <v>43471.67186342592</v>
      </c>
      <c r="Q102" s="81" t="s">
        <v>335</v>
      </c>
      <c r="R102" s="81"/>
      <c r="S102" s="81"/>
      <c r="T102" s="81" t="s">
        <v>405</v>
      </c>
      <c r="U102" s="81"/>
      <c r="V102" s="84" t="s">
        <v>448</v>
      </c>
      <c r="W102" s="83">
        <v>43471.67186342592</v>
      </c>
      <c r="X102" s="84" t="s">
        <v>507</v>
      </c>
      <c r="Y102" s="81"/>
      <c r="Z102" s="81"/>
      <c r="AA102" s="87" t="s">
        <v>603</v>
      </c>
      <c r="AB102" s="81"/>
      <c r="AC102" s="81" t="b">
        <v>0</v>
      </c>
      <c r="AD102" s="81">
        <v>0</v>
      </c>
      <c r="AE102" s="87" t="s">
        <v>712</v>
      </c>
      <c r="AF102" s="81" t="b">
        <v>1</v>
      </c>
      <c r="AG102" s="81" t="s">
        <v>729</v>
      </c>
      <c r="AH102" s="81"/>
      <c r="AI102" s="87" t="s">
        <v>732</v>
      </c>
      <c r="AJ102" s="81" t="b">
        <v>0</v>
      </c>
      <c r="AK102" s="81">
        <v>5</v>
      </c>
      <c r="AL102" s="87" t="s">
        <v>602</v>
      </c>
      <c r="AM102" s="81" t="s">
        <v>739</v>
      </c>
      <c r="AN102" s="81" t="b">
        <v>0</v>
      </c>
      <c r="AO102" s="87" t="s">
        <v>602</v>
      </c>
      <c r="AP102" s="81" t="s">
        <v>197</v>
      </c>
      <c r="AQ102" s="81">
        <v>0</v>
      </c>
      <c r="AR102" s="81">
        <v>0</v>
      </c>
      <c r="AS102" s="81"/>
      <c r="AT102" s="81"/>
      <c r="AU102" s="81"/>
      <c r="AV102" s="81"/>
      <c r="AW102" s="81"/>
      <c r="AX102" s="81"/>
      <c r="AY102" s="81"/>
      <c r="AZ102" s="81"/>
      <c r="BA102" s="81">
        <v>1</v>
      </c>
      <c r="BB102" s="80" t="str">
        <f>REPLACE(INDEX(GroupVertices[Group],MATCH(Edges[[#This Row],[Vertex 1]],GroupVertices[Vertex],0)),1,1,"")</f>
        <v>5</v>
      </c>
      <c r="BC102" s="80" t="str">
        <f>REPLACE(INDEX(GroupVertices[Group],MATCH(Edges[[#This Row],[Vertex 2]],GroupVertices[Vertex],0)),1,1,"")</f>
        <v>5</v>
      </c>
      <c r="BD102" s="48"/>
      <c r="BE102" s="49"/>
      <c r="BF102" s="48"/>
      <c r="BG102" s="49"/>
      <c r="BH102" s="48"/>
      <c r="BI102" s="49"/>
      <c r="BJ102" s="48"/>
      <c r="BK102" s="49"/>
      <c r="BL102" s="48"/>
    </row>
    <row r="103" spans="1:64" ht="15">
      <c r="A103" s="66" t="s">
        <v>240</v>
      </c>
      <c r="B103" s="66" t="s">
        <v>299</v>
      </c>
      <c r="C103" s="67" t="s">
        <v>1943</v>
      </c>
      <c r="D103" s="68">
        <v>3</v>
      </c>
      <c r="E103" s="69" t="s">
        <v>132</v>
      </c>
      <c r="F103" s="70">
        <v>32</v>
      </c>
      <c r="G103" s="67"/>
      <c r="H103" s="71"/>
      <c r="I103" s="72"/>
      <c r="J103" s="72"/>
      <c r="K103" s="34" t="s">
        <v>65</v>
      </c>
      <c r="L103" s="79">
        <v>103</v>
      </c>
      <c r="M103" s="79"/>
      <c r="N103" s="74"/>
      <c r="O103" s="81" t="s">
        <v>327</v>
      </c>
      <c r="P103" s="83">
        <v>43471.67186342592</v>
      </c>
      <c r="Q103" s="81" t="s">
        <v>335</v>
      </c>
      <c r="R103" s="81"/>
      <c r="S103" s="81"/>
      <c r="T103" s="81" t="s">
        <v>405</v>
      </c>
      <c r="U103" s="81"/>
      <c r="V103" s="84" t="s">
        <v>448</v>
      </c>
      <c r="W103" s="83">
        <v>43471.67186342592</v>
      </c>
      <c r="X103" s="84" t="s">
        <v>507</v>
      </c>
      <c r="Y103" s="81"/>
      <c r="Z103" s="81"/>
      <c r="AA103" s="87" t="s">
        <v>603</v>
      </c>
      <c r="AB103" s="81"/>
      <c r="AC103" s="81" t="b">
        <v>0</v>
      </c>
      <c r="AD103" s="81">
        <v>0</v>
      </c>
      <c r="AE103" s="87" t="s">
        <v>712</v>
      </c>
      <c r="AF103" s="81" t="b">
        <v>1</v>
      </c>
      <c r="AG103" s="81" t="s">
        <v>729</v>
      </c>
      <c r="AH103" s="81"/>
      <c r="AI103" s="87" t="s">
        <v>732</v>
      </c>
      <c r="AJ103" s="81" t="b">
        <v>0</v>
      </c>
      <c r="AK103" s="81">
        <v>5</v>
      </c>
      <c r="AL103" s="87" t="s">
        <v>602</v>
      </c>
      <c r="AM103" s="81" t="s">
        <v>739</v>
      </c>
      <c r="AN103" s="81" t="b">
        <v>0</v>
      </c>
      <c r="AO103" s="87" t="s">
        <v>602</v>
      </c>
      <c r="AP103" s="81" t="s">
        <v>197</v>
      </c>
      <c r="AQ103" s="81">
        <v>0</v>
      </c>
      <c r="AR103" s="81">
        <v>0</v>
      </c>
      <c r="AS103" s="81"/>
      <c r="AT103" s="81"/>
      <c r="AU103" s="81"/>
      <c r="AV103" s="81"/>
      <c r="AW103" s="81"/>
      <c r="AX103" s="81"/>
      <c r="AY103" s="81"/>
      <c r="AZ103" s="81"/>
      <c r="BA103" s="81">
        <v>1</v>
      </c>
      <c r="BB103" s="80" t="str">
        <f>REPLACE(INDEX(GroupVertices[Group],MATCH(Edges[[#This Row],[Vertex 1]],GroupVertices[Vertex],0)),1,1,"")</f>
        <v>5</v>
      </c>
      <c r="BC103" s="80" t="str">
        <f>REPLACE(INDEX(GroupVertices[Group],MATCH(Edges[[#This Row],[Vertex 2]],GroupVertices[Vertex],0)),1,1,"")</f>
        <v>5</v>
      </c>
      <c r="BD103" s="48">
        <v>0</v>
      </c>
      <c r="BE103" s="49">
        <v>0</v>
      </c>
      <c r="BF103" s="48">
        <v>0</v>
      </c>
      <c r="BG103" s="49">
        <v>0</v>
      </c>
      <c r="BH103" s="48">
        <v>0</v>
      </c>
      <c r="BI103" s="49">
        <v>0</v>
      </c>
      <c r="BJ103" s="48">
        <v>24</v>
      </c>
      <c r="BK103" s="49">
        <v>100</v>
      </c>
      <c r="BL103" s="48">
        <v>24</v>
      </c>
    </row>
    <row r="104" spans="1:64" ht="15">
      <c r="A104" s="66" t="s">
        <v>266</v>
      </c>
      <c r="B104" s="66" t="s">
        <v>266</v>
      </c>
      <c r="C104" s="67" t="s">
        <v>1943</v>
      </c>
      <c r="D104" s="68">
        <v>3</v>
      </c>
      <c r="E104" s="69" t="s">
        <v>132</v>
      </c>
      <c r="F104" s="70">
        <v>32</v>
      </c>
      <c r="G104" s="67"/>
      <c r="H104" s="71"/>
      <c r="I104" s="72"/>
      <c r="J104" s="72"/>
      <c r="K104" s="34" t="s">
        <v>65</v>
      </c>
      <c r="L104" s="79">
        <v>104</v>
      </c>
      <c r="M104" s="79"/>
      <c r="N104" s="74"/>
      <c r="O104" s="81" t="s">
        <v>197</v>
      </c>
      <c r="P104" s="83">
        <v>43470.39429398148</v>
      </c>
      <c r="Q104" s="81" t="s">
        <v>336</v>
      </c>
      <c r="R104" s="84" t="s">
        <v>390</v>
      </c>
      <c r="S104" s="81" t="s">
        <v>399</v>
      </c>
      <c r="T104" s="81" t="s">
        <v>416</v>
      </c>
      <c r="U104" s="84" t="s">
        <v>438</v>
      </c>
      <c r="V104" s="84" t="s">
        <v>438</v>
      </c>
      <c r="W104" s="83">
        <v>43470.39429398148</v>
      </c>
      <c r="X104" s="84" t="s">
        <v>384</v>
      </c>
      <c r="Y104" s="81"/>
      <c r="Z104" s="81"/>
      <c r="AA104" s="87" t="s">
        <v>646</v>
      </c>
      <c r="AB104" s="81"/>
      <c r="AC104" s="81" t="b">
        <v>0</v>
      </c>
      <c r="AD104" s="81">
        <v>15</v>
      </c>
      <c r="AE104" s="87" t="s">
        <v>712</v>
      </c>
      <c r="AF104" s="81" t="b">
        <v>0</v>
      </c>
      <c r="AG104" s="81" t="s">
        <v>728</v>
      </c>
      <c r="AH104" s="81"/>
      <c r="AI104" s="87" t="s">
        <v>712</v>
      </c>
      <c r="AJ104" s="81" t="b">
        <v>0</v>
      </c>
      <c r="AK104" s="81">
        <v>11</v>
      </c>
      <c r="AL104" s="87" t="s">
        <v>712</v>
      </c>
      <c r="AM104" s="81" t="s">
        <v>742</v>
      </c>
      <c r="AN104" s="81" t="b">
        <v>0</v>
      </c>
      <c r="AO104" s="87" t="s">
        <v>646</v>
      </c>
      <c r="AP104" s="81" t="s">
        <v>326</v>
      </c>
      <c r="AQ104" s="81">
        <v>0</v>
      </c>
      <c r="AR104" s="81">
        <v>0</v>
      </c>
      <c r="AS104" s="81"/>
      <c r="AT104" s="81"/>
      <c r="AU104" s="81"/>
      <c r="AV104" s="81"/>
      <c r="AW104" s="81"/>
      <c r="AX104" s="81"/>
      <c r="AY104" s="81"/>
      <c r="AZ104" s="81"/>
      <c r="BA104" s="81">
        <v>1</v>
      </c>
      <c r="BB104" s="80" t="str">
        <f>REPLACE(INDEX(GroupVertices[Group],MATCH(Edges[[#This Row],[Vertex 1]],GroupVertices[Vertex],0)),1,1,"")</f>
        <v>8</v>
      </c>
      <c r="BC104" s="80" t="str">
        <f>REPLACE(INDEX(GroupVertices[Group],MATCH(Edges[[#This Row],[Vertex 2]],GroupVertices[Vertex],0)),1,1,"")</f>
        <v>8</v>
      </c>
      <c r="BD104" s="48">
        <v>1</v>
      </c>
      <c r="BE104" s="49">
        <v>3.8461538461538463</v>
      </c>
      <c r="BF104" s="48">
        <v>0</v>
      </c>
      <c r="BG104" s="49">
        <v>0</v>
      </c>
      <c r="BH104" s="48">
        <v>0</v>
      </c>
      <c r="BI104" s="49">
        <v>0</v>
      </c>
      <c r="BJ104" s="48">
        <v>25</v>
      </c>
      <c r="BK104" s="49">
        <v>96.15384615384616</v>
      </c>
      <c r="BL104" s="48">
        <v>26</v>
      </c>
    </row>
    <row r="105" spans="1:64" ht="15">
      <c r="A105" s="66" t="s">
        <v>266</v>
      </c>
      <c r="B105" s="66" t="s">
        <v>282</v>
      </c>
      <c r="C105" s="67" t="s">
        <v>1943</v>
      </c>
      <c r="D105" s="68">
        <v>3</v>
      </c>
      <c r="E105" s="69" t="s">
        <v>132</v>
      </c>
      <c r="F105" s="70">
        <v>32</v>
      </c>
      <c r="G105" s="67"/>
      <c r="H105" s="71"/>
      <c r="I105" s="72"/>
      <c r="J105" s="72"/>
      <c r="K105" s="34" t="s">
        <v>65</v>
      </c>
      <c r="L105" s="79">
        <v>105</v>
      </c>
      <c r="M105" s="79"/>
      <c r="N105" s="74"/>
      <c r="O105" s="81" t="s">
        <v>326</v>
      </c>
      <c r="P105" s="83">
        <v>43471.6440625</v>
      </c>
      <c r="Q105" s="81" t="s">
        <v>361</v>
      </c>
      <c r="R105" s="84" t="s">
        <v>388</v>
      </c>
      <c r="S105" s="81" t="s">
        <v>396</v>
      </c>
      <c r="T105" s="81" t="s">
        <v>410</v>
      </c>
      <c r="U105" s="81"/>
      <c r="V105" s="84" t="s">
        <v>473</v>
      </c>
      <c r="W105" s="83">
        <v>43471.6440625</v>
      </c>
      <c r="X105" s="84" t="s">
        <v>547</v>
      </c>
      <c r="Y105" s="81"/>
      <c r="Z105" s="81"/>
      <c r="AA105" s="87" t="s">
        <v>644</v>
      </c>
      <c r="AB105" s="81"/>
      <c r="AC105" s="81" t="b">
        <v>0</v>
      </c>
      <c r="AD105" s="81">
        <v>0</v>
      </c>
      <c r="AE105" s="87" t="s">
        <v>712</v>
      </c>
      <c r="AF105" s="81" t="b">
        <v>1</v>
      </c>
      <c r="AG105" s="81" t="s">
        <v>728</v>
      </c>
      <c r="AH105" s="81"/>
      <c r="AI105" s="87" t="s">
        <v>736</v>
      </c>
      <c r="AJ105" s="81" t="b">
        <v>0</v>
      </c>
      <c r="AK105" s="81">
        <v>4</v>
      </c>
      <c r="AL105" s="87" t="s">
        <v>640</v>
      </c>
      <c r="AM105" s="81" t="s">
        <v>741</v>
      </c>
      <c r="AN105" s="81" t="b">
        <v>0</v>
      </c>
      <c r="AO105" s="87" t="s">
        <v>640</v>
      </c>
      <c r="AP105" s="81" t="s">
        <v>197</v>
      </c>
      <c r="AQ105" s="81">
        <v>0</v>
      </c>
      <c r="AR105" s="81">
        <v>0</v>
      </c>
      <c r="AS105" s="81"/>
      <c r="AT105" s="81"/>
      <c r="AU105" s="81"/>
      <c r="AV105" s="81"/>
      <c r="AW105" s="81"/>
      <c r="AX105" s="81"/>
      <c r="AY105" s="81"/>
      <c r="AZ105" s="81"/>
      <c r="BA105" s="81">
        <v>1</v>
      </c>
      <c r="BB105" s="80" t="str">
        <f>REPLACE(INDEX(GroupVertices[Group],MATCH(Edges[[#This Row],[Vertex 1]],GroupVertices[Vertex],0)),1,1,"")</f>
        <v>8</v>
      </c>
      <c r="BC105" s="80" t="str">
        <f>REPLACE(INDEX(GroupVertices[Group],MATCH(Edges[[#This Row],[Vertex 2]],GroupVertices[Vertex],0)),1,1,"")</f>
        <v>2</v>
      </c>
      <c r="BD105" s="48">
        <v>1</v>
      </c>
      <c r="BE105" s="49">
        <v>11.11111111111111</v>
      </c>
      <c r="BF105" s="48">
        <v>0</v>
      </c>
      <c r="BG105" s="49">
        <v>0</v>
      </c>
      <c r="BH105" s="48">
        <v>0</v>
      </c>
      <c r="BI105" s="49">
        <v>0</v>
      </c>
      <c r="BJ105" s="48">
        <v>8</v>
      </c>
      <c r="BK105" s="49">
        <v>88.88888888888889</v>
      </c>
      <c r="BL105" s="48">
        <v>9</v>
      </c>
    </row>
    <row r="106" spans="1:64" ht="15">
      <c r="A106" s="66" t="s">
        <v>241</v>
      </c>
      <c r="B106" s="66" t="s">
        <v>266</v>
      </c>
      <c r="C106" s="67" t="s">
        <v>1943</v>
      </c>
      <c r="D106" s="68">
        <v>3</v>
      </c>
      <c r="E106" s="69" t="s">
        <v>132</v>
      </c>
      <c r="F106" s="70">
        <v>32</v>
      </c>
      <c r="G106" s="67"/>
      <c r="H106" s="71"/>
      <c r="I106" s="72"/>
      <c r="J106" s="72"/>
      <c r="K106" s="34" t="s">
        <v>65</v>
      </c>
      <c r="L106" s="79">
        <v>106</v>
      </c>
      <c r="M106" s="79"/>
      <c r="N106" s="74"/>
      <c r="O106" s="81" t="s">
        <v>326</v>
      </c>
      <c r="P106" s="83">
        <v>43471.69280092593</v>
      </c>
      <c r="Q106" s="81" t="s">
        <v>336</v>
      </c>
      <c r="R106" s="81"/>
      <c r="S106" s="81"/>
      <c r="T106" s="81"/>
      <c r="U106" s="81"/>
      <c r="V106" s="84" t="s">
        <v>449</v>
      </c>
      <c r="W106" s="83">
        <v>43471.69280092593</v>
      </c>
      <c r="X106" s="84" t="s">
        <v>508</v>
      </c>
      <c r="Y106" s="81"/>
      <c r="Z106" s="81"/>
      <c r="AA106" s="87" t="s">
        <v>604</v>
      </c>
      <c r="AB106" s="81"/>
      <c r="AC106" s="81" t="b">
        <v>0</v>
      </c>
      <c r="AD106" s="81">
        <v>0</v>
      </c>
      <c r="AE106" s="87" t="s">
        <v>712</v>
      </c>
      <c r="AF106" s="81" t="b">
        <v>0</v>
      </c>
      <c r="AG106" s="81" t="s">
        <v>728</v>
      </c>
      <c r="AH106" s="81"/>
      <c r="AI106" s="87" t="s">
        <v>712</v>
      </c>
      <c r="AJ106" s="81" t="b">
        <v>0</v>
      </c>
      <c r="AK106" s="81">
        <v>11</v>
      </c>
      <c r="AL106" s="87" t="s">
        <v>646</v>
      </c>
      <c r="AM106" s="81" t="s">
        <v>739</v>
      </c>
      <c r="AN106" s="81" t="b">
        <v>0</v>
      </c>
      <c r="AO106" s="87" t="s">
        <v>646</v>
      </c>
      <c r="AP106" s="81" t="s">
        <v>197</v>
      </c>
      <c r="AQ106" s="81">
        <v>0</v>
      </c>
      <c r="AR106" s="81">
        <v>0</v>
      </c>
      <c r="AS106" s="81"/>
      <c r="AT106" s="81"/>
      <c r="AU106" s="81"/>
      <c r="AV106" s="81"/>
      <c r="AW106" s="81"/>
      <c r="AX106" s="81"/>
      <c r="AY106" s="81"/>
      <c r="AZ106" s="81"/>
      <c r="BA106" s="81">
        <v>1</v>
      </c>
      <c r="BB106" s="80" t="str">
        <f>REPLACE(INDEX(GroupVertices[Group],MATCH(Edges[[#This Row],[Vertex 1]],GroupVertices[Vertex],0)),1,1,"")</f>
        <v>8</v>
      </c>
      <c r="BC106" s="80" t="str">
        <f>REPLACE(INDEX(GroupVertices[Group],MATCH(Edges[[#This Row],[Vertex 2]],GroupVertices[Vertex],0)),1,1,"")</f>
        <v>8</v>
      </c>
      <c r="BD106" s="48">
        <v>1</v>
      </c>
      <c r="BE106" s="49">
        <v>3.8461538461538463</v>
      </c>
      <c r="BF106" s="48">
        <v>0</v>
      </c>
      <c r="BG106" s="49">
        <v>0</v>
      </c>
      <c r="BH106" s="48">
        <v>0</v>
      </c>
      <c r="BI106" s="49">
        <v>0</v>
      </c>
      <c r="BJ106" s="48">
        <v>25</v>
      </c>
      <c r="BK106" s="49">
        <v>96.15384615384616</v>
      </c>
      <c r="BL106" s="48">
        <v>26</v>
      </c>
    </row>
    <row r="107" spans="1:64" ht="15">
      <c r="A107" s="66" t="s">
        <v>242</v>
      </c>
      <c r="B107" s="66" t="s">
        <v>276</v>
      </c>
      <c r="C107" s="67" t="s">
        <v>1943</v>
      </c>
      <c r="D107" s="68">
        <v>3</v>
      </c>
      <c r="E107" s="69" t="s">
        <v>132</v>
      </c>
      <c r="F107" s="70">
        <v>32</v>
      </c>
      <c r="G107" s="67"/>
      <c r="H107" s="71"/>
      <c r="I107" s="72"/>
      <c r="J107" s="72"/>
      <c r="K107" s="34" t="s">
        <v>65</v>
      </c>
      <c r="L107" s="79">
        <v>107</v>
      </c>
      <c r="M107" s="79"/>
      <c r="N107" s="74"/>
      <c r="O107" s="81" t="s">
        <v>326</v>
      </c>
      <c r="P107" s="83">
        <v>43471.7212037037</v>
      </c>
      <c r="Q107" s="81" t="s">
        <v>337</v>
      </c>
      <c r="R107" s="81"/>
      <c r="S107" s="81"/>
      <c r="T107" s="81" t="s">
        <v>406</v>
      </c>
      <c r="U107" s="81"/>
      <c r="V107" s="84" t="s">
        <v>450</v>
      </c>
      <c r="W107" s="83">
        <v>43471.7212037037</v>
      </c>
      <c r="X107" s="84" t="s">
        <v>509</v>
      </c>
      <c r="Y107" s="81"/>
      <c r="Z107" s="81"/>
      <c r="AA107" s="87" t="s">
        <v>605</v>
      </c>
      <c r="AB107" s="81"/>
      <c r="AC107" s="81" t="b">
        <v>0</v>
      </c>
      <c r="AD107" s="81">
        <v>0</v>
      </c>
      <c r="AE107" s="87" t="s">
        <v>712</v>
      </c>
      <c r="AF107" s="81" t="b">
        <v>0</v>
      </c>
      <c r="AG107" s="81" t="s">
        <v>729</v>
      </c>
      <c r="AH107" s="81"/>
      <c r="AI107" s="87" t="s">
        <v>712</v>
      </c>
      <c r="AJ107" s="81" t="b">
        <v>0</v>
      </c>
      <c r="AK107" s="81">
        <v>75</v>
      </c>
      <c r="AL107" s="87" t="s">
        <v>679</v>
      </c>
      <c r="AM107" s="81" t="s">
        <v>742</v>
      </c>
      <c r="AN107" s="81" t="b">
        <v>0</v>
      </c>
      <c r="AO107" s="87" t="s">
        <v>679</v>
      </c>
      <c r="AP107" s="81" t="s">
        <v>197</v>
      </c>
      <c r="AQ107" s="81">
        <v>0</v>
      </c>
      <c r="AR107" s="81">
        <v>0</v>
      </c>
      <c r="AS107" s="81"/>
      <c r="AT107" s="81"/>
      <c r="AU107" s="81"/>
      <c r="AV107" s="81"/>
      <c r="AW107" s="81"/>
      <c r="AX107" s="81"/>
      <c r="AY107" s="81"/>
      <c r="AZ107" s="81"/>
      <c r="BA107" s="81">
        <v>1</v>
      </c>
      <c r="BB107" s="80" t="str">
        <f>REPLACE(INDEX(GroupVertices[Group],MATCH(Edges[[#This Row],[Vertex 1]],GroupVertices[Vertex],0)),1,1,"")</f>
        <v>4</v>
      </c>
      <c r="BC107" s="80" t="str">
        <f>REPLACE(INDEX(GroupVertices[Group],MATCH(Edges[[#This Row],[Vertex 2]],GroupVertices[Vertex],0)),1,1,"")</f>
        <v>2</v>
      </c>
      <c r="BD107" s="48"/>
      <c r="BE107" s="49"/>
      <c r="BF107" s="48"/>
      <c r="BG107" s="49"/>
      <c r="BH107" s="48"/>
      <c r="BI107" s="49"/>
      <c r="BJ107" s="48"/>
      <c r="BK107" s="49"/>
      <c r="BL107" s="48"/>
    </row>
    <row r="108" spans="1:64" ht="15">
      <c r="A108" s="66" t="s">
        <v>242</v>
      </c>
      <c r="B108" s="66" t="s">
        <v>258</v>
      </c>
      <c r="C108" s="67" t="s">
        <v>1943</v>
      </c>
      <c r="D108" s="68">
        <v>3</v>
      </c>
      <c r="E108" s="69" t="s">
        <v>132</v>
      </c>
      <c r="F108" s="70">
        <v>32</v>
      </c>
      <c r="G108" s="67"/>
      <c r="H108" s="71"/>
      <c r="I108" s="72"/>
      <c r="J108" s="72"/>
      <c r="K108" s="34" t="s">
        <v>65</v>
      </c>
      <c r="L108" s="79">
        <v>108</v>
      </c>
      <c r="M108" s="79"/>
      <c r="N108" s="74"/>
      <c r="O108" s="81" t="s">
        <v>327</v>
      </c>
      <c r="P108" s="83">
        <v>43471.7212037037</v>
      </c>
      <c r="Q108" s="81" t="s">
        <v>337</v>
      </c>
      <c r="R108" s="81"/>
      <c r="S108" s="81"/>
      <c r="T108" s="81" t="s">
        <v>406</v>
      </c>
      <c r="U108" s="81"/>
      <c r="V108" s="84" t="s">
        <v>450</v>
      </c>
      <c r="W108" s="83">
        <v>43471.7212037037</v>
      </c>
      <c r="X108" s="84" t="s">
        <v>509</v>
      </c>
      <c r="Y108" s="81"/>
      <c r="Z108" s="81"/>
      <c r="AA108" s="87" t="s">
        <v>605</v>
      </c>
      <c r="AB108" s="81"/>
      <c r="AC108" s="81" t="b">
        <v>0</v>
      </c>
      <c r="AD108" s="81">
        <v>0</v>
      </c>
      <c r="AE108" s="87" t="s">
        <v>712</v>
      </c>
      <c r="AF108" s="81" t="b">
        <v>0</v>
      </c>
      <c r="AG108" s="81" t="s">
        <v>729</v>
      </c>
      <c r="AH108" s="81"/>
      <c r="AI108" s="87" t="s">
        <v>712</v>
      </c>
      <c r="AJ108" s="81" t="b">
        <v>0</v>
      </c>
      <c r="AK108" s="81">
        <v>75</v>
      </c>
      <c r="AL108" s="87" t="s">
        <v>679</v>
      </c>
      <c r="AM108" s="81" t="s">
        <v>742</v>
      </c>
      <c r="AN108" s="81" t="b">
        <v>0</v>
      </c>
      <c r="AO108" s="87" t="s">
        <v>679</v>
      </c>
      <c r="AP108" s="81" t="s">
        <v>197</v>
      </c>
      <c r="AQ108" s="81">
        <v>0</v>
      </c>
      <c r="AR108" s="81">
        <v>0</v>
      </c>
      <c r="AS108" s="81"/>
      <c r="AT108" s="81"/>
      <c r="AU108" s="81"/>
      <c r="AV108" s="81"/>
      <c r="AW108" s="81"/>
      <c r="AX108" s="81"/>
      <c r="AY108" s="81"/>
      <c r="AZ108" s="81"/>
      <c r="BA108" s="81">
        <v>1</v>
      </c>
      <c r="BB108" s="80" t="str">
        <f>REPLACE(INDEX(GroupVertices[Group],MATCH(Edges[[#This Row],[Vertex 1]],GroupVertices[Vertex],0)),1,1,"")</f>
        <v>4</v>
      </c>
      <c r="BC108" s="80" t="str">
        <f>REPLACE(INDEX(GroupVertices[Group],MATCH(Edges[[#This Row],[Vertex 2]],GroupVertices[Vertex],0)),1,1,"")</f>
        <v>4</v>
      </c>
      <c r="BD108" s="48"/>
      <c r="BE108" s="49"/>
      <c r="BF108" s="48"/>
      <c r="BG108" s="49"/>
      <c r="BH108" s="48"/>
      <c r="BI108" s="49"/>
      <c r="BJ108" s="48"/>
      <c r="BK108" s="49"/>
      <c r="BL108" s="48"/>
    </row>
    <row r="109" spans="1:64" ht="15">
      <c r="A109" s="66" t="s">
        <v>242</v>
      </c>
      <c r="B109" s="66" t="s">
        <v>264</v>
      </c>
      <c r="C109" s="67" t="s">
        <v>1943</v>
      </c>
      <c r="D109" s="68">
        <v>3</v>
      </c>
      <c r="E109" s="69" t="s">
        <v>132</v>
      </c>
      <c r="F109" s="70">
        <v>32</v>
      </c>
      <c r="G109" s="67"/>
      <c r="H109" s="71"/>
      <c r="I109" s="72"/>
      <c r="J109" s="72"/>
      <c r="K109" s="34" t="s">
        <v>65</v>
      </c>
      <c r="L109" s="79">
        <v>109</v>
      </c>
      <c r="M109" s="79"/>
      <c r="N109" s="74"/>
      <c r="O109" s="81" t="s">
        <v>327</v>
      </c>
      <c r="P109" s="83">
        <v>43471.7212037037</v>
      </c>
      <c r="Q109" s="81" t="s">
        <v>337</v>
      </c>
      <c r="R109" s="81"/>
      <c r="S109" s="81"/>
      <c r="T109" s="81" t="s">
        <v>406</v>
      </c>
      <c r="U109" s="81"/>
      <c r="V109" s="84" t="s">
        <v>450</v>
      </c>
      <c r="W109" s="83">
        <v>43471.7212037037</v>
      </c>
      <c r="X109" s="84" t="s">
        <v>509</v>
      </c>
      <c r="Y109" s="81"/>
      <c r="Z109" s="81"/>
      <c r="AA109" s="87" t="s">
        <v>605</v>
      </c>
      <c r="AB109" s="81"/>
      <c r="AC109" s="81" t="b">
        <v>0</v>
      </c>
      <c r="AD109" s="81">
        <v>0</v>
      </c>
      <c r="AE109" s="87" t="s">
        <v>712</v>
      </c>
      <c r="AF109" s="81" t="b">
        <v>0</v>
      </c>
      <c r="AG109" s="81" t="s">
        <v>729</v>
      </c>
      <c r="AH109" s="81"/>
      <c r="AI109" s="87" t="s">
        <v>712</v>
      </c>
      <c r="AJ109" s="81" t="b">
        <v>0</v>
      </c>
      <c r="AK109" s="81">
        <v>75</v>
      </c>
      <c r="AL109" s="87" t="s">
        <v>679</v>
      </c>
      <c r="AM109" s="81" t="s">
        <v>742</v>
      </c>
      <c r="AN109" s="81" t="b">
        <v>0</v>
      </c>
      <c r="AO109" s="87" t="s">
        <v>679</v>
      </c>
      <c r="AP109" s="81" t="s">
        <v>197</v>
      </c>
      <c r="AQ109" s="81">
        <v>0</v>
      </c>
      <c r="AR109" s="81">
        <v>0</v>
      </c>
      <c r="AS109" s="81"/>
      <c r="AT109" s="81"/>
      <c r="AU109" s="81"/>
      <c r="AV109" s="81"/>
      <c r="AW109" s="81"/>
      <c r="AX109" s="81"/>
      <c r="AY109" s="81"/>
      <c r="AZ109" s="81"/>
      <c r="BA109" s="81">
        <v>1</v>
      </c>
      <c r="BB109" s="80" t="str">
        <f>REPLACE(INDEX(GroupVertices[Group],MATCH(Edges[[#This Row],[Vertex 1]],GroupVertices[Vertex],0)),1,1,"")</f>
        <v>4</v>
      </c>
      <c r="BC109" s="80" t="str">
        <f>REPLACE(INDEX(GroupVertices[Group],MATCH(Edges[[#This Row],[Vertex 2]],GroupVertices[Vertex],0)),1,1,"")</f>
        <v>4</v>
      </c>
      <c r="BD109" s="48">
        <v>0</v>
      </c>
      <c r="BE109" s="49">
        <v>0</v>
      </c>
      <c r="BF109" s="48">
        <v>0</v>
      </c>
      <c r="BG109" s="49">
        <v>0</v>
      </c>
      <c r="BH109" s="48">
        <v>0</v>
      </c>
      <c r="BI109" s="49">
        <v>0</v>
      </c>
      <c r="BJ109" s="48">
        <v>26</v>
      </c>
      <c r="BK109" s="49">
        <v>100</v>
      </c>
      <c r="BL109" s="48">
        <v>26</v>
      </c>
    </row>
    <row r="110" spans="1:64" ht="15">
      <c r="A110" s="66" t="s">
        <v>243</v>
      </c>
      <c r="B110" s="66" t="s">
        <v>289</v>
      </c>
      <c r="C110" s="67" t="s">
        <v>1943</v>
      </c>
      <c r="D110" s="68">
        <v>3</v>
      </c>
      <c r="E110" s="69" t="s">
        <v>132</v>
      </c>
      <c r="F110" s="70">
        <v>32</v>
      </c>
      <c r="G110" s="67"/>
      <c r="H110" s="71"/>
      <c r="I110" s="72"/>
      <c r="J110" s="72"/>
      <c r="K110" s="34" t="s">
        <v>65</v>
      </c>
      <c r="L110" s="79">
        <v>110</v>
      </c>
      <c r="M110" s="79"/>
      <c r="N110" s="74"/>
      <c r="O110" s="81" t="s">
        <v>326</v>
      </c>
      <c r="P110" s="83">
        <v>43471.7290162037</v>
      </c>
      <c r="Q110" s="81" t="s">
        <v>338</v>
      </c>
      <c r="R110" s="81"/>
      <c r="S110" s="81"/>
      <c r="T110" s="81"/>
      <c r="U110" s="81"/>
      <c r="V110" s="84" t="s">
        <v>451</v>
      </c>
      <c r="W110" s="83">
        <v>43471.7290162037</v>
      </c>
      <c r="X110" s="84" t="s">
        <v>510</v>
      </c>
      <c r="Y110" s="81"/>
      <c r="Z110" s="81"/>
      <c r="AA110" s="87" t="s">
        <v>606</v>
      </c>
      <c r="AB110" s="81"/>
      <c r="AC110" s="81" t="b">
        <v>0</v>
      </c>
      <c r="AD110" s="81">
        <v>0</v>
      </c>
      <c r="AE110" s="87" t="s">
        <v>712</v>
      </c>
      <c r="AF110" s="81" t="b">
        <v>0</v>
      </c>
      <c r="AG110" s="81" t="s">
        <v>728</v>
      </c>
      <c r="AH110" s="81"/>
      <c r="AI110" s="87" t="s">
        <v>712</v>
      </c>
      <c r="AJ110" s="81" t="b">
        <v>0</v>
      </c>
      <c r="AK110" s="81">
        <v>3</v>
      </c>
      <c r="AL110" s="87" t="s">
        <v>690</v>
      </c>
      <c r="AM110" s="81" t="s">
        <v>741</v>
      </c>
      <c r="AN110" s="81" t="b">
        <v>0</v>
      </c>
      <c r="AO110" s="87" t="s">
        <v>690</v>
      </c>
      <c r="AP110" s="81" t="s">
        <v>197</v>
      </c>
      <c r="AQ110" s="81">
        <v>0</v>
      </c>
      <c r="AR110" s="81">
        <v>0</v>
      </c>
      <c r="AS110" s="81"/>
      <c r="AT110" s="81"/>
      <c r="AU110" s="81"/>
      <c r="AV110" s="81"/>
      <c r="AW110" s="81"/>
      <c r="AX110" s="81"/>
      <c r="AY110" s="81"/>
      <c r="AZ110" s="81"/>
      <c r="BA110" s="81">
        <v>1</v>
      </c>
      <c r="BB110" s="80" t="str">
        <f>REPLACE(INDEX(GroupVertices[Group],MATCH(Edges[[#This Row],[Vertex 1]],GroupVertices[Vertex],0)),1,1,"")</f>
        <v>1</v>
      </c>
      <c r="BC110" s="80" t="str">
        <f>REPLACE(INDEX(GroupVertices[Group],MATCH(Edges[[#This Row],[Vertex 2]],GroupVertices[Vertex],0)),1,1,"")</f>
        <v>1</v>
      </c>
      <c r="BD110" s="48"/>
      <c r="BE110" s="49"/>
      <c r="BF110" s="48"/>
      <c r="BG110" s="49"/>
      <c r="BH110" s="48"/>
      <c r="BI110" s="49"/>
      <c r="BJ110" s="48"/>
      <c r="BK110" s="49"/>
      <c r="BL110" s="48"/>
    </row>
    <row r="111" spans="1:64" ht="15">
      <c r="A111" s="66" t="s">
        <v>243</v>
      </c>
      <c r="B111" s="66" t="s">
        <v>294</v>
      </c>
      <c r="C111" s="67" t="s">
        <v>1943</v>
      </c>
      <c r="D111" s="68">
        <v>3</v>
      </c>
      <c r="E111" s="69" t="s">
        <v>132</v>
      </c>
      <c r="F111" s="70">
        <v>32</v>
      </c>
      <c r="G111" s="67"/>
      <c r="H111" s="71"/>
      <c r="I111" s="72"/>
      <c r="J111" s="72"/>
      <c r="K111" s="34" t="s">
        <v>65</v>
      </c>
      <c r="L111" s="79">
        <v>111</v>
      </c>
      <c r="M111" s="79"/>
      <c r="N111" s="74"/>
      <c r="O111" s="81" t="s">
        <v>327</v>
      </c>
      <c r="P111" s="83">
        <v>43471.7290162037</v>
      </c>
      <c r="Q111" s="81" t="s">
        <v>338</v>
      </c>
      <c r="R111" s="81"/>
      <c r="S111" s="81"/>
      <c r="T111" s="81"/>
      <c r="U111" s="81"/>
      <c r="V111" s="84" t="s">
        <v>451</v>
      </c>
      <c r="W111" s="83">
        <v>43471.7290162037</v>
      </c>
      <c r="X111" s="84" t="s">
        <v>510</v>
      </c>
      <c r="Y111" s="81"/>
      <c r="Z111" s="81"/>
      <c r="AA111" s="87" t="s">
        <v>606</v>
      </c>
      <c r="AB111" s="81"/>
      <c r="AC111" s="81" t="b">
        <v>0</v>
      </c>
      <c r="AD111" s="81">
        <v>0</v>
      </c>
      <c r="AE111" s="87" t="s">
        <v>712</v>
      </c>
      <c r="AF111" s="81" t="b">
        <v>0</v>
      </c>
      <c r="AG111" s="81" t="s">
        <v>728</v>
      </c>
      <c r="AH111" s="81"/>
      <c r="AI111" s="87" t="s">
        <v>712</v>
      </c>
      <c r="AJ111" s="81" t="b">
        <v>0</v>
      </c>
      <c r="AK111" s="81">
        <v>3</v>
      </c>
      <c r="AL111" s="87" t="s">
        <v>690</v>
      </c>
      <c r="AM111" s="81" t="s">
        <v>741</v>
      </c>
      <c r="AN111" s="81" t="b">
        <v>0</v>
      </c>
      <c r="AO111" s="87" t="s">
        <v>690</v>
      </c>
      <c r="AP111" s="81" t="s">
        <v>197</v>
      </c>
      <c r="AQ111" s="81">
        <v>0</v>
      </c>
      <c r="AR111" s="81">
        <v>0</v>
      </c>
      <c r="AS111" s="81"/>
      <c r="AT111" s="81"/>
      <c r="AU111" s="81"/>
      <c r="AV111" s="81"/>
      <c r="AW111" s="81"/>
      <c r="AX111" s="81"/>
      <c r="AY111" s="81"/>
      <c r="AZ111" s="81"/>
      <c r="BA111" s="81">
        <v>1</v>
      </c>
      <c r="BB111" s="80" t="str">
        <f>REPLACE(INDEX(GroupVertices[Group],MATCH(Edges[[#This Row],[Vertex 1]],GroupVertices[Vertex],0)),1,1,"")</f>
        <v>1</v>
      </c>
      <c r="BC111" s="80" t="str">
        <f>REPLACE(INDEX(GroupVertices[Group],MATCH(Edges[[#This Row],[Vertex 2]],GroupVertices[Vertex],0)),1,1,"")</f>
        <v>1</v>
      </c>
      <c r="BD111" s="48">
        <v>2</v>
      </c>
      <c r="BE111" s="49">
        <v>6.0606060606060606</v>
      </c>
      <c r="BF111" s="48">
        <v>2</v>
      </c>
      <c r="BG111" s="49">
        <v>6.0606060606060606</v>
      </c>
      <c r="BH111" s="48">
        <v>0</v>
      </c>
      <c r="BI111" s="49">
        <v>0</v>
      </c>
      <c r="BJ111" s="48">
        <v>29</v>
      </c>
      <c r="BK111" s="49">
        <v>87.87878787878788</v>
      </c>
      <c r="BL111" s="48">
        <v>33</v>
      </c>
    </row>
    <row r="112" spans="1:64" ht="15">
      <c r="A112" s="66" t="s">
        <v>243</v>
      </c>
      <c r="B112" s="66" t="s">
        <v>276</v>
      </c>
      <c r="C112" s="67" t="s">
        <v>1943</v>
      </c>
      <c r="D112" s="68">
        <v>3</v>
      </c>
      <c r="E112" s="69" t="s">
        <v>132</v>
      </c>
      <c r="F112" s="70">
        <v>32</v>
      </c>
      <c r="G112" s="67"/>
      <c r="H112" s="71"/>
      <c r="I112" s="72"/>
      <c r="J112" s="72"/>
      <c r="K112" s="34" t="s">
        <v>65</v>
      </c>
      <c r="L112" s="79">
        <v>112</v>
      </c>
      <c r="M112" s="79"/>
      <c r="N112" s="74"/>
      <c r="O112" s="81" t="s">
        <v>328</v>
      </c>
      <c r="P112" s="83">
        <v>43471.7290162037</v>
      </c>
      <c r="Q112" s="81" t="s">
        <v>338</v>
      </c>
      <c r="R112" s="81"/>
      <c r="S112" s="81"/>
      <c r="T112" s="81"/>
      <c r="U112" s="81"/>
      <c r="V112" s="84" t="s">
        <v>451</v>
      </c>
      <c r="W112" s="83">
        <v>43471.7290162037</v>
      </c>
      <c r="X112" s="84" t="s">
        <v>510</v>
      </c>
      <c r="Y112" s="81"/>
      <c r="Z112" s="81"/>
      <c r="AA112" s="87" t="s">
        <v>606</v>
      </c>
      <c r="AB112" s="81"/>
      <c r="AC112" s="81" t="b">
        <v>0</v>
      </c>
      <c r="AD112" s="81">
        <v>0</v>
      </c>
      <c r="AE112" s="87" t="s">
        <v>712</v>
      </c>
      <c r="AF112" s="81" t="b">
        <v>0</v>
      </c>
      <c r="AG112" s="81" t="s">
        <v>728</v>
      </c>
      <c r="AH112" s="81"/>
      <c r="AI112" s="87" t="s">
        <v>712</v>
      </c>
      <c r="AJ112" s="81" t="b">
        <v>0</v>
      </c>
      <c r="AK112" s="81">
        <v>3</v>
      </c>
      <c r="AL112" s="87" t="s">
        <v>690</v>
      </c>
      <c r="AM112" s="81" t="s">
        <v>741</v>
      </c>
      <c r="AN112" s="81" t="b">
        <v>0</v>
      </c>
      <c r="AO112" s="87" t="s">
        <v>690</v>
      </c>
      <c r="AP112" s="81" t="s">
        <v>197</v>
      </c>
      <c r="AQ112" s="81">
        <v>0</v>
      </c>
      <c r="AR112" s="81">
        <v>0</v>
      </c>
      <c r="AS112" s="81"/>
      <c r="AT112" s="81"/>
      <c r="AU112" s="81"/>
      <c r="AV112" s="81"/>
      <c r="AW112" s="81"/>
      <c r="AX112" s="81"/>
      <c r="AY112" s="81"/>
      <c r="AZ112" s="81"/>
      <c r="BA112" s="81">
        <v>1</v>
      </c>
      <c r="BB112" s="80" t="str">
        <f>REPLACE(INDEX(GroupVertices[Group],MATCH(Edges[[#This Row],[Vertex 1]],GroupVertices[Vertex],0)),1,1,"")</f>
        <v>1</v>
      </c>
      <c r="BC112" s="80" t="str">
        <f>REPLACE(INDEX(GroupVertices[Group],MATCH(Edges[[#This Row],[Vertex 2]],GroupVertices[Vertex],0)),1,1,"")</f>
        <v>2</v>
      </c>
      <c r="BD112" s="48"/>
      <c r="BE112" s="49"/>
      <c r="BF112" s="48"/>
      <c r="BG112" s="49"/>
      <c r="BH112" s="48"/>
      <c r="BI112" s="49"/>
      <c r="BJ112" s="48"/>
      <c r="BK112" s="49"/>
      <c r="BL112" s="48"/>
    </row>
    <row r="113" spans="1:64" ht="15">
      <c r="A113" s="66" t="s">
        <v>280</v>
      </c>
      <c r="B113" s="66" t="s">
        <v>300</v>
      </c>
      <c r="C113" s="67" t="s">
        <v>1943</v>
      </c>
      <c r="D113" s="68">
        <v>3</v>
      </c>
      <c r="E113" s="69" t="s">
        <v>132</v>
      </c>
      <c r="F113" s="70">
        <v>32</v>
      </c>
      <c r="G113" s="67"/>
      <c r="H113" s="71"/>
      <c r="I113" s="72"/>
      <c r="J113" s="72"/>
      <c r="K113" s="34" t="s">
        <v>65</v>
      </c>
      <c r="L113" s="79">
        <v>113</v>
      </c>
      <c r="M113" s="79"/>
      <c r="N113" s="74"/>
      <c r="O113" s="81" t="s">
        <v>327</v>
      </c>
      <c r="P113" s="83">
        <v>43471.53625</v>
      </c>
      <c r="Q113" s="81" t="s">
        <v>339</v>
      </c>
      <c r="R113" s="81"/>
      <c r="S113" s="81"/>
      <c r="T113" s="81" t="s">
        <v>422</v>
      </c>
      <c r="U113" s="81"/>
      <c r="V113" s="84" t="s">
        <v>486</v>
      </c>
      <c r="W113" s="83">
        <v>43471.53625</v>
      </c>
      <c r="X113" s="84" t="s">
        <v>536</v>
      </c>
      <c r="Y113" s="81"/>
      <c r="Z113" s="81"/>
      <c r="AA113" s="87" t="s">
        <v>632</v>
      </c>
      <c r="AB113" s="81"/>
      <c r="AC113" s="81" t="b">
        <v>0</v>
      </c>
      <c r="AD113" s="81">
        <v>1</v>
      </c>
      <c r="AE113" s="87" t="s">
        <v>712</v>
      </c>
      <c r="AF113" s="81" t="b">
        <v>0</v>
      </c>
      <c r="AG113" s="81" t="s">
        <v>728</v>
      </c>
      <c r="AH113" s="81"/>
      <c r="AI113" s="87" t="s">
        <v>712</v>
      </c>
      <c r="AJ113" s="81" t="b">
        <v>0</v>
      </c>
      <c r="AK113" s="81">
        <v>2</v>
      </c>
      <c r="AL113" s="87" t="s">
        <v>712</v>
      </c>
      <c r="AM113" s="81" t="s">
        <v>741</v>
      </c>
      <c r="AN113" s="81" t="b">
        <v>0</v>
      </c>
      <c r="AO113" s="87" t="s">
        <v>632</v>
      </c>
      <c r="AP113" s="81" t="s">
        <v>197</v>
      </c>
      <c r="AQ113" s="81">
        <v>0</v>
      </c>
      <c r="AR113" s="81">
        <v>0</v>
      </c>
      <c r="AS113" s="81" t="s">
        <v>749</v>
      </c>
      <c r="AT113" s="81" t="s">
        <v>754</v>
      </c>
      <c r="AU113" s="81" t="s">
        <v>757</v>
      </c>
      <c r="AV113" s="81" t="s">
        <v>762</v>
      </c>
      <c r="AW113" s="81" t="s">
        <v>769</v>
      </c>
      <c r="AX113" s="81" t="s">
        <v>776</v>
      </c>
      <c r="AY113" s="81" t="s">
        <v>780</v>
      </c>
      <c r="AZ113" s="84" t="s">
        <v>785</v>
      </c>
      <c r="BA113" s="81">
        <v>1</v>
      </c>
      <c r="BB113" s="80" t="str">
        <f>REPLACE(INDEX(GroupVertices[Group],MATCH(Edges[[#This Row],[Vertex 1]],GroupVertices[Vertex],0)),1,1,"")</f>
        <v>7</v>
      </c>
      <c r="BC113" s="80" t="str">
        <f>REPLACE(INDEX(GroupVertices[Group],MATCH(Edges[[#This Row],[Vertex 2]],GroupVertices[Vertex],0)),1,1,"")</f>
        <v>7</v>
      </c>
      <c r="BD113" s="48">
        <v>2</v>
      </c>
      <c r="BE113" s="49">
        <v>5.714285714285714</v>
      </c>
      <c r="BF113" s="48">
        <v>0</v>
      </c>
      <c r="BG113" s="49">
        <v>0</v>
      </c>
      <c r="BH113" s="48">
        <v>0</v>
      </c>
      <c r="BI113" s="49">
        <v>0</v>
      </c>
      <c r="BJ113" s="48">
        <v>33</v>
      </c>
      <c r="BK113" s="49">
        <v>94.28571428571429</v>
      </c>
      <c r="BL113" s="48">
        <v>35</v>
      </c>
    </row>
    <row r="114" spans="1:64" ht="15">
      <c r="A114" s="66" t="s">
        <v>244</v>
      </c>
      <c r="B114" s="66" t="s">
        <v>280</v>
      </c>
      <c r="C114" s="67" t="s">
        <v>1943</v>
      </c>
      <c r="D114" s="68">
        <v>3</v>
      </c>
      <c r="E114" s="69" t="s">
        <v>132</v>
      </c>
      <c r="F114" s="70">
        <v>32</v>
      </c>
      <c r="G114" s="67"/>
      <c r="H114" s="71"/>
      <c r="I114" s="72"/>
      <c r="J114" s="72"/>
      <c r="K114" s="34" t="s">
        <v>65</v>
      </c>
      <c r="L114" s="79">
        <v>114</v>
      </c>
      <c r="M114" s="79"/>
      <c r="N114" s="74"/>
      <c r="O114" s="81" t="s">
        <v>326</v>
      </c>
      <c r="P114" s="83">
        <v>43471.73510416667</v>
      </c>
      <c r="Q114" s="81" t="s">
        <v>339</v>
      </c>
      <c r="R114" s="81"/>
      <c r="S114" s="81"/>
      <c r="T114" s="81"/>
      <c r="U114" s="81"/>
      <c r="V114" s="84" t="s">
        <v>452</v>
      </c>
      <c r="W114" s="83">
        <v>43471.73510416667</v>
      </c>
      <c r="X114" s="84" t="s">
        <v>511</v>
      </c>
      <c r="Y114" s="81"/>
      <c r="Z114" s="81"/>
      <c r="AA114" s="87" t="s">
        <v>607</v>
      </c>
      <c r="AB114" s="81"/>
      <c r="AC114" s="81" t="b">
        <v>0</v>
      </c>
      <c r="AD114" s="81">
        <v>0</v>
      </c>
      <c r="AE114" s="87" t="s">
        <v>712</v>
      </c>
      <c r="AF114" s="81" t="b">
        <v>0</v>
      </c>
      <c r="AG114" s="81" t="s">
        <v>728</v>
      </c>
      <c r="AH114" s="81"/>
      <c r="AI114" s="87" t="s">
        <v>712</v>
      </c>
      <c r="AJ114" s="81" t="b">
        <v>0</v>
      </c>
      <c r="AK114" s="81">
        <v>2</v>
      </c>
      <c r="AL114" s="87" t="s">
        <v>632</v>
      </c>
      <c r="AM114" s="81" t="s">
        <v>741</v>
      </c>
      <c r="AN114" s="81" t="b">
        <v>0</v>
      </c>
      <c r="AO114" s="87" t="s">
        <v>632</v>
      </c>
      <c r="AP114" s="81" t="s">
        <v>197</v>
      </c>
      <c r="AQ114" s="81">
        <v>0</v>
      </c>
      <c r="AR114" s="81">
        <v>0</v>
      </c>
      <c r="AS114" s="81"/>
      <c r="AT114" s="81"/>
      <c r="AU114" s="81"/>
      <c r="AV114" s="81"/>
      <c r="AW114" s="81"/>
      <c r="AX114" s="81"/>
      <c r="AY114" s="81"/>
      <c r="AZ114" s="81"/>
      <c r="BA114" s="81">
        <v>1</v>
      </c>
      <c r="BB114" s="80" t="str">
        <f>REPLACE(INDEX(GroupVertices[Group],MATCH(Edges[[#This Row],[Vertex 1]],GroupVertices[Vertex],0)),1,1,"")</f>
        <v>7</v>
      </c>
      <c r="BC114" s="80" t="str">
        <f>REPLACE(INDEX(GroupVertices[Group],MATCH(Edges[[#This Row],[Vertex 2]],GroupVertices[Vertex],0)),1,1,"")</f>
        <v>7</v>
      </c>
      <c r="BD114" s="48"/>
      <c r="BE114" s="49"/>
      <c r="BF114" s="48"/>
      <c r="BG114" s="49"/>
      <c r="BH114" s="48"/>
      <c r="BI114" s="49"/>
      <c r="BJ114" s="48"/>
      <c r="BK114" s="49"/>
      <c r="BL114" s="48"/>
    </row>
    <row r="115" spans="1:64" ht="15">
      <c r="A115" s="66" t="s">
        <v>244</v>
      </c>
      <c r="B115" s="66" t="s">
        <v>300</v>
      </c>
      <c r="C115" s="67" t="s">
        <v>1943</v>
      </c>
      <c r="D115" s="68">
        <v>3</v>
      </c>
      <c r="E115" s="69" t="s">
        <v>132</v>
      </c>
      <c r="F115" s="70">
        <v>32</v>
      </c>
      <c r="G115" s="67"/>
      <c r="H115" s="71"/>
      <c r="I115" s="72"/>
      <c r="J115" s="72"/>
      <c r="K115" s="34" t="s">
        <v>65</v>
      </c>
      <c r="L115" s="79">
        <v>115</v>
      </c>
      <c r="M115" s="79"/>
      <c r="N115" s="74"/>
      <c r="O115" s="81" t="s">
        <v>327</v>
      </c>
      <c r="P115" s="83">
        <v>43471.73510416667</v>
      </c>
      <c r="Q115" s="81" t="s">
        <v>339</v>
      </c>
      <c r="R115" s="81"/>
      <c r="S115" s="81"/>
      <c r="T115" s="81"/>
      <c r="U115" s="81"/>
      <c r="V115" s="84" t="s">
        <v>452</v>
      </c>
      <c r="W115" s="83">
        <v>43471.73510416667</v>
      </c>
      <c r="X115" s="84" t="s">
        <v>511</v>
      </c>
      <c r="Y115" s="81"/>
      <c r="Z115" s="81"/>
      <c r="AA115" s="87" t="s">
        <v>607</v>
      </c>
      <c r="AB115" s="81"/>
      <c r="AC115" s="81" t="b">
        <v>0</v>
      </c>
      <c r="AD115" s="81">
        <v>0</v>
      </c>
      <c r="AE115" s="87" t="s">
        <v>712</v>
      </c>
      <c r="AF115" s="81" t="b">
        <v>0</v>
      </c>
      <c r="AG115" s="81" t="s">
        <v>728</v>
      </c>
      <c r="AH115" s="81"/>
      <c r="AI115" s="87" t="s">
        <v>712</v>
      </c>
      <c r="AJ115" s="81" t="b">
        <v>0</v>
      </c>
      <c r="AK115" s="81">
        <v>2</v>
      </c>
      <c r="AL115" s="87" t="s">
        <v>632</v>
      </c>
      <c r="AM115" s="81" t="s">
        <v>741</v>
      </c>
      <c r="AN115" s="81" t="b">
        <v>0</v>
      </c>
      <c r="AO115" s="87" t="s">
        <v>632</v>
      </c>
      <c r="AP115" s="81" t="s">
        <v>197</v>
      </c>
      <c r="AQ115" s="81">
        <v>0</v>
      </c>
      <c r="AR115" s="81">
        <v>0</v>
      </c>
      <c r="AS115" s="81"/>
      <c r="AT115" s="81"/>
      <c r="AU115" s="81"/>
      <c r="AV115" s="81"/>
      <c r="AW115" s="81"/>
      <c r="AX115" s="81"/>
      <c r="AY115" s="81"/>
      <c r="AZ115" s="81"/>
      <c r="BA115" s="81">
        <v>1</v>
      </c>
      <c r="BB115" s="80" t="str">
        <f>REPLACE(INDEX(GroupVertices[Group],MATCH(Edges[[#This Row],[Vertex 1]],GroupVertices[Vertex],0)),1,1,"")</f>
        <v>7</v>
      </c>
      <c r="BC115" s="80" t="str">
        <f>REPLACE(INDEX(GroupVertices[Group],MATCH(Edges[[#This Row],[Vertex 2]],GroupVertices[Vertex],0)),1,1,"")</f>
        <v>7</v>
      </c>
      <c r="BD115" s="48">
        <v>2</v>
      </c>
      <c r="BE115" s="49">
        <v>5.714285714285714</v>
      </c>
      <c r="BF115" s="48">
        <v>0</v>
      </c>
      <c r="BG115" s="49">
        <v>0</v>
      </c>
      <c r="BH115" s="48">
        <v>0</v>
      </c>
      <c r="BI115" s="49">
        <v>0</v>
      </c>
      <c r="BJ115" s="48">
        <v>33</v>
      </c>
      <c r="BK115" s="49">
        <v>94.28571428571429</v>
      </c>
      <c r="BL115" s="48">
        <v>35</v>
      </c>
    </row>
    <row r="116" spans="1:64" ht="15">
      <c r="A116" s="66" t="s">
        <v>269</v>
      </c>
      <c r="B116" s="66" t="s">
        <v>271</v>
      </c>
      <c r="C116" s="67" t="s">
        <v>1943</v>
      </c>
      <c r="D116" s="68">
        <v>3</v>
      </c>
      <c r="E116" s="69" t="s">
        <v>132</v>
      </c>
      <c r="F116" s="70">
        <v>32</v>
      </c>
      <c r="G116" s="67"/>
      <c r="H116" s="71"/>
      <c r="I116" s="72"/>
      <c r="J116" s="72"/>
      <c r="K116" s="34" t="s">
        <v>65</v>
      </c>
      <c r="L116" s="79">
        <v>116</v>
      </c>
      <c r="M116" s="79"/>
      <c r="N116" s="74"/>
      <c r="O116" s="81" t="s">
        <v>327</v>
      </c>
      <c r="P116" s="83">
        <v>43470.616273148145</v>
      </c>
      <c r="Q116" s="81" t="s">
        <v>340</v>
      </c>
      <c r="R116" s="81"/>
      <c r="S116" s="81"/>
      <c r="T116" s="81" t="s">
        <v>403</v>
      </c>
      <c r="U116" s="81"/>
      <c r="V116" s="84" t="s">
        <v>475</v>
      </c>
      <c r="W116" s="83">
        <v>43470.616273148145</v>
      </c>
      <c r="X116" s="84" t="s">
        <v>550</v>
      </c>
      <c r="Y116" s="81"/>
      <c r="Z116" s="81"/>
      <c r="AA116" s="87" t="s">
        <v>648</v>
      </c>
      <c r="AB116" s="87" t="s">
        <v>700</v>
      </c>
      <c r="AC116" s="81" t="b">
        <v>0</v>
      </c>
      <c r="AD116" s="81">
        <v>2</v>
      </c>
      <c r="AE116" s="87" t="s">
        <v>717</v>
      </c>
      <c r="AF116" s="81" t="b">
        <v>0</v>
      </c>
      <c r="AG116" s="81" t="s">
        <v>728</v>
      </c>
      <c r="AH116" s="81"/>
      <c r="AI116" s="87" t="s">
        <v>712</v>
      </c>
      <c r="AJ116" s="81" t="b">
        <v>0</v>
      </c>
      <c r="AK116" s="81">
        <v>2</v>
      </c>
      <c r="AL116" s="87" t="s">
        <v>712</v>
      </c>
      <c r="AM116" s="81" t="s">
        <v>739</v>
      </c>
      <c r="AN116" s="81" t="b">
        <v>0</v>
      </c>
      <c r="AO116" s="87" t="s">
        <v>700</v>
      </c>
      <c r="AP116" s="81" t="s">
        <v>326</v>
      </c>
      <c r="AQ116" s="81">
        <v>0</v>
      </c>
      <c r="AR116" s="81">
        <v>0</v>
      </c>
      <c r="AS116" s="81" t="s">
        <v>747</v>
      </c>
      <c r="AT116" s="81" t="s">
        <v>754</v>
      </c>
      <c r="AU116" s="81" t="s">
        <v>757</v>
      </c>
      <c r="AV116" s="81" t="s">
        <v>760</v>
      </c>
      <c r="AW116" s="81" t="s">
        <v>767</v>
      </c>
      <c r="AX116" s="81" t="s">
        <v>774</v>
      </c>
      <c r="AY116" s="81" t="s">
        <v>780</v>
      </c>
      <c r="AZ116" s="84" t="s">
        <v>783</v>
      </c>
      <c r="BA116" s="81">
        <v>1</v>
      </c>
      <c r="BB116" s="80" t="str">
        <f>REPLACE(INDEX(GroupVertices[Group],MATCH(Edges[[#This Row],[Vertex 1]],GroupVertices[Vertex],0)),1,1,"")</f>
        <v>2</v>
      </c>
      <c r="BC116" s="80" t="str">
        <f>REPLACE(INDEX(GroupVertices[Group],MATCH(Edges[[#This Row],[Vertex 2]],GroupVertices[Vertex],0)),1,1,"")</f>
        <v>2</v>
      </c>
      <c r="BD116" s="48"/>
      <c r="BE116" s="49"/>
      <c r="BF116" s="48"/>
      <c r="BG116" s="49"/>
      <c r="BH116" s="48"/>
      <c r="BI116" s="49"/>
      <c r="BJ116" s="48"/>
      <c r="BK116" s="49"/>
      <c r="BL116" s="48"/>
    </row>
    <row r="117" spans="1:64" ht="15">
      <c r="A117" s="66" t="s">
        <v>269</v>
      </c>
      <c r="B117" s="66" t="s">
        <v>295</v>
      </c>
      <c r="C117" s="67" t="s">
        <v>1943</v>
      </c>
      <c r="D117" s="68">
        <v>3</v>
      </c>
      <c r="E117" s="69" t="s">
        <v>132</v>
      </c>
      <c r="F117" s="70">
        <v>32</v>
      </c>
      <c r="G117" s="67"/>
      <c r="H117" s="71"/>
      <c r="I117" s="72"/>
      <c r="J117" s="72"/>
      <c r="K117" s="34" t="s">
        <v>65</v>
      </c>
      <c r="L117" s="79">
        <v>117</v>
      </c>
      <c r="M117" s="79"/>
      <c r="N117" s="74"/>
      <c r="O117" s="81" t="s">
        <v>328</v>
      </c>
      <c r="P117" s="83">
        <v>43470.616273148145</v>
      </c>
      <c r="Q117" s="81" t="s">
        <v>340</v>
      </c>
      <c r="R117" s="81"/>
      <c r="S117" s="81"/>
      <c r="T117" s="81" t="s">
        <v>403</v>
      </c>
      <c r="U117" s="81"/>
      <c r="V117" s="84" t="s">
        <v>475</v>
      </c>
      <c r="W117" s="83">
        <v>43470.616273148145</v>
      </c>
      <c r="X117" s="84" t="s">
        <v>550</v>
      </c>
      <c r="Y117" s="81"/>
      <c r="Z117" s="81"/>
      <c r="AA117" s="87" t="s">
        <v>648</v>
      </c>
      <c r="AB117" s="87" t="s">
        <v>700</v>
      </c>
      <c r="AC117" s="81" t="b">
        <v>0</v>
      </c>
      <c r="AD117" s="81">
        <v>2</v>
      </c>
      <c r="AE117" s="87" t="s">
        <v>717</v>
      </c>
      <c r="AF117" s="81" t="b">
        <v>0</v>
      </c>
      <c r="AG117" s="81" t="s">
        <v>728</v>
      </c>
      <c r="AH117" s="81"/>
      <c r="AI117" s="87" t="s">
        <v>712</v>
      </c>
      <c r="AJ117" s="81" t="b">
        <v>0</v>
      </c>
      <c r="AK117" s="81">
        <v>2</v>
      </c>
      <c r="AL117" s="87" t="s">
        <v>712</v>
      </c>
      <c r="AM117" s="81" t="s">
        <v>739</v>
      </c>
      <c r="AN117" s="81" t="b">
        <v>0</v>
      </c>
      <c r="AO117" s="87" t="s">
        <v>700</v>
      </c>
      <c r="AP117" s="81" t="s">
        <v>326</v>
      </c>
      <c r="AQ117" s="81">
        <v>0</v>
      </c>
      <c r="AR117" s="81">
        <v>0</v>
      </c>
      <c r="AS117" s="81" t="s">
        <v>747</v>
      </c>
      <c r="AT117" s="81" t="s">
        <v>754</v>
      </c>
      <c r="AU117" s="81" t="s">
        <v>757</v>
      </c>
      <c r="AV117" s="81" t="s">
        <v>760</v>
      </c>
      <c r="AW117" s="81" t="s">
        <v>767</v>
      </c>
      <c r="AX117" s="81" t="s">
        <v>774</v>
      </c>
      <c r="AY117" s="81" t="s">
        <v>780</v>
      </c>
      <c r="AZ117" s="84" t="s">
        <v>783</v>
      </c>
      <c r="BA117" s="81">
        <v>1</v>
      </c>
      <c r="BB117" s="80" t="str">
        <f>REPLACE(INDEX(GroupVertices[Group],MATCH(Edges[[#This Row],[Vertex 1]],GroupVertices[Vertex],0)),1,1,"")</f>
        <v>2</v>
      </c>
      <c r="BC117" s="80" t="str">
        <f>REPLACE(INDEX(GroupVertices[Group],MATCH(Edges[[#This Row],[Vertex 2]],GroupVertices[Vertex],0)),1,1,"")</f>
        <v>2</v>
      </c>
      <c r="BD117" s="48">
        <v>2</v>
      </c>
      <c r="BE117" s="49">
        <v>18.181818181818183</v>
      </c>
      <c r="BF117" s="48">
        <v>0</v>
      </c>
      <c r="BG117" s="49">
        <v>0</v>
      </c>
      <c r="BH117" s="48">
        <v>0</v>
      </c>
      <c r="BI117" s="49">
        <v>0</v>
      </c>
      <c r="BJ117" s="48">
        <v>9</v>
      </c>
      <c r="BK117" s="49">
        <v>81.81818181818181</v>
      </c>
      <c r="BL117" s="48">
        <v>11</v>
      </c>
    </row>
    <row r="118" spans="1:64" ht="15">
      <c r="A118" s="66" t="s">
        <v>245</v>
      </c>
      <c r="B118" s="66" t="s">
        <v>269</v>
      </c>
      <c r="C118" s="67" t="s">
        <v>1943</v>
      </c>
      <c r="D118" s="68">
        <v>3</v>
      </c>
      <c r="E118" s="69" t="s">
        <v>132</v>
      </c>
      <c r="F118" s="70">
        <v>32</v>
      </c>
      <c r="G118" s="67"/>
      <c r="H118" s="71"/>
      <c r="I118" s="72"/>
      <c r="J118" s="72"/>
      <c r="K118" s="34" t="s">
        <v>65</v>
      </c>
      <c r="L118" s="79">
        <v>118</v>
      </c>
      <c r="M118" s="79"/>
      <c r="N118" s="74"/>
      <c r="O118" s="81" t="s">
        <v>326</v>
      </c>
      <c r="P118" s="83">
        <v>43471.76813657407</v>
      </c>
      <c r="Q118" s="81" t="s">
        <v>340</v>
      </c>
      <c r="R118" s="81"/>
      <c r="S118" s="81"/>
      <c r="T118" s="81" t="s">
        <v>403</v>
      </c>
      <c r="U118" s="81"/>
      <c r="V118" s="84" t="s">
        <v>453</v>
      </c>
      <c r="W118" s="83">
        <v>43471.76813657407</v>
      </c>
      <c r="X118" s="84" t="s">
        <v>512</v>
      </c>
      <c r="Y118" s="81"/>
      <c r="Z118" s="81"/>
      <c r="AA118" s="87" t="s">
        <v>608</v>
      </c>
      <c r="AB118" s="81"/>
      <c r="AC118" s="81" t="b">
        <v>0</v>
      </c>
      <c r="AD118" s="81">
        <v>0</v>
      </c>
      <c r="AE118" s="87" t="s">
        <v>712</v>
      </c>
      <c r="AF118" s="81" t="b">
        <v>0</v>
      </c>
      <c r="AG118" s="81" t="s">
        <v>728</v>
      </c>
      <c r="AH118" s="81"/>
      <c r="AI118" s="87" t="s">
        <v>712</v>
      </c>
      <c r="AJ118" s="81" t="b">
        <v>0</v>
      </c>
      <c r="AK118" s="81">
        <v>2</v>
      </c>
      <c r="AL118" s="87" t="s">
        <v>648</v>
      </c>
      <c r="AM118" s="81" t="s">
        <v>741</v>
      </c>
      <c r="AN118" s="81" t="b">
        <v>0</v>
      </c>
      <c r="AO118" s="87" t="s">
        <v>648</v>
      </c>
      <c r="AP118" s="81" t="s">
        <v>197</v>
      </c>
      <c r="AQ118" s="81">
        <v>0</v>
      </c>
      <c r="AR118" s="81">
        <v>0</v>
      </c>
      <c r="AS118" s="81"/>
      <c r="AT118" s="81"/>
      <c r="AU118" s="81"/>
      <c r="AV118" s="81"/>
      <c r="AW118" s="81"/>
      <c r="AX118" s="81"/>
      <c r="AY118" s="81"/>
      <c r="AZ118" s="81"/>
      <c r="BA118" s="81">
        <v>1</v>
      </c>
      <c r="BB118" s="80" t="str">
        <f>REPLACE(INDEX(GroupVertices[Group],MATCH(Edges[[#This Row],[Vertex 1]],GroupVertices[Vertex],0)),1,1,"")</f>
        <v>2</v>
      </c>
      <c r="BC118" s="80" t="str">
        <f>REPLACE(INDEX(GroupVertices[Group],MATCH(Edges[[#This Row],[Vertex 2]],GroupVertices[Vertex],0)),1,1,"")</f>
        <v>2</v>
      </c>
      <c r="BD118" s="48"/>
      <c r="BE118" s="49"/>
      <c r="BF118" s="48"/>
      <c r="BG118" s="49"/>
      <c r="BH118" s="48"/>
      <c r="BI118" s="49"/>
      <c r="BJ118" s="48"/>
      <c r="BK118" s="49"/>
      <c r="BL118" s="48"/>
    </row>
    <row r="119" spans="1:64" ht="15">
      <c r="A119" s="66" t="s">
        <v>245</v>
      </c>
      <c r="B119" s="66" t="s">
        <v>271</v>
      </c>
      <c r="C119" s="67" t="s">
        <v>1943</v>
      </c>
      <c r="D119" s="68">
        <v>3</v>
      </c>
      <c r="E119" s="69" t="s">
        <v>132</v>
      </c>
      <c r="F119" s="70">
        <v>32</v>
      </c>
      <c r="G119" s="67"/>
      <c r="H119" s="71"/>
      <c r="I119" s="72"/>
      <c r="J119" s="72"/>
      <c r="K119" s="34" t="s">
        <v>65</v>
      </c>
      <c r="L119" s="79">
        <v>119</v>
      </c>
      <c r="M119" s="79"/>
      <c r="N119" s="74"/>
      <c r="O119" s="81" t="s">
        <v>327</v>
      </c>
      <c r="P119" s="83">
        <v>43471.76813657407</v>
      </c>
      <c r="Q119" s="81" t="s">
        <v>340</v>
      </c>
      <c r="R119" s="81"/>
      <c r="S119" s="81"/>
      <c r="T119" s="81" t="s">
        <v>403</v>
      </c>
      <c r="U119" s="81"/>
      <c r="V119" s="84" t="s">
        <v>453</v>
      </c>
      <c r="W119" s="83">
        <v>43471.76813657407</v>
      </c>
      <c r="X119" s="84" t="s">
        <v>512</v>
      </c>
      <c r="Y119" s="81"/>
      <c r="Z119" s="81"/>
      <c r="AA119" s="87" t="s">
        <v>608</v>
      </c>
      <c r="AB119" s="81"/>
      <c r="AC119" s="81" t="b">
        <v>0</v>
      </c>
      <c r="AD119" s="81">
        <v>0</v>
      </c>
      <c r="AE119" s="87" t="s">
        <v>712</v>
      </c>
      <c r="AF119" s="81" t="b">
        <v>0</v>
      </c>
      <c r="AG119" s="81" t="s">
        <v>728</v>
      </c>
      <c r="AH119" s="81"/>
      <c r="AI119" s="87" t="s">
        <v>712</v>
      </c>
      <c r="AJ119" s="81" t="b">
        <v>0</v>
      </c>
      <c r="AK119" s="81">
        <v>2</v>
      </c>
      <c r="AL119" s="87" t="s">
        <v>648</v>
      </c>
      <c r="AM119" s="81" t="s">
        <v>741</v>
      </c>
      <c r="AN119" s="81" t="b">
        <v>0</v>
      </c>
      <c r="AO119" s="87" t="s">
        <v>648</v>
      </c>
      <c r="AP119" s="81" t="s">
        <v>197</v>
      </c>
      <c r="AQ119" s="81">
        <v>0</v>
      </c>
      <c r="AR119" s="81">
        <v>0</v>
      </c>
      <c r="AS119" s="81"/>
      <c r="AT119" s="81"/>
      <c r="AU119" s="81"/>
      <c r="AV119" s="81"/>
      <c r="AW119" s="81"/>
      <c r="AX119" s="81"/>
      <c r="AY119" s="81"/>
      <c r="AZ119" s="81"/>
      <c r="BA119" s="81">
        <v>1</v>
      </c>
      <c r="BB119" s="80" t="str">
        <f>REPLACE(INDEX(GroupVertices[Group],MATCH(Edges[[#This Row],[Vertex 1]],GroupVertices[Vertex],0)),1,1,"")</f>
        <v>2</v>
      </c>
      <c r="BC119" s="80" t="str">
        <f>REPLACE(INDEX(GroupVertices[Group],MATCH(Edges[[#This Row],[Vertex 2]],GroupVertices[Vertex],0)),1,1,"")</f>
        <v>2</v>
      </c>
      <c r="BD119" s="48"/>
      <c r="BE119" s="49"/>
      <c r="BF119" s="48"/>
      <c r="BG119" s="49"/>
      <c r="BH119" s="48"/>
      <c r="BI119" s="49"/>
      <c r="BJ119" s="48"/>
      <c r="BK119" s="49"/>
      <c r="BL119" s="48"/>
    </row>
    <row r="120" spans="1:64" ht="15">
      <c r="A120" s="66" t="s">
        <v>245</v>
      </c>
      <c r="B120" s="66" t="s">
        <v>295</v>
      </c>
      <c r="C120" s="67" t="s">
        <v>1943</v>
      </c>
      <c r="D120" s="68">
        <v>3</v>
      </c>
      <c r="E120" s="69" t="s">
        <v>132</v>
      </c>
      <c r="F120" s="70">
        <v>32</v>
      </c>
      <c r="G120" s="67"/>
      <c r="H120" s="71"/>
      <c r="I120" s="72"/>
      <c r="J120" s="72"/>
      <c r="K120" s="34" t="s">
        <v>65</v>
      </c>
      <c r="L120" s="79">
        <v>120</v>
      </c>
      <c r="M120" s="79"/>
      <c r="N120" s="74"/>
      <c r="O120" s="81" t="s">
        <v>328</v>
      </c>
      <c r="P120" s="83">
        <v>43471.76813657407</v>
      </c>
      <c r="Q120" s="81" t="s">
        <v>340</v>
      </c>
      <c r="R120" s="81"/>
      <c r="S120" s="81"/>
      <c r="T120" s="81" t="s">
        <v>403</v>
      </c>
      <c r="U120" s="81"/>
      <c r="V120" s="84" t="s">
        <v>453</v>
      </c>
      <c r="W120" s="83">
        <v>43471.76813657407</v>
      </c>
      <c r="X120" s="84" t="s">
        <v>512</v>
      </c>
      <c r="Y120" s="81"/>
      <c r="Z120" s="81"/>
      <c r="AA120" s="87" t="s">
        <v>608</v>
      </c>
      <c r="AB120" s="81"/>
      <c r="AC120" s="81" t="b">
        <v>0</v>
      </c>
      <c r="AD120" s="81">
        <v>0</v>
      </c>
      <c r="AE120" s="87" t="s">
        <v>712</v>
      </c>
      <c r="AF120" s="81" t="b">
        <v>0</v>
      </c>
      <c r="AG120" s="81" t="s">
        <v>728</v>
      </c>
      <c r="AH120" s="81"/>
      <c r="AI120" s="87" t="s">
        <v>712</v>
      </c>
      <c r="AJ120" s="81" t="b">
        <v>0</v>
      </c>
      <c r="AK120" s="81">
        <v>2</v>
      </c>
      <c r="AL120" s="87" t="s">
        <v>648</v>
      </c>
      <c r="AM120" s="81" t="s">
        <v>741</v>
      </c>
      <c r="AN120" s="81" t="b">
        <v>0</v>
      </c>
      <c r="AO120" s="87" t="s">
        <v>648</v>
      </c>
      <c r="AP120" s="81" t="s">
        <v>197</v>
      </c>
      <c r="AQ120" s="81">
        <v>0</v>
      </c>
      <c r="AR120" s="81">
        <v>0</v>
      </c>
      <c r="AS120" s="81"/>
      <c r="AT120" s="81"/>
      <c r="AU120" s="81"/>
      <c r="AV120" s="81"/>
      <c r="AW120" s="81"/>
      <c r="AX120" s="81"/>
      <c r="AY120" s="81"/>
      <c r="AZ120" s="81"/>
      <c r="BA120" s="81">
        <v>1</v>
      </c>
      <c r="BB120" s="80" t="str">
        <f>REPLACE(INDEX(GroupVertices[Group],MATCH(Edges[[#This Row],[Vertex 1]],GroupVertices[Vertex],0)),1,1,"")</f>
        <v>2</v>
      </c>
      <c r="BC120" s="80" t="str">
        <f>REPLACE(INDEX(GroupVertices[Group],MATCH(Edges[[#This Row],[Vertex 2]],GroupVertices[Vertex],0)),1,1,"")</f>
        <v>2</v>
      </c>
      <c r="BD120" s="48">
        <v>2</v>
      </c>
      <c r="BE120" s="49">
        <v>18.181818181818183</v>
      </c>
      <c r="BF120" s="48">
        <v>0</v>
      </c>
      <c r="BG120" s="49">
        <v>0</v>
      </c>
      <c r="BH120" s="48">
        <v>0</v>
      </c>
      <c r="BI120" s="49">
        <v>0</v>
      </c>
      <c r="BJ120" s="48">
        <v>9</v>
      </c>
      <c r="BK120" s="49">
        <v>81.81818181818181</v>
      </c>
      <c r="BL120" s="48">
        <v>11</v>
      </c>
    </row>
    <row r="121" spans="1:64" ht="15">
      <c r="A121" s="66" t="s">
        <v>281</v>
      </c>
      <c r="B121" s="66" t="s">
        <v>281</v>
      </c>
      <c r="C121" s="67" t="s">
        <v>1943</v>
      </c>
      <c r="D121" s="68">
        <v>3</v>
      </c>
      <c r="E121" s="69" t="s">
        <v>132</v>
      </c>
      <c r="F121" s="70">
        <v>32</v>
      </c>
      <c r="G121" s="67"/>
      <c r="H121" s="71"/>
      <c r="I121" s="72"/>
      <c r="J121" s="72"/>
      <c r="K121" s="34" t="s">
        <v>65</v>
      </c>
      <c r="L121" s="79">
        <v>121</v>
      </c>
      <c r="M121" s="79"/>
      <c r="N121" s="74"/>
      <c r="O121" s="81" t="s">
        <v>197</v>
      </c>
      <c r="P121" s="83">
        <v>43471.78172453704</v>
      </c>
      <c r="Q121" s="81" t="s">
        <v>354</v>
      </c>
      <c r="R121" s="81"/>
      <c r="S121" s="81"/>
      <c r="T121" s="81" t="s">
        <v>403</v>
      </c>
      <c r="U121" s="81"/>
      <c r="V121" s="84" t="s">
        <v>487</v>
      </c>
      <c r="W121" s="83">
        <v>43471.78172453704</v>
      </c>
      <c r="X121" s="84" t="s">
        <v>537</v>
      </c>
      <c r="Y121" s="81"/>
      <c r="Z121" s="81"/>
      <c r="AA121" s="87" t="s">
        <v>633</v>
      </c>
      <c r="AB121" s="87" t="s">
        <v>698</v>
      </c>
      <c r="AC121" s="81" t="b">
        <v>0</v>
      </c>
      <c r="AD121" s="81">
        <v>9</v>
      </c>
      <c r="AE121" s="87" t="s">
        <v>721</v>
      </c>
      <c r="AF121" s="81" t="b">
        <v>0</v>
      </c>
      <c r="AG121" s="81" t="s">
        <v>729</v>
      </c>
      <c r="AH121" s="81"/>
      <c r="AI121" s="87" t="s">
        <v>712</v>
      </c>
      <c r="AJ121" s="81" t="b">
        <v>0</v>
      </c>
      <c r="AK121" s="81">
        <v>0</v>
      </c>
      <c r="AL121" s="87" t="s">
        <v>712</v>
      </c>
      <c r="AM121" s="81" t="s">
        <v>742</v>
      </c>
      <c r="AN121" s="81" t="b">
        <v>0</v>
      </c>
      <c r="AO121" s="87" t="s">
        <v>698</v>
      </c>
      <c r="AP121" s="81" t="s">
        <v>197</v>
      </c>
      <c r="AQ121" s="81">
        <v>0</v>
      </c>
      <c r="AR121" s="81">
        <v>0</v>
      </c>
      <c r="AS121" s="81"/>
      <c r="AT121" s="81"/>
      <c r="AU121" s="81"/>
      <c r="AV121" s="81"/>
      <c r="AW121" s="81"/>
      <c r="AX121" s="81"/>
      <c r="AY121" s="81"/>
      <c r="AZ121" s="81"/>
      <c r="BA121" s="81">
        <v>1</v>
      </c>
      <c r="BB121" s="80" t="str">
        <f>REPLACE(INDEX(GroupVertices[Group],MATCH(Edges[[#This Row],[Vertex 1]],GroupVertices[Vertex],0)),1,1,"")</f>
        <v>14</v>
      </c>
      <c r="BC121" s="80" t="str">
        <f>REPLACE(INDEX(GroupVertices[Group],MATCH(Edges[[#This Row],[Vertex 2]],GroupVertices[Vertex],0)),1,1,"")</f>
        <v>14</v>
      </c>
      <c r="BD121" s="48">
        <v>0</v>
      </c>
      <c r="BE121" s="49">
        <v>0</v>
      </c>
      <c r="BF121" s="48">
        <v>0</v>
      </c>
      <c r="BG121" s="49">
        <v>0</v>
      </c>
      <c r="BH121" s="48">
        <v>0</v>
      </c>
      <c r="BI121" s="49">
        <v>0</v>
      </c>
      <c r="BJ121" s="48">
        <v>41</v>
      </c>
      <c r="BK121" s="49">
        <v>100</v>
      </c>
      <c r="BL121" s="48">
        <v>41</v>
      </c>
    </row>
    <row r="122" spans="1:64" ht="15">
      <c r="A122" s="66" t="s">
        <v>247</v>
      </c>
      <c r="B122" s="66" t="s">
        <v>276</v>
      </c>
      <c r="C122" s="67" t="s">
        <v>1943</v>
      </c>
      <c r="D122" s="68">
        <v>3</v>
      </c>
      <c r="E122" s="69" t="s">
        <v>132</v>
      </c>
      <c r="F122" s="70">
        <v>32</v>
      </c>
      <c r="G122" s="67"/>
      <c r="H122" s="71"/>
      <c r="I122" s="72"/>
      <c r="J122" s="72"/>
      <c r="K122" s="34" t="s">
        <v>65</v>
      </c>
      <c r="L122" s="79">
        <v>122</v>
      </c>
      <c r="M122" s="79"/>
      <c r="N122" s="74"/>
      <c r="O122" s="81" t="s">
        <v>326</v>
      </c>
      <c r="P122" s="83">
        <v>43471.61100694445</v>
      </c>
      <c r="Q122" s="81" t="s">
        <v>345</v>
      </c>
      <c r="R122" s="81"/>
      <c r="S122" s="81"/>
      <c r="T122" s="81"/>
      <c r="U122" s="81"/>
      <c r="V122" s="84" t="s">
        <v>456</v>
      </c>
      <c r="W122" s="83">
        <v>43471.61100694445</v>
      </c>
      <c r="X122" s="84" t="s">
        <v>514</v>
      </c>
      <c r="Y122" s="81"/>
      <c r="Z122" s="81"/>
      <c r="AA122" s="87" t="s">
        <v>610</v>
      </c>
      <c r="AB122" s="81"/>
      <c r="AC122" s="81" t="b">
        <v>0</v>
      </c>
      <c r="AD122" s="81">
        <v>0</v>
      </c>
      <c r="AE122" s="87" t="s">
        <v>712</v>
      </c>
      <c r="AF122" s="81" t="b">
        <v>0</v>
      </c>
      <c r="AG122" s="81" t="s">
        <v>728</v>
      </c>
      <c r="AH122" s="81"/>
      <c r="AI122" s="87" t="s">
        <v>712</v>
      </c>
      <c r="AJ122" s="81" t="b">
        <v>0</v>
      </c>
      <c r="AK122" s="81">
        <v>16</v>
      </c>
      <c r="AL122" s="87" t="s">
        <v>665</v>
      </c>
      <c r="AM122" s="81" t="s">
        <v>741</v>
      </c>
      <c r="AN122" s="81" t="b">
        <v>0</v>
      </c>
      <c r="AO122" s="87" t="s">
        <v>665</v>
      </c>
      <c r="AP122" s="81" t="s">
        <v>197</v>
      </c>
      <c r="AQ122" s="81">
        <v>0</v>
      </c>
      <c r="AR122" s="81">
        <v>0</v>
      </c>
      <c r="AS122" s="81"/>
      <c r="AT122" s="81"/>
      <c r="AU122" s="81"/>
      <c r="AV122" s="81"/>
      <c r="AW122" s="81"/>
      <c r="AX122" s="81"/>
      <c r="AY122" s="81"/>
      <c r="AZ122" s="81"/>
      <c r="BA122" s="81">
        <v>1</v>
      </c>
      <c r="BB122" s="80" t="str">
        <f>REPLACE(INDEX(GroupVertices[Group],MATCH(Edges[[#This Row],[Vertex 1]],GroupVertices[Vertex],0)),1,1,"")</f>
        <v>2</v>
      </c>
      <c r="BC122" s="80" t="str">
        <f>REPLACE(INDEX(GroupVertices[Group],MATCH(Edges[[#This Row],[Vertex 2]],GroupVertices[Vertex],0)),1,1,"")</f>
        <v>2</v>
      </c>
      <c r="BD122" s="48"/>
      <c r="BE122" s="49"/>
      <c r="BF122" s="48"/>
      <c r="BG122" s="49"/>
      <c r="BH122" s="48"/>
      <c r="BI122" s="49"/>
      <c r="BJ122" s="48"/>
      <c r="BK122" s="49"/>
      <c r="BL122" s="48"/>
    </row>
    <row r="123" spans="1:64" ht="15">
      <c r="A123" s="66" t="s">
        <v>247</v>
      </c>
      <c r="B123" s="66" t="s">
        <v>285</v>
      </c>
      <c r="C123" s="67" t="s">
        <v>1943</v>
      </c>
      <c r="D123" s="68">
        <v>3</v>
      </c>
      <c r="E123" s="69" t="s">
        <v>132</v>
      </c>
      <c r="F123" s="70">
        <v>32</v>
      </c>
      <c r="G123" s="67"/>
      <c r="H123" s="71"/>
      <c r="I123" s="72"/>
      <c r="J123" s="72"/>
      <c r="K123" s="34" t="s">
        <v>65</v>
      </c>
      <c r="L123" s="79">
        <v>123</v>
      </c>
      <c r="M123" s="79"/>
      <c r="N123" s="74"/>
      <c r="O123" s="81" t="s">
        <v>327</v>
      </c>
      <c r="P123" s="83">
        <v>43471.61100694445</v>
      </c>
      <c r="Q123" s="81" t="s">
        <v>345</v>
      </c>
      <c r="R123" s="81"/>
      <c r="S123" s="81"/>
      <c r="T123" s="81"/>
      <c r="U123" s="81"/>
      <c r="V123" s="84" t="s">
        <v>456</v>
      </c>
      <c r="W123" s="83">
        <v>43471.61100694445</v>
      </c>
      <c r="X123" s="84" t="s">
        <v>514</v>
      </c>
      <c r="Y123" s="81"/>
      <c r="Z123" s="81"/>
      <c r="AA123" s="87" t="s">
        <v>610</v>
      </c>
      <c r="AB123" s="81"/>
      <c r="AC123" s="81" t="b">
        <v>0</v>
      </c>
      <c r="AD123" s="81">
        <v>0</v>
      </c>
      <c r="AE123" s="87" t="s">
        <v>712</v>
      </c>
      <c r="AF123" s="81" t="b">
        <v>0</v>
      </c>
      <c r="AG123" s="81" t="s">
        <v>728</v>
      </c>
      <c r="AH123" s="81"/>
      <c r="AI123" s="87" t="s">
        <v>712</v>
      </c>
      <c r="AJ123" s="81" t="b">
        <v>0</v>
      </c>
      <c r="AK123" s="81">
        <v>16</v>
      </c>
      <c r="AL123" s="87" t="s">
        <v>665</v>
      </c>
      <c r="AM123" s="81" t="s">
        <v>741</v>
      </c>
      <c r="AN123" s="81" t="b">
        <v>0</v>
      </c>
      <c r="AO123" s="87" t="s">
        <v>665</v>
      </c>
      <c r="AP123" s="81" t="s">
        <v>197</v>
      </c>
      <c r="AQ123" s="81">
        <v>0</v>
      </c>
      <c r="AR123" s="81">
        <v>0</v>
      </c>
      <c r="AS123" s="81"/>
      <c r="AT123" s="81"/>
      <c r="AU123" s="81"/>
      <c r="AV123" s="81"/>
      <c r="AW123" s="81"/>
      <c r="AX123" s="81"/>
      <c r="AY123" s="81"/>
      <c r="AZ123" s="81"/>
      <c r="BA123" s="81">
        <v>1</v>
      </c>
      <c r="BB123" s="80" t="str">
        <f>REPLACE(INDEX(GroupVertices[Group],MATCH(Edges[[#This Row],[Vertex 1]],GroupVertices[Vertex],0)),1,1,"")</f>
        <v>2</v>
      </c>
      <c r="BC123" s="80" t="str">
        <f>REPLACE(INDEX(GroupVertices[Group],MATCH(Edges[[#This Row],[Vertex 2]],GroupVertices[Vertex],0)),1,1,"")</f>
        <v>3</v>
      </c>
      <c r="BD123" s="48"/>
      <c r="BE123" s="49"/>
      <c r="BF123" s="48"/>
      <c r="BG123" s="49"/>
      <c r="BH123" s="48"/>
      <c r="BI123" s="49"/>
      <c r="BJ123" s="48"/>
      <c r="BK123" s="49"/>
      <c r="BL123" s="48"/>
    </row>
    <row r="124" spans="1:64" ht="15">
      <c r="A124" s="66" t="s">
        <v>247</v>
      </c>
      <c r="B124" s="66" t="s">
        <v>292</v>
      </c>
      <c r="C124" s="67" t="s">
        <v>1943</v>
      </c>
      <c r="D124" s="68">
        <v>3</v>
      </c>
      <c r="E124" s="69" t="s">
        <v>132</v>
      </c>
      <c r="F124" s="70">
        <v>32</v>
      </c>
      <c r="G124" s="67"/>
      <c r="H124" s="71"/>
      <c r="I124" s="72"/>
      <c r="J124" s="72"/>
      <c r="K124" s="34" t="s">
        <v>65</v>
      </c>
      <c r="L124" s="79">
        <v>124</v>
      </c>
      <c r="M124" s="79"/>
      <c r="N124" s="74"/>
      <c r="O124" s="81" t="s">
        <v>327</v>
      </c>
      <c r="P124" s="83">
        <v>43471.61100694445</v>
      </c>
      <c r="Q124" s="81" t="s">
        <v>345</v>
      </c>
      <c r="R124" s="81"/>
      <c r="S124" s="81"/>
      <c r="T124" s="81"/>
      <c r="U124" s="81"/>
      <c r="V124" s="84" t="s">
        <v>456</v>
      </c>
      <c r="W124" s="83">
        <v>43471.61100694445</v>
      </c>
      <c r="X124" s="84" t="s">
        <v>514</v>
      </c>
      <c r="Y124" s="81"/>
      <c r="Z124" s="81"/>
      <c r="AA124" s="87" t="s">
        <v>610</v>
      </c>
      <c r="AB124" s="81"/>
      <c r="AC124" s="81" t="b">
        <v>0</v>
      </c>
      <c r="AD124" s="81">
        <v>0</v>
      </c>
      <c r="AE124" s="87" t="s">
        <v>712</v>
      </c>
      <c r="AF124" s="81" t="b">
        <v>0</v>
      </c>
      <c r="AG124" s="81" t="s">
        <v>728</v>
      </c>
      <c r="AH124" s="81"/>
      <c r="AI124" s="87" t="s">
        <v>712</v>
      </c>
      <c r="AJ124" s="81" t="b">
        <v>0</v>
      </c>
      <c r="AK124" s="81">
        <v>16</v>
      </c>
      <c r="AL124" s="87" t="s">
        <v>665</v>
      </c>
      <c r="AM124" s="81" t="s">
        <v>741</v>
      </c>
      <c r="AN124" s="81" t="b">
        <v>0</v>
      </c>
      <c r="AO124" s="87" t="s">
        <v>665</v>
      </c>
      <c r="AP124" s="81" t="s">
        <v>197</v>
      </c>
      <c r="AQ124" s="81">
        <v>0</v>
      </c>
      <c r="AR124" s="81">
        <v>0</v>
      </c>
      <c r="AS124" s="81"/>
      <c r="AT124" s="81"/>
      <c r="AU124" s="81"/>
      <c r="AV124" s="81"/>
      <c r="AW124" s="81"/>
      <c r="AX124" s="81"/>
      <c r="AY124" s="81"/>
      <c r="AZ124" s="81"/>
      <c r="BA124" s="81">
        <v>1</v>
      </c>
      <c r="BB124" s="80" t="str">
        <f>REPLACE(INDEX(GroupVertices[Group],MATCH(Edges[[#This Row],[Vertex 1]],GroupVertices[Vertex],0)),1,1,"")</f>
        <v>2</v>
      </c>
      <c r="BC124" s="80" t="str">
        <f>REPLACE(INDEX(GroupVertices[Group],MATCH(Edges[[#This Row],[Vertex 2]],GroupVertices[Vertex],0)),1,1,"")</f>
        <v>2</v>
      </c>
      <c r="BD124" s="48"/>
      <c r="BE124" s="49"/>
      <c r="BF124" s="48"/>
      <c r="BG124" s="49"/>
      <c r="BH124" s="48"/>
      <c r="BI124" s="49"/>
      <c r="BJ124" s="48"/>
      <c r="BK124" s="49"/>
      <c r="BL124" s="48"/>
    </row>
    <row r="125" spans="1:64" ht="15">
      <c r="A125" s="66" t="s">
        <v>247</v>
      </c>
      <c r="B125" s="66" t="s">
        <v>293</v>
      </c>
      <c r="C125" s="67" t="s">
        <v>1943</v>
      </c>
      <c r="D125" s="68">
        <v>3</v>
      </c>
      <c r="E125" s="69" t="s">
        <v>132</v>
      </c>
      <c r="F125" s="70">
        <v>32</v>
      </c>
      <c r="G125" s="67"/>
      <c r="H125" s="71"/>
      <c r="I125" s="72"/>
      <c r="J125" s="72"/>
      <c r="K125" s="34" t="s">
        <v>65</v>
      </c>
      <c r="L125" s="79">
        <v>125</v>
      </c>
      <c r="M125" s="79"/>
      <c r="N125" s="74"/>
      <c r="O125" s="81" t="s">
        <v>327</v>
      </c>
      <c r="P125" s="83">
        <v>43471.61100694445</v>
      </c>
      <c r="Q125" s="81" t="s">
        <v>345</v>
      </c>
      <c r="R125" s="81"/>
      <c r="S125" s="81"/>
      <c r="T125" s="81"/>
      <c r="U125" s="81"/>
      <c r="V125" s="84" t="s">
        <v>456</v>
      </c>
      <c r="W125" s="83">
        <v>43471.61100694445</v>
      </c>
      <c r="X125" s="84" t="s">
        <v>514</v>
      </c>
      <c r="Y125" s="81"/>
      <c r="Z125" s="81"/>
      <c r="AA125" s="87" t="s">
        <v>610</v>
      </c>
      <c r="AB125" s="81"/>
      <c r="AC125" s="81" t="b">
        <v>0</v>
      </c>
      <c r="AD125" s="81">
        <v>0</v>
      </c>
      <c r="AE125" s="87" t="s">
        <v>712</v>
      </c>
      <c r="AF125" s="81" t="b">
        <v>0</v>
      </c>
      <c r="AG125" s="81" t="s">
        <v>728</v>
      </c>
      <c r="AH125" s="81"/>
      <c r="AI125" s="87" t="s">
        <v>712</v>
      </c>
      <c r="AJ125" s="81" t="b">
        <v>0</v>
      </c>
      <c r="AK125" s="81">
        <v>16</v>
      </c>
      <c r="AL125" s="87" t="s">
        <v>665</v>
      </c>
      <c r="AM125" s="81" t="s">
        <v>741</v>
      </c>
      <c r="AN125" s="81" t="b">
        <v>0</v>
      </c>
      <c r="AO125" s="87" t="s">
        <v>665</v>
      </c>
      <c r="AP125" s="81" t="s">
        <v>197</v>
      </c>
      <c r="AQ125" s="81">
        <v>0</v>
      </c>
      <c r="AR125" s="81">
        <v>0</v>
      </c>
      <c r="AS125" s="81"/>
      <c r="AT125" s="81"/>
      <c r="AU125" s="81"/>
      <c r="AV125" s="81"/>
      <c r="AW125" s="81"/>
      <c r="AX125" s="81"/>
      <c r="AY125" s="81"/>
      <c r="AZ125" s="81"/>
      <c r="BA125" s="81">
        <v>1</v>
      </c>
      <c r="BB125" s="80" t="str">
        <f>REPLACE(INDEX(GroupVertices[Group],MATCH(Edges[[#This Row],[Vertex 1]],GroupVertices[Vertex],0)),1,1,"")</f>
        <v>2</v>
      </c>
      <c r="BC125" s="80" t="str">
        <f>REPLACE(INDEX(GroupVertices[Group],MATCH(Edges[[#This Row],[Vertex 2]],GroupVertices[Vertex],0)),1,1,"")</f>
        <v>2</v>
      </c>
      <c r="BD125" s="48"/>
      <c r="BE125" s="49"/>
      <c r="BF125" s="48"/>
      <c r="BG125" s="49"/>
      <c r="BH125" s="48"/>
      <c r="BI125" s="49"/>
      <c r="BJ125" s="48"/>
      <c r="BK125" s="49"/>
      <c r="BL125" s="48"/>
    </row>
    <row r="126" spans="1:64" ht="15">
      <c r="A126" s="66" t="s">
        <v>247</v>
      </c>
      <c r="B126" s="66" t="s">
        <v>249</v>
      </c>
      <c r="C126" s="67" t="s">
        <v>1943</v>
      </c>
      <c r="D126" s="68">
        <v>3</v>
      </c>
      <c r="E126" s="69" t="s">
        <v>132</v>
      </c>
      <c r="F126" s="70">
        <v>32</v>
      </c>
      <c r="G126" s="67"/>
      <c r="H126" s="71"/>
      <c r="I126" s="72"/>
      <c r="J126" s="72"/>
      <c r="K126" s="34" t="s">
        <v>65</v>
      </c>
      <c r="L126" s="79">
        <v>126</v>
      </c>
      <c r="M126" s="79"/>
      <c r="N126" s="74"/>
      <c r="O126" s="81" t="s">
        <v>327</v>
      </c>
      <c r="P126" s="83">
        <v>43471.61100694445</v>
      </c>
      <c r="Q126" s="81" t="s">
        <v>345</v>
      </c>
      <c r="R126" s="81"/>
      <c r="S126" s="81"/>
      <c r="T126" s="81"/>
      <c r="U126" s="81"/>
      <c r="V126" s="84" t="s">
        <v>456</v>
      </c>
      <c r="W126" s="83">
        <v>43471.61100694445</v>
      </c>
      <c r="X126" s="84" t="s">
        <v>514</v>
      </c>
      <c r="Y126" s="81"/>
      <c r="Z126" s="81"/>
      <c r="AA126" s="87" t="s">
        <v>610</v>
      </c>
      <c r="AB126" s="81"/>
      <c r="AC126" s="81" t="b">
        <v>0</v>
      </c>
      <c r="AD126" s="81">
        <v>0</v>
      </c>
      <c r="AE126" s="87" t="s">
        <v>712</v>
      </c>
      <c r="AF126" s="81" t="b">
        <v>0</v>
      </c>
      <c r="AG126" s="81" t="s">
        <v>728</v>
      </c>
      <c r="AH126" s="81"/>
      <c r="AI126" s="87" t="s">
        <v>712</v>
      </c>
      <c r="AJ126" s="81" t="b">
        <v>0</v>
      </c>
      <c r="AK126" s="81">
        <v>16</v>
      </c>
      <c r="AL126" s="87" t="s">
        <v>665</v>
      </c>
      <c r="AM126" s="81" t="s">
        <v>741</v>
      </c>
      <c r="AN126" s="81" t="b">
        <v>0</v>
      </c>
      <c r="AO126" s="87" t="s">
        <v>665</v>
      </c>
      <c r="AP126" s="81" t="s">
        <v>197</v>
      </c>
      <c r="AQ126" s="81">
        <v>0</v>
      </c>
      <c r="AR126" s="81">
        <v>0</v>
      </c>
      <c r="AS126" s="81"/>
      <c r="AT126" s="81"/>
      <c r="AU126" s="81"/>
      <c r="AV126" s="81"/>
      <c r="AW126" s="81"/>
      <c r="AX126" s="81"/>
      <c r="AY126" s="81"/>
      <c r="AZ126" s="81"/>
      <c r="BA126" s="81">
        <v>1</v>
      </c>
      <c r="BB126" s="80" t="str">
        <f>REPLACE(INDEX(GroupVertices[Group],MATCH(Edges[[#This Row],[Vertex 1]],GroupVertices[Vertex],0)),1,1,"")</f>
        <v>2</v>
      </c>
      <c r="BC126" s="80" t="str">
        <f>REPLACE(INDEX(GroupVertices[Group],MATCH(Edges[[#This Row],[Vertex 2]],GroupVertices[Vertex],0)),1,1,"")</f>
        <v>2</v>
      </c>
      <c r="BD126" s="48"/>
      <c r="BE126" s="49"/>
      <c r="BF126" s="48"/>
      <c r="BG126" s="49"/>
      <c r="BH126" s="48"/>
      <c r="BI126" s="49"/>
      <c r="BJ126" s="48"/>
      <c r="BK126" s="49"/>
      <c r="BL126" s="48"/>
    </row>
    <row r="127" spans="1:64" ht="15">
      <c r="A127" s="66" t="s">
        <v>247</v>
      </c>
      <c r="B127" s="66" t="s">
        <v>254</v>
      </c>
      <c r="C127" s="67" t="s">
        <v>1943</v>
      </c>
      <c r="D127" s="68">
        <v>3</v>
      </c>
      <c r="E127" s="69" t="s">
        <v>132</v>
      </c>
      <c r="F127" s="70">
        <v>32</v>
      </c>
      <c r="G127" s="67"/>
      <c r="H127" s="71"/>
      <c r="I127" s="72"/>
      <c r="J127" s="72"/>
      <c r="K127" s="34" t="s">
        <v>65</v>
      </c>
      <c r="L127" s="79">
        <v>127</v>
      </c>
      <c r="M127" s="79"/>
      <c r="N127" s="74"/>
      <c r="O127" s="81" t="s">
        <v>327</v>
      </c>
      <c r="P127" s="83">
        <v>43471.61100694445</v>
      </c>
      <c r="Q127" s="81" t="s">
        <v>345</v>
      </c>
      <c r="R127" s="81"/>
      <c r="S127" s="81"/>
      <c r="T127" s="81"/>
      <c r="U127" s="81"/>
      <c r="V127" s="84" t="s">
        <v>456</v>
      </c>
      <c r="W127" s="83">
        <v>43471.61100694445</v>
      </c>
      <c r="X127" s="84" t="s">
        <v>514</v>
      </c>
      <c r="Y127" s="81"/>
      <c r="Z127" s="81"/>
      <c r="AA127" s="87" t="s">
        <v>610</v>
      </c>
      <c r="AB127" s="81"/>
      <c r="AC127" s="81" t="b">
        <v>0</v>
      </c>
      <c r="AD127" s="81">
        <v>0</v>
      </c>
      <c r="AE127" s="87" t="s">
        <v>712</v>
      </c>
      <c r="AF127" s="81" t="b">
        <v>0</v>
      </c>
      <c r="AG127" s="81" t="s">
        <v>728</v>
      </c>
      <c r="AH127" s="81"/>
      <c r="AI127" s="87" t="s">
        <v>712</v>
      </c>
      <c r="AJ127" s="81" t="b">
        <v>0</v>
      </c>
      <c r="AK127" s="81">
        <v>16</v>
      </c>
      <c r="AL127" s="87" t="s">
        <v>665</v>
      </c>
      <c r="AM127" s="81" t="s">
        <v>741</v>
      </c>
      <c r="AN127" s="81" t="b">
        <v>0</v>
      </c>
      <c r="AO127" s="87" t="s">
        <v>665</v>
      </c>
      <c r="AP127" s="81" t="s">
        <v>197</v>
      </c>
      <c r="AQ127" s="81">
        <v>0</v>
      </c>
      <c r="AR127" s="81">
        <v>0</v>
      </c>
      <c r="AS127" s="81"/>
      <c r="AT127" s="81"/>
      <c r="AU127" s="81"/>
      <c r="AV127" s="81"/>
      <c r="AW127" s="81"/>
      <c r="AX127" s="81"/>
      <c r="AY127" s="81"/>
      <c r="AZ127" s="81"/>
      <c r="BA127" s="81">
        <v>1</v>
      </c>
      <c r="BB127" s="80" t="str">
        <f>REPLACE(INDEX(GroupVertices[Group],MATCH(Edges[[#This Row],[Vertex 1]],GroupVertices[Vertex],0)),1,1,"")</f>
        <v>2</v>
      </c>
      <c r="BC127" s="80" t="str">
        <f>REPLACE(INDEX(GroupVertices[Group],MATCH(Edges[[#This Row],[Vertex 2]],GroupVertices[Vertex],0)),1,1,"")</f>
        <v>2</v>
      </c>
      <c r="BD127" s="48"/>
      <c r="BE127" s="49"/>
      <c r="BF127" s="48"/>
      <c r="BG127" s="49"/>
      <c r="BH127" s="48"/>
      <c r="BI127" s="49"/>
      <c r="BJ127" s="48"/>
      <c r="BK127" s="49"/>
      <c r="BL127" s="48"/>
    </row>
    <row r="128" spans="1:64" ht="15">
      <c r="A128" s="66" t="s">
        <v>247</v>
      </c>
      <c r="B128" s="66" t="s">
        <v>258</v>
      </c>
      <c r="C128" s="67" t="s">
        <v>1943</v>
      </c>
      <c r="D128" s="68">
        <v>3</v>
      </c>
      <c r="E128" s="69" t="s">
        <v>132</v>
      </c>
      <c r="F128" s="70">
        <v>32</v>
      </c>
      <c r="G128" s="67"/>
      <c r="H128" s="71"/>
      <c r="I128" s="72"/>
      <c r="J128" s="72"/>
      <c r="K128" s="34" t="s">
        <v>65</v>
      </c>
      <c r="L128" s="79">
        <v>128</v>
      </c>
      <c r="M128" s="79"/>
      <c r="N128" s="74"/>
      <c r="O128" s="81" t="s">
        <v>327</v>
      </c>
      <c r="P128" s="83">
        <v>43471.61100694445</v>
      </c>
      <c r="Q128" s="81" t="s">
        <v>345</v>
      </c>
      <c r="R128" s="81"/>
      <c r="S128" s="81"/>
      <c r="T128" s="81"/>
      <c r="U128" s="81"/>
      <c r="V128" s="84" t="s">
        <v>456</v>
      </c>
      <c r="W128" s="83">
        <v>43471.61100694445</v>
      </c>
      <c r="X128" s="84" t="s">
        <v>514</v>
      </c>
      <c r="Y128" s="81"/>
      <c r="Z128" s="81"/>
      <c r="AA128" s="87" t="s">
        <v>610</v>
      </c>
      <c r="AB128" s="81"/>
      <c r="AC128" s="81" t="b">
        <v>0</v>
      </c>
      <c r="AD128" s="81">
        <v>0</v>
      </c>
      <c r="AE128" s="87" t="s">
        <v>712</v>
      </c>
      <c r="AF128" s="81" t="b">
        <v>0</v>
      </c>
      <c r="AG128" s="81" t="s">
        <v>728</v>
      </c>
      <c r="AH128" s="81"/>
      <c r="AI128" s="87" t="s">
        <v>712</v>
      </c>
      <c r="AJ128" s="81" t="b">
        <v>0</v>
      </c>
      <c r="AK128" s="81">
        <v>16</v>
      </c>
      <c r="AL128" s="87" t="s">
        <v>665</v>
      </c>
      <c r="AM128" s="81" t="s">
        <v>741</v>
      </c>
      <c r="AN128" s="81" t="b">
        <v>0</v>
      </c>
      <c r="AO128" s="87" t="s">
        <v>665</v>
      </c>
      <c r="AP128" s="81" t="s">
        <v>197</v>
      </c>
      <c r="AQ128" s="81">
        <v>0</v>
      </c>
      <c r="AR128" s="81">
        <v>0</v>
      </c>
      <c r="AS128" s="81"/>
      <c r="AT128" s="81"/>
      <c r="AU128" s="81"/>
      <c r="AV128" s="81"/>
      <c r="AW128" s="81"/>
      <c r="AX128" s="81"/>
      <c r="AY128" s="81"/>
      <c r="AZ128" s="81"/>
      <c r="BA128" s="81">
        <v>1</v>
      </c>
      <c r="BB128" s="80" t="str">
        <f>REPLACE(INDEX(GroupVertices[Group],MATCH(Edges[[#This Row],[Vertex 1]],GroupVertices[Vertex],0)),1,1,"")</f>
        <v>2</v>
      </c>
      <c r="BC128" s="80" t="str">
        <f>REPLACE(INDEX(GroupVertices[Group],MATCH(Edges[[#This Row],[Vertex 2]],GroupVertices[Vertex],0)),1,1,"")</f>
        <v>4</v>
      </c>
      <c r="BD128" s="48"/>
      <c r="BE128" s="49"/>
      <c r="BF128" s="48"/>
      <c r="BG128" s="49"/>
      <c r="BH128" s="48"/>
      <c r="BI128" s="49"/>
      <c r="BJ128" s="48"/>
      <c r="BK128" s="49"/>
      <c r="BL128" s="48"/>
    </row>
    <row r="129" spans="1:64" ht="15">
      <c r="A129" s="66" t="s">
        <v>247</v>
      </c>
      <c r="B129" s="66" t="s">
        <v>264</v>
      </c>
      <c r="C129" s="67" t="s">
        <v>1943</v>
      </c>
      <c r="D129" s="68">
        <v>3</v>
      </c>
      <c r="E129" s="69" t="s">
        <v>132</v>
      </c>
      <c r="F129" s="70">
        <v>32</v>
      </c>
      <c r="G129" s="67"/>
      <c r="H129" s="71"/>
      <c r="I129" s="72"/>
      <c r="J129" s="72"/>
      <c r="K129" s="34" t="s">
        <v>65</v>
      </c>
      <c r="L129" s="79">
        <v>129</v>
      </c>
      <c r="M129" s="79"/>
      <c r="N129" s="74"/>
      <c r="O129" s="81" t="s">
        <v>327</v>
      </c>
      <c r="P129" s="83">
        <v>43471.61100694445</v>
      </c>
      <c r="Q129" s="81" t="s">
        <v>345</v>
      </c>
      <c r="R129" s="81"/>
      <c r="S129" s="81"/>
      <c r="T129" s="81"/>
      <c r="U129" s="81"/>
      <c r="V129" s="84" t="s">
        <v>456</v>
      </c>
      <c r="W129" s="83">
        <v>43471.61100694445</v>
      </c>
      <c r="X129" s="84" t="s">
        <v>514</v>
      </c>
      <c r="Y129" s="81"/>
      <c r="Z129" s="81"/>
      <c r="AA129" s="87" t="s">
        <v>610</v>
      </c>
      <c r="AB129" s="81"/>
      <c r="AC129" s="81" t="b">
        <v>0</v>
      </c>
      <c r="AD129" s="81">
        <v>0</v>
      </c>
      <c r="AE129" s="87" t="s">
        <v>712</v>
      </c>
      <c r="AF129" s="81" t="b">
        <v>0</v>
      </c>
      <c r="AG129" s="81" t="s">
        <v>728</v>
      </c>
      <c r="AH129" s="81"/>
      <c r="AI129" s="87" t="s">
        <v>712</v>
      </c>
      <c r="AJ129" s="81" t="b">
        <v>0</v>
      </c>
      <c r="AK129" s="81">
        <v>16</v>
      </c>
      <c r="AL129" s="87" t="s">
        <v>665</v>
      </c>
      <c r="AM129" s="81" t="s">
        <v>741</v>
      </c>
      <c r="AN129" s="81" t="b">
        <v>0</v>
      </c>
      <c r="AO129" s="87" t="s">
        <v>665</v>
      </c>
      <c r="AP129" s="81" t="s">
        <v>197</v>
      </c>
      <c r="AQ129" s="81">
        <v>0</v>
      </c>
      <c r="AR129" s="81">
        <v>0</v>
      </c>
      <c r="AS129" s="81"/>
      <c r="AT129" s="81"/>
      <c r="AU129" s="81"/>
      <c r="AV129" s="81"/>
      <c r="AW129" s="81"/>
      <c r="AX129" s="81"/>
      <c r="AY129" s="81"/>
      <c r="AZ129" s="81"/>
      <c r="BA129" s="81">
        <v>1</v>
      </c>
      <c r="BB129" s="80" t="str">
        <f>REPLACE(INDEX(GroupVertices[Group],MATCH(Edges[[#This Row],[Vertex 1]],GroupVertices[Vertex],0)),1,1,"")</f>
        <v>2</v>
      </c>
      <c r="BC129" s="80" t="str">
        <f>REPLACE(INDEX(GroupVertices[Group],MATCH(Edges[[#This Row],[Vertex 2]],GroupVertices[Vertex],0)),1,1,"")</f>
        <v>4</v>
      </c>
      <c r="BD129" s="48"/>
      <c r="BE129" s="49"/>
      <c r="BF129" s="48"/>
      <c r="BG129" s="49"/>
      <c r="BH129" s="48"/>
      <c r="BI129" s="49"/>
      <c r="BJ129" s="48"/>
      <c r="BK129" s="49"/>
      <c r="BL129" s="48"/>
    </row>
    <row r="130" spans="1:64" ht="15">
      <c r="A130" s="66" t="s">
        <v>247</v>
      </c>
      <c r="B130" s="66" t="s">
        <v>253</v>
      </c>
      <c r="C130" s="67" t="s">
        <v>1943</v>
      </c>
      <c r="D130" s="68">
        <v>3</v>
      </c>
      <c r="E130" s="69" t="s">
        <v>132</v>
      </c>
      <c r="F130" s="70">
        <v>32</v>
      </c>
      <c r="G130" s="67"/>
      <c r="H130" s="71"/>
      <c r="I130" s="72"/>
      <c r="J130" s="72"/>
      <c r="K130" s="34" t="s">
        <v>65</v>
      </c>
      <c r="L130" s="79">
        <v>130</v>
      </c>
      <c r="M130" s="79"/>
      <c r="N130" s="74"/>
      <c r="O130" s="81" t="s">
        <v>328</v>
      </c>
      <c r="P130" s="83">
        <v>43471.61100694445</v>
      </c>
      <c r="Q130" s="81" t="s">
        <v>345</v>
      </c>
      <c r="R130" s="81"/>
      <c r="S130" s="81"/>
      <c r="T130" s="81"/>
      <c r="U130" s="81"/>
      <c r="V130" s="84" t="s">
        <v>456</v>
      </c>
      <c r="W130" s="83">
        <v>43471.61100694445</v>
      </c>
      <c r="X130" s="84" t="s">
        <v>514</v>
      </c>
      <c r="Y130" s="81"/>
      <c r="Z130" s="81"/>
      <c r="AA130" s="87" t="s">
        <v>610</v>
      </c>
      <c r="AB130" s="81"/>
      <c r="AC130" s="81" t="b">
        <v>0</v>
      </c>
      <c r="AD130" s="81">
        <v>0</v>
      </c>
      <c r="AE130" s="87" t="s">
        <v>712</v>
      </c>
      <c r="AF130" s="81" t="b">
        <v>0</v>
      </c>
      <c r="AG130" s="81" t="s">
        <v>728</v>
      </c>
      <c r="AH130" s="81"/>
      <c r="AI130" s="87" t="s">
        <v>712</v>
      </c>
      <c r="AJ130" s="81" t="b">
        <v>0</v>
      </c>
      <c r="AK130" s="81">
        <v>16</v>
      </c>
      <c r="AL130" s="87" t="s">
        <v>665</v>
      </c>
      <c r="AM130" s="81" t="s">
        <v>741</v>
      </c>
      <c r="AN130" s="81" t="b">
        <v>0</v>
      </c>
      <c r="AO130" s="87" t="s">
        <v>665</v>
      </c>
      <c r="AP130" s="81" t="s">
        <v>197</v>
      </c>
      <c r="AQ130" s="81">
        <v>0</v>
      </c>
      <c r="AR130" s="81">
        <v>0</v>
      </c>
      <c r="AS130" s="81"/>
      <c r="AT130" s="81"/>
      <c r="AU130" s="81"/>
      <c r="AV130" s="81"/>
      <c r="AW130" s="81"/>
      <c r="AX130" s="81"/>
      <c r="AY130" s="81"/>
      <c r="AZ130" s="81"/>
      <c r="BA130" s="81">
        <v>1</v>
      </c>
      <c r="BB130" s="80" t="str">
        <f>REPLACE(INDEX(GroupVertices[Group],MATCH(Edges[[#This Row],[Vertex 1]],GroupVertices[Vertex],0)),1,1,"")</f>
        <v>2</v>
      </c>
      <c r="BC130" s="80" t="str">
        <f>REPLACE(INDEX(GroupVertices[Group],MATCH(Edges[[#This Row],[Vertex 2]],GroupVertices[Vertex],0)),1,1,"")</f>
        <v>4</v>
      </c>
      <c r="BD130" s="48">
        <v>1</v>
      </c>
      <c r="BE130" s="49">
        <v>4.166666666666667</v>
      </c>
      <c r="BF130" s="48">
        <v>0</v>
      </c>
      <c r="BG130" s="49">
        <v>0</v>
      </c>
      <c r="BH130" s="48">
        <v>0</v>
      </c>
      <c r="BI130" s="49">
        <v>0</v>
      </c>
      <c r="BJ130" s="48">
        <v>23</v>
      </c>
      <c r="BK130" s="49">
        <v>95.83333333333333</v>
      </c>
      <c r="BL130" s="48">
        <v>24</v>
      </c>
    </row>
    <row r="131" spans="1:64" ht="15">
      <c r="A131" s="66" t="s">
        <v>247</v>
      </c>
      <c r="B131" s="66" t="s">
        <v>271</v>
      </c>
      <c r="C131" s="67" t="s">
        <v>1943</v>
      </c>
      <c r="D131" s="68">
        <v>3</v>
      </c>
      <c r="E131" s="69" t="s">
        <v>132</v>
      </c>
      <c r="F131" s="70">
        <v>32</v>
      </c>
      <c r="G131" s="67"/>
      <c r="H131" s="71"/>
      <c r="I131" s="72"/>
      <c r="J131" s="72"/>
      <c r="K131" s="34" t="s">
        <v>65</v>
      </c>
      <c r="L131" s="79">
        <v>131</v>
      </c>
      <c r="M131" s="79"/>
      <c r="N131" s="74"/>
      <c r="O131" s="81" t="s">
        <v>326</v>
      </c>
      <c r="P131" s="83">
        <v>43471.80300925926</v>
      </c>
      <c r="Q131" s="81" t="s">
        <v>346</v>
      </c>
      <c r="R131" s="81"/>
      <c r="S131" s="81"/>
      <c r="T131" s="81" t="s">
        <v>403</v>
      </c>
      <c r="U131" s="81"/>
      <c r="V131" s="84" t="s">
        <v>456</v>
      </c>
      <c r="W131" s="83">
        <v>43471.80300925926</v>
      </c>
      <c r="X131" s="84" t="s">
        <v>515</v>
      </c>
      <c r="Y131" s="81"/>
      <c r="Z131" s="81"/>
      <c r="AA131" s="87" t="s">
        <v>611</v>
      </c>
      <c r="AB131" s="81"/>
      <c r="AC131" s="81" t="b">
        <v>0</v>
      </c>
      <c r="AD131" s="81">
        <v>0</v>
      </c>
      <c r="AE131" s="87" t="s">
        <v>712</v>
      </c>
      <c r="AF131" s="81" t="b">
        <v>0</v>
      </c>
      <c r="AG131" s="81" t="s">
        <v>728</v>
      </c>
      <c r="AH131" s="81"/>
      <c r="AI131" s="87" t="s">
        <v>712</v>
      </c>
      <c r="AJ131" s="81" t="b">
        <v>0</v>
      </c>
      <c r="AK131" s="81">
        <v>14</v>
      </c>
      <c r="AL131" s="87" t="s">
        <v>655</v>
      </c>
      <c r="AM131" s="81" t="s">
        <v>741</v>
      </c>
      <c r="AN131" s="81" t="b">
        <v>0</v>
      </c>
      <c r="AO131" s="87" t="s">
        <v>655</v>
      </c>
      <c r="AP131" s="81" t="s">
        <v>197</v>
      </c>
      <c r="AQ131" s="81">
        <v>0</v>
      </c>
      <c r="AR131" s="81">
        <v>0</v>
      </c>
      <c r="AS131" s="81"/>
      <c r="AT131" s="81"/>
      <c r="AU131" s="81"/>
      <c r="AV131" s="81"/>
      <c r="AW131" s="81"/>
      <c r="AX131" s="81"/>
      <c r="AY131" s="81"/>
      <c r="AZ131" s="81"/>
      <c r="BA131" s="81">
        <v>1</v>
      </c>
      <c r="BB131" s="80" t="str">
        <f>REPLACE(INDEX(GroupVertices[Group],MATCH(Edges[[#This Row],[Vertex 1]],GroupVertices[Vertex],0)),1,1,"")</f>
        <v>2</v>
      </c>
      <c r="BC131" s="80" t="str">
        <f>REPLACE(INDEX(GroupVertices[Group],MATCH(Edges[[#This Row],[Vertex 2]],GroupVertices[Vertex],0)),1,1,"")</f>
        <v>2</v>
      </c>
      <c r="BD131" s="48"/>
      <c r="BE131" s="49"/>
      <c r="BF131" s="48"/>
      <c r="BG131" s="49"/>
      <c r="BH131" s="48"/>
      <c r="BI131" s="49"/>
      <c r="BJ131" s="48"/>
      <c r="BK131" s="49"/>
      <c r="BL131" s="48"/>
    </row>
    <row r="132" spans="1:64" ht="15">
      <c r="A132" s="66" t="s">
        <v>247</v>
      </c>
      <c r="B132" s="66" t="s">
        <v>295</v>
      </c>
      <c r="C132" s="67" t="s">
        <v>1943</v>
      </c>
      <c r="D132" s="68">
        <v>3</v>
      </c>
      <c r="E132" s="69" t="s">
        <v>132</v>
      </c>
      <c r="F132" s="70">
        <v>32</v>
      </c>
      <c r="G132" s="67"/>
      <c r="H132" s="71"/>
      <c r="I132" s="72"/>
      <c r="J132" s="72"/>
      <c r="K132" s="34" t="s">
        <v>65</v>
      </c>
      <c r="L132" s="79">
        <v>132</v>
      </c>
      <c r="M132" s="79"/>
      <c r="N132" s="74"/>
      <c r="O132" s="81" t="s">
        <v>327</v>
      </c>
      <c r="P132" s="83">
        <v>43471.80300925926</v>
      </c>
      <c r="Q132" s="81" t="s">
        <v>346</v>
      </c>
      <c r="R132" s="81"/>
      <c r="S132" s="81"/>
      <c r="T132" s="81" t="s">
        <v>403</v>
      </c>
      <c r="U132" s="81"/>
      <c r="V132" s="84" t="s">
        <v>456</v>
      </c>
      <c r="W132" s="83">
        <v>43471.80300925926</v>
      </c>
      <c r="X132" s="84" t="s">
        <v>515</v>
      </c>
      <c r="Y132" s="81"/>
      <c r="Z132" s="81"/>
      <c r="AA132" s="87" t="s">
        <v>611</v>
      </c>
      <c r="AB132" s="81"/>
      <c r="AC132" s="81" t="b">
        <v>0</v>
      </c>
      <c r="AD132" s="81">
        <v>0</v>
      </c>
      <c r="AE132" s="87" t="s">
        <v>712</v>
      </c>
      <c r="AF132" s="81" t="b">
        <v>0</v>
      </c>
      <c r="AG132" s="81" t="s">
        <v>728</v>
      </c>
      <c r="AH132" s="81"/>
      <c r="AI132" s="87" t="s">
        <v>712</v>
      </c>
      <c r="AJ132" s="81" t="b">
        <v>0</v>
      </c>
      <c r="AK132" s="81">
        <v>14</v>
      </c>
      <c r="AL132" s="87" t="s">
        <v>655</v>
      </c>
      <c r="AM132" s="81" t="s">
        <v>741</v>
      </c>
      <c r="AN132" s="81" t="b">
        <v>0</v>
      </c>
      <c r="AO132" s="87" t="s">
        <v>655</v>
      </c>
      <c r="AP132" s="81" t="s">
        <v>197</v>
      </c>
      <c r="AQ132" s="81">
        <v>0</v>
      </c>
      <c r="AR132" s="81">
        <v>0</v>
      </c>
      <c r="AS132" s="81"/>
      <c r="AT132" s="81"/>
      <c r="AU132" s="81"/>
      <c r="AV132" s="81"/>
      <c r="AW132" s="81"/>
      <c r="AX132" s="81"/>
      <c r="AY132" s="81"/>
      <c r="AZ132" s="81"/>
      <c r="BA132" s="81">
        <v>1</v>
      </c>
      <c r="BB132" s="80" t="str">
        <f>REPLACE(INDEX(GroupVertices[Group],MATCH(Edges[[#This Row],[Vertex 1]],GroupVertices[Vertex],0)),1,1,"")</f>
        <v>2</v>
      </c>
      <c r="BC132" s="80" t="str">
        <f>REPLACE(INDEX(GroupVertices[Group],MATCH(Edges[[#This Row],[Vertex 2]],GroupVertices[Vertex],0)),1,1,"")</f>
        <v>2</v>
      </c>
      <c r="BD132" s="48"/>
      <c r="BE132" s="49"/>
      <c r="BF132" s="48"/>
      <c r="BG132" s="49"/>
      <c r="BH132" s="48"/>
      <c r="BI132" s="49"/>
      <c r="BJ132" s="48"/>
      <c r="BK132" s="49"/>
      <c r="BL132" s="48"/>
    </row>
    <row r="133" spans="1:64" ht="15">
      <c r="A133" s="66" t="s">
        <v>247</v>
      </c>
      <c r="B133" s="66" t="s">
        <v>296</v>
      </c>
      <c r="C133" s="67" t="s">
        <v>1943</v>
      </c>
      <c r="D133" s="68">
        <v>3</v>
      </c>
      <c r="E133" s="69" t="s">
        <v>132</v>
      </c>
      <c r="F133" s="70">
        <v>32</v>
      </c>
      <c r="G133" s="67"/>
      <c r="H133" s="71"/>
      <c r="I133" s="72"/>
      <c r="J133" s="72"/>
      <c r="K133" s="34" t="s">
        <v>65</v>
      </c>
      <c r="L133" s="79">
        <v>133</v>
      </c>
      <c r="M133" s="79"/>
      <c r="N133" s="74"/>
      <c r="O133" s="81" t="s">
        <v>327</v>
      </c>
      <c r="P133" s="83">
        <v>43471.80300925926</v>
      </c>
      <c r="Q133" s="81" t="s">
        <v>346</v>
      </c>
      <c r="R133" s="81"/>
      <c r="S133" s="81"/>
      <c r="T133" s="81" t="s">
        <v>403</v>
      </c>
      <c r="U133" s="81"/>
      <c r="V133" s="84" t="s">
        <v>456</v>
      </c>
      <c r="W133" s="83">
        <v>43471.80300925926</v>
      </c>
      <c r="X133" s="84" t="s">
        <v>515</v>
      </c>
      <c r="Y133" s="81"/>
      <c r="Z133" s="81"/>
      <c r="AA133" s="87" t="s">
        <v>611</v>
      </c>
      <c r="AB133" s="81"/>
      <c r="AC133" s="81" t="b">
        <v>0</v>
      </c>
      <c r="AD133" s="81">
        <v>0</v>
      </c>
      <c r="AE133" s="87" t="s">
        <v>712</v>
      </c>
      <c r="AF133" s="81" t="b">
        <v>0</v>
      </c>
      <c r="AG133" s="81" t="s">
        <v>728</v>
      </c>
      <c r="AH133" s="81"/>
      <c r="AI133" s="87" t="s">
        <v>712</v>
      </c>
      <c r="AJ133" s="81" t="b">
        <v>0</v>
      </c>
      <c r="AK133" s="81">
        <v>14</v>
      </c>
      <c r="AL133" s="87" t="s">
        <v>655</v>
      </c>
      <c r="AM133" s="81" t="s">
        <v>741</v>
      </c>
      <c r="AN133" s="81" t="b">
        <v>0</v>
      </c>
      <c r="AO133" s="87" t="s">
        <v>655</v>
      </c>
      <c r="AP133" s="81" t="s">
        <v>197</v>
      </c>
      <c r="AQ133" s="81">
        <v>0</v>
      </c>
      <c r="AR133" s="81">
        <v>0</v>
      </c>
      <c r="AS133" s="81"/>
      <c r="AT133" s="81"/>
      <c r="AU133" s="81"/>
      <c r="AV133" s="81"/>
      <c r="AW133" s="81"/>
      <c r="AX133" s="81"/>
      <c r="AY133" s="81"/>
      <c r="AZ133" s="81"/>
      <c r="BA133" s="81">
        <v>1</v>
      </c>
      <c r="BB133" s="80" t="str">
        <f>REPLACE(INDEX(GroupVertices[Group],MATCH(Edges[[#This Row],[Vertex 1]],GroupVertices[Vertex],0)),1,1,"")</f>
        <v>2</v>
      </c>
      <c r="BC133" s="80" t="str">
        <f>REPLACE(INDEX(GroupVertices[Group],MATCH(Edges[[#This Row],[Vertex 2]],GroupVertices[Vertex],0)),1,1,"")</f>
        <v>2</v>
      </c>
      <c r="BD133" s="48"/>
      <c r="BE133" s="49"/>
      <c r="BF133" s="48"/>
      <c r="BG133" s="49"/>
      <c r="BH133" s="48"/>
      <c r="BI133" s="49"/>
      <c r="BJ133" s="48"/>
      <c r="BK133" s="49"/>
      <c r="BL133" s="48"/>
    </row>
    <row r="134" spans="1:64" ht="15">
      <c r="A134" s="66" t="s">
        <v>247</v>
      </c>
      <c r="B134" s="66" t="s">
        <v>276</v>
      </c>
      <c r="C134" s="67" t="s">
        <v>1943</v>
      </c>
      <c r="D134" s="68">
        <v>3</v>
      </c>
      <c r="E134" s="69" t="s">
        <v>132</v>
      </c>
      <c r="F134" s="70">
        <v>32</v>
      </c>
      <c r="G134" s="67"/>
      <c r="H134" s="71"/>
      <c r="I134" s="72"/>
      <c r="J134" s="72"/>
      <c r="K134" s="34" t="s">
        <v>65</v>
      </c>
      <c r="L134" s="79">
        <v>134</v>
      </c>
      <c r="M134" s="79"/>
      <c r="N134" s="74"/>
      <c r="O134" s="81" t="s">
        <v>327</v>
      </c>
      <c r="P134" s="83">
        <v>43471.80300925926</v>
      </c>
      <c r="Q134" s="81" t="s">
        <v>346</v>
      </c>
      <c r="R134" s="81"/>
      <c r="S134" s="81"/>
      <c r="T134" s="81" t="s">
        <v>403</v>
      </c>
      <c r="U134" s="81"/>
      <c r="V134" s="84" t="s">
        <v>456</v>
      </c>
      <c r="W134" s="83">
        <v>43471.80300925926</v>
      </c>
      <c r="X134" s="84" t="s">
        <v>515</v>
      </c>
      <c r="Y134" s="81"/>
      <c r="Z134" s="81"/>
      <c r="AA134" s="87" t="s">
        <v>611</v>
      </c>
      <c r="AB134" s="81"/>
      <c r="AC134" s="81" t="b">
        <v>0</v>
      </c>
      <c r="AD134" s="81">
        <v>0</v>
      </c>
      <c r="AE134" s="87" t="s">
        <v>712</v>
      </c>
      <c r="AF134" s="81" t="b">
        <v>0</v>
      </c>
      <c r="AG134" s="81" t="s">
        <v>728</v>
      </c>
      <c r="AH134" s="81"/>
      <c r="AI134" s="87" t="s">
        <v>712</v>
      </c>
      <c r="AJ134" s="81" t="b">
        <v>0</v>
      </c>
      <c r="AK134" s="81">
        <v>14</v>
      </c>
      <c r="AL134" s="87" t="s">
        <v>655</v>
      </c>
      <c r="AM134" s="81" t="s">
        <v>741</v>
      </c>
      <c r="AN134" s="81" t="b">
        <v>0</v>
      </c>
      <c r="AO134" s="87" t="s">
        <v>655</v>
      </c>
      <c r="AP134" s="81" t="s">
        <v>197</v>
      </c>
      <c r="AQ134" s="81">
        <v>0</v>
      </c>
      <c r="AR134" s="81">
        <v>0</v>
      </c>
      <c r="AS134" s="81"/>
      <c r="AT134" s="81"/>
      <c r="AU134" s="81"/>
      <c r="AV134" s="81"/>
      <c r="AW134" s="81"/>
      <c r="AX134" s="81"/>
      <c r="AY134" s="81"/>
      <c r="AZ134" s="81"/>
      <c r="BA134" s="81">
        <v>1</v>
      </c>
      <c r="BB134" s="80" t="str">
        <f>REPLACE(INDEX(GroupVertices[Group],MATCH(Edges[[#This Row],[Vertex 1]],GroupVertices[Vertex],0)),1,1,"")</f>
        <v>2</v>
      </c>
      <c r="BC134" s="80" t="str">
        <f>REPLACE(INDEX(GroupVertices[Group],MATCH(Edges[[#This Row],[Vertex 2]],GroupVertices[Vertex],0)),1,1,"")</f>
        <v>2</v>
      </c>
      <c r="BD134" s="48">
        <v>0</v>
      </c>
      <c r="BE134" s="49">
        <v>0</v>
      </c>
      <c r="BF134" s="48">
        <v>0</v>
      </c>
      <c r="BG134" s="49">
        <v>0</v>
      </c>
      <c r="BH134" s="48">
        <v>0</v>
      </c>
      <c r="BI134" s="49">
        <v>0</v>
      </c>
      <c r="BJ134" s="48">
        <v>43</v>
      </c>
      <c r="BK134" s="49">
        <v>100</v>
      </c>
      <c r="BL134" s="48">
        <v>43</v>
      </c>
    </row>
    <row r="135" spans="1:64" ht="15">
      <c r="A135" s="66" t="s">
        <v>279</v>
      </c>
      <c r="B135" s="66" t="s">
        <v>279</v>
      </c>
      <c r="C135" s="67" t="s">
        <v>1944</v>
      </c>
      <c r="D135" s="68">
        <v>10</v>
      </c>
      <c r="E135" s="69" t="s">
        <v>136</v>
      </c>
      <c r="F135" s="70">
        <v>26.8</v>
      </c>
      <c r="G135" s="67"/>
      <c r="H135" s="71"/>
      <c r="I135" s="72"/>
      <c r="J135" s="72"/>
      <c r="K135" s="34" t="s">
        <v>65</v>
      </c>
      <c r="L135" s="79">
        <v>135</v>
      </c>
      <c r="M135" s="79"/>
      <c r="N135" s="74"/>
      <c r="O135" s="81" t="s">
        <v>197</v>
      </c>
      <c r="P135" s="83">
        <v>43468.81853009259</v>
      </c>
      <c r="Q135" s="81" t="s">
        <v>1972</v>
      </c>
      <c r="R135" s="81"/>
      <c r="S135" s="81"/>
      <c r="T135" s="81" t="s">
        <v>420</v>
      </c>
      <c r="U135" s="81"/>
      <c r="V135" s="84" t="s">
        <v>485</v>
      </c>
      <c r="W135" s="83">
        <v>43468.81853009259</v>
      </c>
      <c r="X135" s="84" t="s">
        <v>383</v>
      </c>
      <c r="Y135" s="81"/>
      <c r="Z135" s="81"/>
      <c r="AA135" s="87" t="s">
        <v>735</v>
      </c>
      <c r="AB135" s="81"/>
      <c r="AC135" s="81" t="b">
        <v>0</v>
      </c>
      <c r="AD135" s="81">
        <v>12</v>
      </c>
      <c r="AE135" s="87" t="s">
        <v>712</v>
      </c>
      <c r="AF135" s="81" t="b">
        <v>0</v>
      </c>
      <c r="AG135" s="81" t="s">
        <v>728</v>
      </c>
      <c r="AH135" s="81"/>
      <c r="AI135" s="87" t="s">
        <v>712</v>
      </c>
      <c r="AJ135" s="81" t="b">
        <v>0</v>
      </c>
      <c r="AK135" s="81">
        <v>10</v>
      </c>
      <c r="AL135" s="87" t="s">
        <v>712</v>
      </c>
      <c r="AM135" s="81" t="s">
        <v>741</v>
      </c>
      <c r="AN135" s="81" t="b">
        <v>0</v>
      </c>
      <c r="AO135" s="87" t="s">
        <v>735</v>
      </c>
      <c r="AP135" s="81" t="s">
        <v>326</v>
      </c>
      <c r="AQ135" s="81">
        <v>0</v>
      </c>
      <c r="AR135" s="81">
        <v>0</v>
      </c>
      <c r="AS135" s="81"/>
      <c r="AT135" s="81"/>
      <c r="AU135" s="81"/>
      <c r="AV135" s="81"/>
      <c r="AW135" s="81"/>
      <c r="AX135" s="81"/>
      <c r="AY135" s="81"/>
      <c r="AZ135" s="81"/>
      <c r="BA135" s="81">
        <v>2</v>
      </c>
      <c r="BB135" s="80" t="str">
        <f>REPLACE(INDEX(GroupVertices[Group],MATCH(Edges[[#This Row],[Vertex 1]],GroupVertices[Vertex],0)),1,1,"")</f>
        <v>13</v>
      </c>
      <c r="BC135" s="80" t="str">
        <f>REPLACE(INDEX(GroupVertices[Group],MATCH(Edges[[#This Row],[Vertex 2]],GroupVertices[Vertex],0)),1,1,"")</f>
        <v>13</v>
      </c>
      <c r="BD135" s="48">
        <v>0</v>
      </c>
      <c r="BE135" s="49">
        <v>0</v>
      </c>
      <c r="BF135" s="48">
        <v>0</v>
      </c>
      <c r="BG135" s="49">
        <v>0</v>
      </c>
      <c r="BH135" s="48">
        <v>0</v>
      </c>
      <c r="BI135" s="49">
        <v>0</v>
      </c>
      <c r="BJ135" s="48">
        <v>19</v>
      </c>
      <c r="BK135" s="49">
        <v>100</v>
      </c>
      <c r="BL135" s="48">
        <v>19</v>
      </c>
    </row>
    <row r="136" spans="1:64" ht="15">
      <c r="A136" s="66" t="s">
        <v>279</v>
      </c>
      <c r="B136" s="66" t="s">
        <v>279</v>
      </c>
      <c r="C136" s="67" t="s">
        <v>1944</v>
      </c>
      <c r="D136" s="68">
        <v>10</v>
      </c>
      <c r="E136" s="69" t="s">
        <v>136</v>
      </c>
      <c r="F136" s="70">
        <v>26.8</v>
      </c>
      <c r="G136" s="67"/>
      <c r="H136" s="71"/>
      <c r="I136" s="72"/>
      <c r="J136" s="72"/>
      <c r="K136" s="34" t="s">
        <v>65</v>
      </c>
      <c r="L136" s="79">
        <v>136</v>
      </c>
      <c r="M136" s="79"/>
      <c r="N136" s="74"/>
      <c r="O136" s="81" t="s">
        <v>197</v>
      </c>
      <c r="P136" s="83">
        <v>43471.82381944444</v>
      </c>
      <c r="Q136" s="81" t="s">
        <v>353</v>
      </c>
      <c r="R136" s="84" t="s">
        <v>383</v>
      </c>
      <c r="S136" s="81" t="s">
        <v>396</v>
      </c>
      <c r="T136" s="81" t="s">
        <v>420</v>
      </c>
      <c r="U136" s="81"/>
      <c r="V136" s="84" t="s">
        <v>485</v>
      </c>
      <c r="W136" s="83">
        <v>43471.82381944444</v>
      </c>
      <c r="X136" s="84" t="s">
        <v>535</v>
      </c>
      <c r="Y136" s="81"/>
      <c r="Z136" s="81"/>
      <c r="AA136" s="87" t="s">
        <v>631</v>
      </c>
      <c r="AB136" s="81"/>
      <c r="AC136" s="81" t="b">
        <v>0</v>
      </c>
      <c r="AD136" s="81">
        <v>1</v>
      </c>
      <c r="AE136" s="87" t="s">
        <v>712</v>
      </c>
      <c r="AF136" s="81" t="b">
        <v>1</v>
      </c>
      <c r="AG136" s="81" t="s">
        <v>728</v>
      </c>
      <c r="AH136" s="81"/>
      <c r="AI136" s="87" t="s">
        <v>735</v>
      </c>
      <c r="AJ136" s="81" t="b">
        <v>0</v>
      </c>
      <c r="AK136" s="81">
        <v>2</v>
      </c>
      <c r="AL136" s="87" t="s">
        <v>712</v>
      </c>
      <c r="AM136" s="81" t="s">
        <v>741</v>
      </c>
      <c r="AN136" s="81" t="b">
        <v>0</v>
      </c>
      <c r="AO136" s="87" t="s">
        <v>631</v>
      </c>
      <c r="AP136" s="81" t="s">
        <v>197</v>
      </c>
      <c r="AQ136" s="81">
        <v>0</v>
      </c>
      <c r="AR136" s="81">
        <v>0</v>
      </c>
      <c r="AS136" s="81"/>
      <c r="AT136" s="81"/>
      <c r="AU136" s="81"/>
      <c r="AV136" s="81"/>
      <c r="AW136" s="81"/>
      <c r="AX136" s="81"/>
      <c r="AY136" s="81"/>
      <c r="AZ136" s="81"/>
      <c r="BA136" s="81">
        <v>2</v>
      </c>
      <c r="BB136" s="80" t="str">
        <f>REPLACE(INDEX(GroupVertices[Group],MATCH(Edges[[#This Row],[Vertex 1]],GroupVertices[Vertex],0)),1,1,"")</f>
        <v>13</v>
      </c>
      <c r="BC136" s="80" t="str">
        <f>REPLACE(INDEX(GroupVertices[Group],MATCH(Edges[[#This Row],[Vertex 2]],GroupVertices[Vertex],0)),1,1,"")</f>
        <v>13</v>
      </c>
      <c r="BD136" s="48">
        <v>3</v>
      </c>
      <c r="BE136" s="49">
        <v>13.636363636363637</v>
      </c>
      <c r="BF136" s="48">
        <v>0</v>
      </c>
      <c r="BG136" s="49">
        <v>0</v>
      </c>
      <c r="BH136" s="48">
        <v>0</v>
      </c>
      <c r="BI136" s="49">
        <v>0</v>
      </c>
      <c r="BJ136" s="48">
        <v>19</v>
      </c>
      <c r="BK136" s="49">
        <v>86.36363636363636</v>
      </c>
      <c r="BL136" s="48">
        <v>22</v>
      </c>
    </row>
    <row r="137" spans="1:64" ht="15">
      <c r="A137" s="66" t="s">
        <v>250</v>
      </c>
      <c r="B137" s="66" t="s">
        <v>295</v>
      </c>
      <c r="C137" s="67" t="s">
        <v>1943</v>
      </c>
      <c r="D137" s="68">
        <v>3</v>
      </c>
      <c r="E137" s="69" t="s">
        <v>132</v>
      </c>
      <c r="F137" s="70">
        <v>32</v>
      </c>
      <c r="G137" s="67"/>
      <c r="H137" s="71"/>
      <c r="I137" s="72"/>
      <c r="J137" s="72"/>
      <c r="K137" s="34" t="s">
        <v>65</v>
      </c>
      <c r="L137" s="79">
        <v>137</v>
      </c>
      <c r="M137" s="79"/>
      <c r="N137" s="74"/>
      <c r="O137" s="81" t="s">
        <v>327</v>
      </c>
      <c r="P137" s="83">
        <v>43470.69059027778</v>
      </c>
      <c r="Q137" s="81" t="s">
        <v>356</v>
      </c>
      <c r="R137" s="81"/>
      <c r="S137" s="81"/>
      <c r="T137" s="81" t="s">
        <v>403</v>
      </c>
      <c r="U137" s="81"/>
      <c r="V137" s="84" t="s">
        <v>458</v>
      </c>
      <c r="W137" s="83">
        <v>43470.69059027778</v>
      </c>
      <c r="X137" s="84" t="s">
        <v>539</v>
      </c>
      <c r="Y137" s="81"/>
      <c r="Z137" s="81"/>
      <c r="AA137" s="87" t="s">
        <v>635</v>
      </c>
      <c r="AB137" s="87" t="s">
        <v>655</v>
      </c>
      <c r="AC137" s="81" t="b">
        <v>0</v>
      </c>
      <c r="AD137" s="81">
        <v>5</v>
      </c>
      <c r="AE137" s="87" t="s">
        <v>722</v>
      </c>
      <c r="AF137" s="81" t="b">
        <v>0</v>
      </c>
      <c r="AG137" s="81" t="s">
        <v>728</v>
      </c>
      <c r="AH137" s="81"/>
      <c r="AI137" s="87" t="s">
        <v>712</v>
      </c>
      <c r="AJ137" s="81" t="b">
        <v>0</v>
      </c>
      <c r="AK137" s="81">
        <v>3</v>
      </c>
      <c r="AL137" s="87" t="s">
        <v>712</v>
      </c>
      <c r="AM137" s="81" t="s">
        <v>741</v>
      </c>
      <c r="AN137" s="81" t="b">
        <v>0</v>
      </c>
      <c r="AO137" s="87" t="s">
        <v>655</v>
      </c>
      <c r="AP137" s="81" t="s">
        <v>326</v>
      </c>
      <c r="AQ137" s="81">
        <v>0</v>
      </c>
      <c r="AR137" s="81">
        <v>0</v>
      </c>
      <c r="AS137" s="81"/>
      <c r="AT137" s="81"/>
      <c r="AU137" s="81"/>
      <c r="AV137" s="81"/>
      <c r="AW137" s="81"/>
      <c r="AX137" s="81"/>
      <c r="AY137" s="81"/>
      <c r="AZ137" s="81"/>
      <c r="BA137" s="81">
        <v>1</v>
      </c>
      <c r="BB137" s="80" t="str">
        <f>REPLACE(INDEX(GroupVertices[Group],MATCH(Edges[[#This Row],[Vertex 1]],GroupVertices[Vertex],0)),1,1,"")</f>
        <v>2</v>
      </c>
      <c r="BC137" s="80" t="str">
        <f>REPLACE(INDEX(GroupVertices[Group],MATCH(Edges[[#This Row],[Vertex 2]],GroupVertices[Vertex],0)),1,1,"")</f>
        <v>2</v>
      </c>
      <c r="BD137" s="48"/>
      <c r="BE137" s="49"/>
      <c r="BF137" s="48"/>
      <c r="BG137" s="49"/>
      <c r="BH137" s="48"/>
      <c r="BI137" s="49"/>
      <c r="BJ137" s="48"/>
      <c r="BK137" s="49"/>
      <c r="BL137" s="48"/>
    </row>
    <row r="138" spans="1:64" ht="15">
      <c r="A138" s="66" t="s">
        <v>250</v>
      </c>
      <c r="B138" s="66" t="s">
        <v>296</v>
      </c>
      <c r="C138" s="67" t="s">
        <v>1943</v>
      </c>
      <c r="D138" s="68">
        <v>3</v>
      </c>
      <c r="E138" s="69" t="s">
        <v>132</v>
      </c>
      <c r="F138" s="70">
        <v>32</v>
      </c>
      <c r="G138" s="67"/>
      <c r="H138" s="71"/>
      <c r="I138" s="72"/>
      <c r="J138" s="72"/>
      <c r="K138" s="34" t="s">
        <v>65</v>
      </c>
      <c r="L138" s="79">
        <v>138</v>
      </c>
      <c r="M138" s="79"/>
      <c r="N138" s="74"/>
      <c r="O138" s="81" t="s">
        <v>327</v>
      </c>
      <c r="P138" s="83">
        <v>43470.69059027778</v>
      </c>
      <c r="Q138" s="81" t="s">
        <v>356</v>
      </c>
      <c r="R138" s="81"/>
      <c r="S138" s="81"/>
      <c r="T138" s="81" t="s">
        <v>403</v>
      </c>
      <c r="U138" s="81"/>
      <c r="V138" s="84" t="s">
        <v>458</v>
      </c>
      <c r="W138" s="83">
        <v>43470.69059027778</v>
      </c>
      <c r="X138" s="84" t="s">
        <v>539</v>
      </c>
      <c r="Y138" s="81"/>
      <c r="Z138" s="81"/>
      <c r="AA138" s="87" t="s">
        <v>635</v>
      </c>
      <c r="AB138" s="87" t="s">
        <v>655</v>
      </c>
      <c r="AC138" s="81" t="b">
        <v>0</v>
      </c>
      <c r="AD138" s="81">
        <v>5</v>
      </c>
      <c r="AE138" s="87" t="s">
        <v>722</v>
      </c>
      <c r="AF138" s="81" t="b">
        <v>0</v>
      </c>
      <c r="AG138" s="81" t="s">
        <v>728</v>
      </c>
      <c r="AH138" s="81"/>
      <c r="AI138" s="87" t="s">
        <v>712</v>
      </c>
      <c r="AJ138" s="81" t="b">
        <v>0</v>
      </c>
      <c r="AK138" s="81">
        <v>3</v>
      </c>
      <c r="AL138" s="87" t="s">
        <v>712</v>
      </c>
      <c r="AM138" s="81" t="s">
        <v>741</v>
      </c>
      <c r="AN138" s="81" t="b">
        <v>0</v>
      </c>
      <c r="AO138" s="87" t="s">
        <v>655</v>
      </c>
      <c r="AP138" s="81" t="s">
        <v>326</v>
      </c>
      <c r="AQ138" s="81">
        <v>0</v>
      </c>
      <c r="AR138" s="81">
        <v>0</v>
      </c>
      <c r="AS138" s="81"/>
      <c r="AT138" s="81"/>
      <c r="AU138" s="81"/>
      <c r="AV138" s="81"/>
      <c r="AW138" s="81"/>
      <c r="AX138" s="81"/>
      <c r="AY138" s="81"/>
      <c r="AZ138" s="81"/>
      <c r="BA138" s="81">
        <v>1</v>
      </c>
      <c r="BB138" s="80" t="str">
        <f>REPLACE(INDEX(GroupVertices[Group],MATCH(Edges[[#This Row],[Vertex 1]],GroupVertices[Vertex],0)),1,1,"")</f>
        <v>2</v>
      </c>
      <c r="BC138" s="80" t="str">
        <f>REPLACE(INDEX(GroupVertices[Group],MATCH(Edges[[#This Row],[Vertex 2]],GroupVertices[Vertex],0)),1,1,"")</f>
        <v>2</v>
      </c>
      <c r="BD138" s="48"/>
      <c r="BE138" s="49"/>
      <c r="BF138" s="48"/>
      <c r="BG138" s="49"/>
      <c r="BH138" s="48"/>
      <c r="BI138" s="49"/>
      <c r="BJ138" s="48"/>
      <c r="BK138" s="49"/>
      <c r="BL138" s="48"/>
    </row>
    <row r="139" spans="1:64" ht="15">
      <c r="A139" s="66" t="s">
        <v>250</v>
      </c>
      <c r="B139" s="66" t="s">
        <v>276</v>
      </c>
      <c r="C139" s="67" t="s">
        <v>1943</v>
      </c>
      <c r="D139" s="68">
        <v>3</v>
      </c>
      <c r="E139" s="69" t="s">
        <v>132</v>
      </c>
      <c r="F139" s="70">
        <v>32</v>
      </c>
      <c r="G139" s="67"/>
      <c r="H139" s="71"/>
      <c r="I139" s="72"/>
      <c r="J139" s="72"/>
      <c r="K139" s="34" t="s">
        <v>65</v>
      </c>
      <c r="L139" s="79">
        <v>139</v>
      </c>
      <c r="M139" s="79"/>
      <c r="N139" s="74"/>
      <c r="O139" s="81" t="s">
        <v>327</v>
      </c>
      <c r="P139" s="83">
        <v>43470.69059027778</v>
      </c>
      <c r="Q139" s="81" t="s">
        <v>356</v>
      </c>
      <c r="R139" s="81"/>
      <c r="S139" s="81"/>
      <c r="T139" s="81" t="s">
        <v>403</v>
      </c>
      <c r="U139" s="81"/>
      <c r="V139" s="84" t="s">
        <v>458</v>
      </c>
      <c r="W139" s="83">
        <v>43470.69059027778</v>
      </c>
      <c r="X139" s="84" t="s">
        <v>539</v>
      </c>
      <c r="Y139" s="81"/>
      <c r="Z139" s="81"/>
      <c r="AA139" s="87" t="s">
        <v>635</v>
      </c>
      <c r="AB139" s="87" t="s">
        <v>655</v>
      </c>
      <c r="AC139" s="81" t="b">
        <v>0</v>
      </c>
      <c r="AD139" s="81">
        <v>5</v>
      </c>
      <c r="AE139" s="87" t="s">
        <v>722</v>
      </c>
      <c r="AF139" s="81" t="b">
        <v>0</v>
      </c>
      <c r="AG139" s="81" t="s">
        <v>728</v>
      </c>
      <c r="AH139" s="81"/>
      <c r="AI139" s="87" t="s">
        <v>712</v>
      </c>
      <c r="AJ139" s="81" t="b">
        <v>0</v>
      </c>
      <c r="AK139" s="81">
        <v>3</v>
      </c>
      <c r="AL139" s="87" t="s">
        <v>712</v>
      </c>
      <c r="AM139" s="81" t="s">
        <v>741</v>
      </c>
      <c r="AN139" s="81" t="b">
        <v>0</v>
      </c>
      <c r="AO139" s="87" t="s">
        <v>655</v>
      </c>
      <c r="AP139" s="81" t="s">
        <v>326</v>
      </c>
      <c r="AQ139" s="81">
        <v>0</v>
      </c>
      <c r="AR139" s="81">
        <v>0</v>
      </c>
      <c r="AS139" s="81"/>
      <c r="AT139" s="81"/>
      <c r="AU139" s="81"/>
      <c r="AV139" s="81"/>
      <c r="AW139" s="81"/>
      <c r="AX139" s="81"/>
      <c r="AY139" s="81"/>
      <c r="AZ139" s="81"/>
      <c r="BA139" s="81">
        <v>1</v>
      </c>
      <c r="BB139" s="80" t="str">
        <f>REPLACE(INDEX(GroupVertices[Group],MATCH(Edges[[#This Row],[Vertex 1]],GroupVertices[Vertex],0)),1,1,"")</f>
        <v>2</v>
      </c>
      <c r="BC139" s="80" t="str">
        <f>REPLACE(INDEX(GroupVertices[Group],MATCH(Edges[[#This Row],[Vertex 2]],GroupVertices[Vertex],0)),1,1,"")</f>
        <v>2</v>
      </c>
      <c r="BD139" s="48"/>
      <c r="BE139" s="49"/>
      <c r="BF139" s="48"/>
      <c r="BG139" s="49"/>
      <c r="BH139" s="48"/>
      <c r="BI139" s="49"/>
      <c r="BJ139" s="48"/>
      <c r="BK139" s="49"/>
      <c r="BL139" s="48"/>
    </row>
    <row r="140" spans="1:64" ht="15">
      <c r="A140" s="66" t="s">
        <v>250</v>
      </c>
      <c r="B140" s="66" t="s">
        <v>271</v>
      </c>
      <c r="C140" s="67" t="s">
        <v>1943</v>
      </c>
      <c r="D140" s="68">
        <v>3</v>
      </c>
      <c r="E140" s="69" t="s">
        <v>132</v>
      </c>
      <c r="F140" s="70">
        <v>32</v>
      </c>
      <c r="G140" s="67"/>
      <c r="H140" s="71"/>
      <c r="I140" s="72"/>
      <c r="J140" s="72"/>
      <c r="K140" s="34" t="s">
        <v>66</v>
      </c>
      <c r="L140" s="79">
        <v>140</v>
      </c>
      <c r="M140" s="79"/>
      <c r="N140" s="74"/>
      <c r="O140" s="81" t="s">
        <v>328</v>
      </c>
      <c r="P140" s="83">
        <v>43470.69059027778</v>
      </c>
      <c r="Q140" s="81" t="s">
        <v>356</v>
      </c>
      <c r="R140" s="81"/>
      <c r="S140" s="81"/>
      <c r="T140" s="81" t="s">
        <v>403</v>
      </c>
      <c r="U140" s="81"/>
      <c r="V140" s="84" t="s">
        <v>458</v>
      </c>
      <c r="W140" s="83">
        <v>43470.69059027778</v>
      </c>
      <c r="X140" s="84" t="s">
        <v>539</v>
      </c>
      <c r="Y140" s="81"/>
      <c r="Z140" s="81"/>
      <c r="AA140" s="87" t="s">
        <v>635</v>
      </c>
      <c r="AB140" s="87" t="s">
        <v>655</v>
      </c>
      <c r="AC140" s="81" t="b">
        <v>0</v>
      </c>
      <c r="AD140" s="81">
        <v>5</v>
      </c>
      <c r="AE140" s="87" t="s">
        <v>722</v>
      </c>
      <c r="AF140" s="81" t="b">
        <v>0</v>
      </c>
      <c r="AG140" s="81" t="s">
        <v>728</v>
      </c>
      <c r="AH140" s="81"/>
      <c r="AI140" s="87" t="s">
        <v>712</v>
      </c>
      <c r="AJ140" s="81" t="b">
        <v>0</v>
      </c>
      <c r="AK140" s="81">
        <v>3</v>
      </c>
      <c r="AL140" s="87" t="s">
        <v>712</v>
      </c>
      <c r="AM140" s="81" t="s">
        <v>741</v>
      </c>
      <c r="AN140" s="81" t="b">
        <v>0</v>
      </c>
      <c r="AO140" s="87" t="s">
        <v>655</v>
      </c>
      <c r="AP140" s="81" t="s">
        <v>326</v>
      </c>
      <c r="AQ140" s="81">
        <v>0</v>
      </c>
      <c r="AR140" s="81">
        <v>0</v>
      </c>
      <c r="AS140" s="81"/>
      <c r="AT140" s="81"/>
      <c r="AU140" s="81"/>
      <c r="AV140" s="81"/>
      <c r="AW140" s="81"/>
      <c r="AX140" s="81"/>
      <c r="AY140" s="81"/>
      <c r="AZ140" s="81"/>
      <c r="BA140" s="81">
        <v>1</v>
      </c>
      <c r="BB140" s="80" t="str">
        <f>REPLACE(INDEX(GroupVertices[Group],MATCH(Edges[[#This Row],[Vertex 1]],GroupVertices[Vertex],0)),1,1,"")</f>
        <v>2</v>
      </c>
      <c r="BC140" s="80" t="str">
        <f>REPLACE(INDEX(GroupVertices[Group],MATCH(Edges[[#This Row],[Vertex 2]],GroupVertices[Vertex],0)),1,1,"")</f>
        <v>2</v>
      </c>
      <c r="BD140" s="48">
        <v>2</v>
      </c>
      <c r="BE140" s="49">
        <v>8.333333333333334</v>
      </c>
      <c r="BF140" s="48">
        <v>0</v>
      </c>
      <c r="BG140" s="49">
        <v>0</v>
      </c>
      <c r="BH140" s="48">
        <v>0</v>
      </c>
      <c r="BI140" s="49">
        <v>0</v>
      </c>
      <c r="BJ140" s="48">
        <v>22</v>
      </c>
      <c r="BK140" s="49">
        <v>91.66666666666667</v>
      </c>
      <c r="BL140" s="48">
        <v>24</v>
      </c>
    </row>
    <row r="141" spans="1:64" ht="15">
      <c r="A141" s="66" t="s">
        <v>271</v>
      </c>
      <c r="B141" s="66" t="s">
        <v>250</v>
      </c>
      <c r="C141" s="67" t="s">
        <v>1943</v>
      </c>
      <c r="D141" s="68">
        <v>3</v>
      </c>
      <c r="E141" s="69" t="s">
        <v>132</v>
      </c>
      <c r="F141" s="70">
        <v>32</v>
      </c>
      <c r="G141" s="67"/>
      <c r="H141" s="71"/>
      <c r="I141" s="72"/>
      <c r="J141" s="72"/>
      <c r="K141" s="34" t="s">
        <v>66</v>
      </c>
      <c r="L141" s="79">
        <v>141</v>
      </c>
      <c r="M141" s="79"/>
      <c r="N141" s="74"/>
      <c r="O141" s="81" t="s">
        <v>326</v>
      </c>
      <c r="P141" s="83">
        <v>43471.41128472222</v>
      </c>
      <c r="Q141" s="81" t="s">
        <v>356</v>
      </c>
      <c r="R141" s="81"/>
      <c r="S141" s="81"/>
      <c r="T141" s="81"/>
      <c r="U141" s="81"/>
      <c r="V141" s="84" t="s">
        <v>477</v>
      </c>
      <c r="W141" s="83">
        <v>43471.41128472222</v>
      </c>
      <c r="X141" s="84" t="s">
        <v>540</v>
      </c>
      <c r="Y141" s="81"/>
      <c r="Z141" s="81"/>
      <c r="AA141" s="87" t="s">
        <v>636</v>
      </c>
      <c r="AB141" s="81"/>
      <c r="AC141" s="81" t="b">
        <v>0</v>
      </c>
      <c r="AD141" s="81">
        <v>0</v>
      </c>
      <c r="AE141" s="87" t="s">
        <v>712</v>
      </c>
      <c r="AF141" s="81" t="b">
        <v>0</v>
      </c>
      <c r="AG141" s="81" t="s">
        <v>728</v>
      </c>
      <c r="AH141" s="81"/>
      <c r="AI141" s="87" t="s">
        <v>712</v>
      </c>
      <c r="AJ141" s="81" t="b">
        <v>0</v>
      </c>
      <c r="AK141" s="81">
        <v>3</v>
      </c>
      <c r="AL141" s="87" t="s">
        <v>635</v>
      </c>
      <c r="AM141" s="81" t="s">
        <v>741</v>
      </c>
      <c r="AN141" s="81" t="b">
        <v>0</v>
      </c>
      <c r="AO141" s="87" t="s">
        <v>635</v>
      </c>
      <c r="AP141" s="81" t="s">
        <v>197</v>
      </c>
      <c r="AQ141" s="81">
        <v>0</v>
      </c>
      <c r="AR141" s="81">
        <v>0</v>
      </c>
      <c r="AS141" s="81"/>
      <c r="AT141" s="81"/>
      <c r="AU141" s="81"/>
      <c r="AV141" s="81"/>
      <c r="AW141" s="81"/>
      <c r="AX141" s="81"/>
      <c r="AY141" s="81"/>
      <c r="AZ141" s="81"/>
      <c r="BA141" s="81">
        <v>1</v>
      </c>
      <c r="BB141" s="80" t="str">
        <f>REPLACE(INDEX(GroupVertices[Group],MATCH(Edges[[#This Row],[Vertex 1]],GroupVertices[Vertex],0)),1,1,"")</f>
        <v>2</v>
      </c>
      <c r="BC141" s="80" t="str">
        <f>REPLACE(INDEX(GroupVertices[Group],MATCH(Edges[[#This Row],[Vertex 2]],GroupVertices[Vertex],0)),1,1,"")</f>
        <v>2</v>
      </c>
      <c r="BD141" s="48">
        <v>2</v>
      </c>
      <c r="BE141" s="49">
        <v>8.333333333333334</v>
      </c>
      <c r="BF141" s="48">
        <v>0</v>
      </c>
      <c r="BG141" s="49">
        <v>0</v>
      </c>
      <c r="BH141" s="48">
        <v>0</v>
      </c>
      <c r="BI141" s="49">
        <v>0</v>
      </c>
      <c r="BJ141" s="48">
        <v>22</v>
      </c>
      <c r="BK141" s="49">
        <v>91.66666666666667</v>
      </c>
      <c r="BL141" s="48">
        <v>24</v>
      </c>
    </row>
    <row r="142" spans="1:64" ht="15">
      <c r="A142" s="66" t="s">
        <v>272</v>
      </c>
      <c r="B142" s="66" t="s">
        <v>1971</v>
      </c>
      <c r="C142" s="67" t="s">
        <v>1943</v>
      </c>
      <c r="D142" s="68">
        <v>3</v>
      </c>
      <c r="E142" s="69" t="s">
        <v>132</v>
      </c>
      <c r="F142" s="70">
        <v>32</v>
      </c>
      <c r="G142" s="67"/>
      <c r="H142" s="71"/>
      <c r="I142" s="72"/>
      <c r="J142" s="72"/>
      <c r="K142" s="34" t="s">
        <v>65</v>
      </c>
      <c r="L142" s="79">
        <v>142</v>
      </c>
      <c r="M142" s="79"/>
      <c r="N142" s="74"/>
      <c r="O142" s="81" t="s">
        <v>328</v>
      </c>
      <c r="P142" s="83">
        <v>43470.99471064815</v>
      </c>
      <c r="Q142" s="81" t="s">
        <v>1973</v>
      </c>
      <c r="R142" s="81"/>
      <c r="S142" s="81"/>
      <c r="T142" s="81" t="s">
        <v>403</v>
      </c>
      <c r="U142" s="81"/>
      <c r="V142" s="84" t="s">
        <v>478</v>
      </c>
      <c r="W142" s="83">
        <v>43470.99471064815</v>
      </c>
      <c r="X142" s="84" t="s">
        <v>1991</v>
      </c>
      <c r="Y142" s="81"/>
      <c r="Z142" s="81"/>
      <c r="AA142" s="87" t="s">
        <v>2006</v>
      </c>
      <c r="AB142" s="87" t="s">
        <v>2011</v>
      </c>
      <c r="AC142" s="81" t="b">
        <v>0</v>
      </c>
      <c r="AD142" s="81">
        <v>0</v>
      </c>
      <c r="AE142" s="87" t="s">
        <v>2012</v>
      </c>
      <c r="AF142" s="81" t="b">
        <v>0</v>
      </c>
      <c r="AG142" s="81" t="s">
        <v>730</v>
      </c>
      <c r="AH142" s="81"/>
      <c r="AI142" s="87" t="s">
        <v>712</v>
      </c>
      <c r="AJ142" s="81" t="b">
        <v>0</v>
      </c>
      <c r="AK142" s="81">
        <v>0</v>
      </c>
      <c r="AL142" s="87" t="s">
        <v>712</v>
      </c>
      <c r="AM142" s="81" t="s">
        <v>741</v>
      </c>
      <c r="AN142" s="81" t="b">
        <v>0</v>
      </c>
      <c r="AO142" s="87" t="s">
        <v>2011</v>
      </c>
      <c r="AP142" s="81" t="s">
        <v>197</v>
      </c>
      <c r="AQ142" s="81">
        <v>0</v>
      </c>
      <c r="AR142" s="81">
        <v>0</v>
      </c>
      <c r="AS142" s="81"/>
      <c r="AT142" s="81"/>
      <c r="AU142" s="81"/>
      <c r="AV142" s="81"/>
      <c r="AW142" s="81"/>
      <c r="AX142" s="81"/>
      <c r="AY142" s="81"/>
      <c r="AZ142" s="81"/>
      <c r="BA142" s="81">
        <v>1</v>
      </c>
      <c r="BB142" s="80" t="str">
        <f>REPLACE(INDEX(GroupVertices[Group],MATCH(Edges[[#This Row],[Vertex 1]],GroupVertices[Vertex],0)),1,1,"")</f>
        <v>1</v>
      </c>
      <c r="BC142" s="80" t="str">
        <f>REPLACE(INDEX(GroupVertices[Group],MATCH(Edges[[#This Row],[Vertex 2]],GroupVertices[Vertex],0)),1,1,"")</f>
        <v>1</v>
      </c>
      <c r="BD142" s="48">
        <v>0</v>
      </c>
      <c r="BE142" s="49">
        <v>0</v>
      </c>
      <c r="BF142" s="48">
        <v>0</v>
      </c>
      <c r="BG142" s="49">
        <v>0</v>
      </c>
      <c r="BH142" s="48">
        <v>0</v>
      </c>
      <c r="BI142" s="49">
        <v>0</v>
      </c>
      <c r="BJ142" s="48">
        <v>2</v>
      </c>
      <c r="BK142" s="49">
        <v>100</v>
      </c>
      <c r="BL142" s="48">
        <v>2</v>
      </c>
    </row>
    <row r="143" spans="1:64" ht="15">
      <c r="A143" s="66" t="s">
        <v>271</v>
      </c>
      <c r="B143" s="66" t="s">
        <v>317</v>
      </c>
      <c r="C143" s="67" t="s">
        <v>1944</v>
      </c>
      <c r="D143" s="68">
        <v>10</v>
      </c>
      <c r="E143" s="69" t="s">
        <v>136</v>
      </c>
      <c r="F143" s="70">
        <v>26.8</v>
      </c>
      <c r="G143" s="67"/>
      <c r="H143" s="71"/>
      <c r="I143" s="72"/>
      <c r="J143" s="72"/>
      <c r="K143" s="34" t="s">
        <v>65</v>
      </c>
      <c r="L143" s="79">
        <v>143</v>
      </c>
      <c r="M143" s="79"/>
      <c r="N143" s="74"/>
      <c r="O143" s="81" t="s">
        <v>328</v>
      </c>
      <c r="P143" s="83">
        <v>43471.73226851852</v>
      </c>
      <c r="Q143" s="81" t="s">
        <v>350</v>
      </c>
      <c r="R143" s="81"/>
      <c r="S143" s="81"/>
      <c r="T143" s="81" t="s">
        <v>403</v>
      </c>
      <c r="U143" s="81"/>
      <c r="V143" s="84" t="s">
        <v>477</v>
      </c>
      <c r="W143" s="83">
        <v>43471.73226851852</v>
      </c>
      <c r="X143" s="84" t="s">
        <v>526</v>
      </c>
      <c r="Y143" s="81"/>
      <c r="Z143" s="81"/>
      <c r="AA143" s="87" t="s">
        <v>622</v>
      </c>
      <c r="AB143" s="87" t="s">
        <v>697</v>
      </c>
      <c r="AC143" s="81" t="b">
        <v>0</v>
      </c>
      <c r="AD143" s="81">
        <v>3</v>
      </c>
      <c r="AE143" s="87" t="s">
        <v>719</v>
      </c>
      <c r="AF143" s="81" t="b">
        <v>0</v>
      </c>
      <c r="AG143" s="81" t="s">
        <v>728</v>
      </c>
      <c r="AH143" s="81"/>
      <c r="AI143" s="87" t="s">
        <v>712</v>
      </c>
      <c r="AJ143" s="81" t="b">
        <v>0</v>
      </c>
      <c r="AK143" s="81">
        <v>0</v>
      </c>
      <c r="AL143" s="87" t="s">
        <v>712</v>
      </c>
      <c r="AM143" s="81" t="s">
        <v>741</v>
      </c>
      <c r="AN143" s="81" t="b">
        <v>0</v>
      </c>
      <c r="AO143" s="87" t="s">
        <v>697</v>
      </c>
      <c r="AP143" s="81" t="s">
        <v>197</v>
      </c>
      <c r="AQ143" s="81">
        <v>0</v>
      </c>
      <c r="AR143" s="81">
        <v>0</v>
      </c>
      <c r="AS143" s="81" t="s">
        <v>748</v>
      </c>
      <c r="AT143" s="81" t="s">
        <v>754</v>
      </c>
      <c r="AU143" s="81" t="s">
        <v>757</v>
      </c>
      <c r="AV143" s="81" t="s">
        <v>761</v>
      </c>
      <c r="AW143" s="81" t="s">
        <v>768</v>
      </c>
      <c r="AX143" s="81" t="s">
        <v>775</v>
      </c>
      <c r="AY143" s="81" t="s">
        <v>780</v>
      </c>
      <c r="AZ143" s="84" t="s">
        <v>784</v>
      </c>
      <c r="BA143" s="81">
        <v>2</v>
      </c>
      <c r="BB143" s="80" t="str">
        <f>REPLACE(INDEX(GroupVertices[Group],MATCH(Edges[[#This Row],[Vertex 1]],GroupVertices[Vertex],0)),1,1,"")</f>
        <v>2</v>
      </c>
      <c r="BC143" s="80" t="str">
        <f>REPLACE(INDEX(GroupVertices[Group],MATCH(Edges[[#This Row],[Vertex 2]],GroupVertices[Vertex],0)),1,1,"")</f>
        <v>1</v>
      </c>
      <c r="BD143" s="48">
        <v>1</v>
      </c>
      <c r="BE143" s="49">
        <v>5.2631578947368425</v>
      </c>
      <c r="BF143" s="48">
        <v>0</v>
      </c>
      <c r="BG143" s="49">
        <v>0</v>
      </c>
      <c r="BH143" s="48">
        <v>0</v>
      </c>
      <c r="BI143" s="49">
        <v>0</v>
      </c>
      <c r="BJ143" s="48">
        <v>18</v>
      </c>
      <c r="BK143" s="49">
        <v>94.73684210526316</v>
      </c>
      <c r="BL143" s="48">
        <v>19</v>
      </c>
    </row>
    <row r="144" spans="1:64" ht="15">
      <c r="A144" s="66" t="s">
        <v>271</v>
      </c>
      <c r="B144" s="66" t="s">
        <v>317</v>
      </c>
      <c r="C144" s="67" t="s">
        <v>1944</v>
      </c>
      <c r="D144" s="68">
        <v>10</v>
      </c>
      <c r="E144" s="69" t="s">
        <v>136</v>
      </c>
      <c r="F144" s="70">
        <v>26.8</v>
      </c>
      <c r="G144" s="67"/>
      <c r="H144" s="71"/>
      <c r="I144" s="72"/>
      <c r="J144" s="72"/>
      <c r="K144" s="34" t="s">
        <v>65</v>
      </c>
      <c r="L144" s="79">
        <v>144</v>
      </c>
      <c r="M144" s="79"/>
      <c r="N144" s="74"/>
      <c r="O144" s="81" t="s">
        <v>328</v>
      </c>
      <c r="P144" s="83">
        <v>43471.82429398148</v>
      </c>
      <c r="Q144" s="81" t="s">
        <v>351</v>
      </c>
      <c r="R144" s="81"/>
      <c r="S144" s="81"/>
      <c r="T144" s="81" t="s">
        <v>403</v>
      </c>
      <c r="U144" s="81"/>
      <c r="V144" s="84" t="s">
        <v>477</v>
      </c>
      <c r="W144" s="83">
        <v>43471.82429398148</v>
      </c>
      <c r="X144" s="84" t="s">
        <v>527</v>
      </c>
      <c r="Y144" s="81"/>
      <c r="Z144" s="81"/>
      <c r="AA144" s="87" t="s">
        <v>623</v>
      </c>
      <c r="AB144" s="81"/>
      <c r="AC144" s="81" t="b">
        <v>0</v>
      </c>
      <c r="AD144" s="81">
        <v>0</v>
      </c>
      <c r="AE144" s="87" t="s">
        <v>712</v>
      </c>
      <c r="AF144" s="81" t="b">
        <v>0</v>
      </c>
      <c r="AG144" s="81" t="s">
        <v>728</v>
      </c>
      <c r="AH144" s="81"/>
      <c r="AI144" s="87" t="s">
        <v>712</v>
      </c>
      <c r="AJ144" s="81" t="b">
        <v>0</v>
      </c>
      <c r="AK144" s="81">
        <v>1</v>
      </c>
      <c r="AL144" s="87" t="s">
        <v>624</v>
      </c>
      <c r="AM144" s="81" t="s">
        <v>741</v>
      </c>
      <c r="AN144" s="81" t="b">
        <v>0</v>
      </c>
      <c r="AO144" s="87" t="s">
        <v>624</v>
      </c>
      <c r="AP144" s="81" t="s">
        <v>197</v>
      </c>
      <c r="AQ144" s="81">
        <v>0</v>
      </c>
      <c r="AR144" s="81">
        <v>0</v>
      </c>
      <c r="AS144" s="81"/>
      <c r="AT144" s="81"/>
      <c r="AU144" s="81"/>
      <c r="AV144" s="81"/>
      <c r="AW144" s="81"/>
      <c r="AX144" s="81"/>
      <c r="AY144" s="81"/>
      <c r="AZ144" s="81"/>
      <c r="BA144" s="81">
        <v>2</v>
      </c>
      <c r="BB144" s="80" t="str">
        <f>REPLACE(INDEX(GroupVertices[Group],MATCH(Edges[[#This Row],[Vertex 1]],GroupVertices[Vertex],0)),1,1,"")</f>
        <v>2</v>
      </c>
      <c r="BC144" s="80" t="str">
        <f>REPLACE(INDEX(GroupVertices[Group],MATCH(Edges[[#This Row],[Vertex 2]],GroupVertices[Vertex],0)),1,1,"")</f>
        <v>1</v>
      </c>
      <c r="BD144" s="48">
        <v>1</v>
      </c>
      <c r="BE144" s="49">
        <v>12.5</v>
      </c>
      <c r="BF144" s="48">
        <v>2</v>
      </c>
      <c r="BG144" s="49">
        <v>25</v>
      </c>
      <c r="BH144" s="48">
        <v>0</v>
      </c>
      <c r="BI144" s="49">
        <v>0</v>
      </c>
      <c r="BJ144" s="48">
        <v>5</v>
      </c>
      <c r="BK144" s="49">
        <v>62.5</v>
      </c>
      <c r="BL144" s="48">
        <v>8</v>
      </c>
    </row>
    <row r="145" spans="1:64" ht="15">
      <c r="A145" s="66" t="s">
        <v>272</v>
      </c>
      <c r="B145" s="66" t="s">
        <v>317</v>
      </c>
      <c r="C145" s="67" t="s">
        <v>1943</v>
      </c>
      <c r="D145" s="68">
        <v>3</v>
      </c>
      <c r="E145" s="69" t="s">
        <v>132</v>
      </c>
      <c r="F145" s="70">
        <v>32</v>
      </c>
      <c r="G145" s="67"/>
      <c r="H145" s="71"/>
      <c r="I145" s="72"/>
      <c r="J145" s="72"/>
      <c r="K145" s="34" t="s">
        <v>65</v>
      </c>
      <c r="L145" s="79">
        <v>145</v>
      </c>
      <c r="M145" s="79"/>
      <c r="N145" s="74"/>
      <c r="O145" s="81" t="s">
        <v>328</v>
      </c>
      <c r="P145" s="83">
        <v>43471.82380787037</v>
      </c>
      <c r="Q145" s="81" t="s">
        <v>351</v>
      </c>
      <c r="R145" s="81"/>
      <c r="S145" s="81"/>
      <c r="T145" s="81" t="s">
        <v>403</v>
      </c>
      <c r="U145" s="81"/>
      <c r="V145" s="84" t="s">
        <v>478</v>
      </c>
      <c r="W145" s="83">
        <v>43471.82380787037</v>
      </c>
      <c r="X145" s="84" t="s">
        <v>528</v>
      </c>
      <c r="Y145" s="81"/>
      <c r="Z145" s="81"/>
      <c r="AA145" s="87" t="s">
        <v>624</v>
      </c>
      <c r="AB145" s="87" t="s">
        <v>697</v>
      </c>
      <c r="AC145" s="81" t="b">
        <v>0</v>
      </c>
      <c r="AD145" s="81">
        <v>2</v>
      </c>
      <c r="AE145" s="87" t="s">
        <v>719</v>
      </c>
      <c r="AF145" s="81" t="b">
        <v>0</v>
      </c>
      <c r="AG145" s="81" t="s">
        <v>728</v>
      </c>
      <c r="AH145" s="81"/>
      <c r="AI145" s="87" t="s">
        <v>712</v>
      </c>
      <c r="AJ145" s="81" t="b">
        <v>0</v>
      </c>
      <c r="AK145" s="81">
        <v>1</v>
      </c>
      <c r="AL145" s="87" t="s">
        <v>712</v>
      </c>
      <c r="AM145" s="81" t="s">
        <v>741</v>
      </c>
      <c r="AN145" s="81" t="b">
        <v>0</v>
      </c>
      <c r="AO145" s="87" t="s">
        <v>697</v>
      </c>
      <c r="AP145" s="81" t="s">
        <v>197</v>
      </c>
      <c r="AQ145" s="81">
        <v>0</v>
      </c>
      <c r="AR145" s="81">
        <v>0</v>
      </c>
      <c r="AS145" s="81"/>
      <c r="AT145" s="81"/>
      <c r="AU145" s="81"/>
      <c r="AV145" s="81"/>
      <c r="AW145" s="81"/>
      <c r="AX145" s="81"/>
      <c r="AY145" s="81"/>
      <c r="AZ145" s="81"/>
      <c r="BA145" s="81">
        <v>1</v>
      </c>
      <c r="BB145" s="80" t="str">
        <f>REPLACE(INDEX(GroupVertices[Group],MATCH(Edges[[#This Row],[Vertex 1]],GroupVertices[Vertex],0)),1,1,"")</f>
        <v>1</v>
      </c>
      <c r="BC145" s="80" t="str">
        <f>REPLACE(INDEX(GroupVertices[Group],MATCH(Edges[[#This Row],[Vertex 2]],GroupVertices[Vertex],0)),1,1,"")</f>
        <v>1</v>
      </c>
      <c r="BD145" s="48">
        <v>1</v>
      </c>
      <c r="BE145" s="49">
        <v>12.5</v>
      </c>
      <c r="BF145" s="48">
        <v>2</v>
      </c>
      <c r="BG145" s="49">
        <v>25</v>
      </c>
      <c r="BH145" s="48">
        <v>0</v>
      </c>
      <c r="BI145" s="49">
        <v>0</v>
      </c>
      <c r="BJ145" s="48">
        <v>5</v>
      </c>
      <c r="BK145" s="49">
        <v>62.5</v>
      </c>
      <c r="BL145" s="48">
        <v>8</v>
      </c>
    </row>
    <row r="146" spans="1:64" ht="15">
      <c r="A146" s="66" t="s">
        <v>284</v>
      </c>
      <c r="B146" s="66" t="s">
        <v>276</v>
      </c>
      <c r="C146" s="67" t="s">
        <v>1943</v>
      </c>
      <c r="D146" s="68">
        <v>3</v>
      </c>
      <c r="E146" s="69" t="s">
        <v>132</v>
      </c>
      <c r="F146" s="70">
        <v>32</v>
      </c>
      <c r="G146" s="67"/>
      <c r="H146" s="71"/>
      <c r="I146" s="72"/>
      <c r="J146" s="72"/>
      <c r="K146" s="34" t="s">
        <v>65</v>
      </c>
      <c r="L146" s="79">
        <v>146</v>
      </c>
      <c r="M146" s="79"/>
      <c r="N146" s="74"/>
      <c r="O146" s="81" t="s">
        <v>326</v>
      </c>
      <c r="P146" s="83">
        <v>43471.8356712963</v>
      </c>
      <c r="Q146" s="81" t="s">
        <v>330</v>
      </c>
      <c r="R146" s="81"/>
      <c r="S146" s="81"/>
      <c r="T146" s="81" t="s">
        <v>403</v>
      </c>
      <c r="U146" s="81"/>
      <c r="V146" s="84" t="s">
        <v>489</v>
      </c>
      <c r="W146" s="83">
        <v>43471.8356712963</v>
      </c>
      <c r="X146" s="84" t="s">
        <v>549</v>
      </c>
      <c r="Y146" s="81"/>
      <c r="Z146" s="81"/>
      <c r="AA146" s="87" t="s">
        <v>647</v>
      </c>
      <c r="AB146" s="81"/>
      <c r="AC146" s="81" t="b">
        <v>0</v>
      </c>
      <c r="AD146" s="81">
        <v>0</v>
      </c>
      <c r="AE146" s="87" t="s">
        <v>712</v>
      </c>
      <c r="AF146" s="81" t="b">
        <v>0</v>
      </c>
      <c r="AG146" s="81" t="s">
        <v>728</v>
      </c>
      <c r="AH146" s="81"/>
      <c r="AI146" s="87" t="s">
        <v>712</v>
      </c>
      <c r="AJ146" s="81" t="b">
        <v>0</v>
      </c>
      <c r="AK146" s="81">
        <v>16</v>
      </c>
      <c r="AL146" s="87" t="s">
        <v>693</v>
      </c>
      <c r="AM146" s="81" t="s">
        <v>741</v>
      </c>
      <c r="AN146" s="81" t="b">
        <v>0</v>
      </c>
      <c r="AO146" s="87" t="s">
        <v>693</v>
      </c>
      <c r="AP146" s="81" t="s">
        <v>197</v>
      </c>
      <c r="AQ146" s="81">
        <v>0</v>
      </c>
      <c r="AR146" s="81">
        <v>0</v>
      </c>
      <c r="AS146" s="81"/>
      <c r="AT146" s="81"/>
      <c r="AU146" s="81"/>
      <c r="AV146" s="81"/>
      <c r="AW146" s="81"/>
      <c r="AX146" s="81"/>
      <c r="AY146" s="81"/>
      <c r="AZ146" s="81"/>
      <c r="BA146" s="81">
        <v>1</v>
      </c>
      <c r="BB146" s="80" t="str">
        <f>REPLACE(INDEX(GroupVertices[Group],MATCH(Edges[[#This Row],[Vertex 1]],GroupVertices[Vertex],0)),1,1,"")</f>
        <v>2</v>
      </c>
      <c r="BC146" s="80" t="str">
        <f>REPLACE(INDEX(GroupVertices[Group],MATCH(Edges[[#This Row],[Vertex 2]],GroupVertices[Vertex],0)),1,1,"")</f>
        <v>2</v>
      </c>
      <c r="BD146" s="48">
        <v>0</v>
      </c>
      <c r="BE146" s="49">
        <v>0</v>
      </c>
      <c r="BF146" s="48">
        <v>0</v>
      </c>
      <c r="BG146" s="49">
        <v>0</v>
      </c>
      <c r="BH146" s="48">
        <v>0</v>
      </c>
      <c r="BI146" s="49">
        <v>0</v>
      </c>
      <c r="BJ146" s="48">
        <v>10</v>
      </c>
      <c r="BK146" s="49">
        <v>100</v>
      </c>
      <c r="BL146" s="48">
        <v>10</v>
      </c>
    </row>
    <row r="147" spans="1:64" ht="15">
      <c r="A147" s="66" t="s">
        <v>259</v>
      </c>
      <c r="B147" s="66" t="s">
        <v>264</v>
      </c>
      <c r="C147" s="67" t="s">
        <v>1943</v>
      </c>
      <c r="D147" s="68">
        <v>3</v>
      </c>
      <c r="E147" s="69" t="s">
        <v>132</v>
      </c>
      <c r="F147" s="70">
        <v>32</v>
      </c>
      <c r="G147" s="67"/>
      <c r="H147" s="71"/>
      <c r="I147" s="72"/>
      <c r="J147" s="72"/>
      <c r="K147" s="34" t="s">
        <v>65</v>
      </c>
      <c r="L147" s="79">
        <v>147</v>
      </c>
      <c r="M147" s="79"/>
      <c r="N147" s="74"/>
      <c r="O147" s="81" t="s">
        <v>326</v>
      </c>
      <c r="P147" s="83">
        <v>43471.88490740741</v>
      </c>
      <c r="Q147" s="81" t="s">
        <v>347</v>
      </c>
      <c r="R147" s="81"/>
      <c r="S147" s="81"/>
      <c r="T147" s="81" t="s">
        <v>412</v>
      </c>
      <c r="U147" s="81"/>
      <c r="V147" s="84" t="s">
        <v>467</v>
      </c>
      <c r="W147" s="83">
        <v>43471.88490740741</v>
      </c>
      <c r="X147" s="84" t="s">
        <v>517</v>
      </c>
      <c r="Y147" s="81"/>
      <c r="Z147" s="81"/>
      <c r="AA147" s="87" t="s">
        <v>613</v>
      </c>
      <c r="AB147" s="81"/>
      <c r="AC147" s="81" t="b">
        <v>0</v>
      </c>
      <c r="AD147" s="81">
        <v>0</v>
      </c>
      <c r="AE147" s="87" t="s">
        <v>712</v>
      </c>
      <c r="AF147" s="81" t="b">
        <v>0</v>
      </c>
      <c r="AG147" s="81" t="s">
        <v>728</v>
      </c>
      <c r="AH147" s="81"/>
      <c r="AI147" s="87" t="s">
        <v>712</v>
      </c>
      <c r="AJ147" s="81" t="b">
        <v>0</v>
      </c>
      <c r="AK147" s="81">
        <v>5</v>
      </c>
      <c r="AL147" s="87" t="s">
        <v>678</v>
      </c>
      <c r="AM147" s="81" t="s">
        <v>741</v>
      </c>
      <c r="AN147" s="81" t="b">
        <v>0</v>
      </c>
      <c r="AO147" s="87" t="s">
        <v>678</v>
      </c>
      <c r="AP147" s="81" t="s">
        <v>197</v>
      </c>
      <c r="AQ147" s="81">
        <v>0</v>
      </c>
      <c r="AR147" s="81">
        <v>0</v>
      </c>
      <c r="AS147" s="81"/>
      <c r="AT147" s="81"/>
      <c r="AU147" s="81"/>
      <c r="AV147" s="81"/>
      <c r="AW147" s="81"/>
      <c r="AX147" s="81"/>
      <c r="AY147" s="81"/>
      <c r="AZ147" s="81"/>
      <c r="BA147" s="81">
        <v>1</v>
      </c>
      <c r="BB147" s="80" t="str">
        <f>REPLACE(INDEX(GroupVertices[Group],MATCH(Edges[[#This Row],[Vertex 1]],GroupVertices[Vertex],0)),1,1,"")</f>
        <v>4</v>
      </c>
      <c r="BC147" s="80" t="str">
        <f>REPLACE(INDEX(GroupVertices[Group],MATCH(Edges[[#This Row],[Vertex 2]],GroupVertices[Vertex],0)),1,1,"")</f>
        <v>4</v>
      </c>
      <c r="BD147" s="48"/>
      <c r="BE147" s="49"/>
      <c r="BF147" s="48"/>
      <c r="BG147" s="49"/>
      <c r="BH147" s="48"/>
      <c r="BI147" s="49"/>
      <c r="BJ147" s="48"/>
      <c r="BK147" s="49"/>
      <c r="BL147" s="48"/>
    </row>
    <row r="148" spans="1:64" ht="15">
      <c r="A148" s="66" t="s">
        <v>259</v>
      </c>
      <c r="B148" s="66" t="s">
        <v>276</v>
      </c>
      <c r="C148" s="67" t="s">
        <v>1943</v>
      </c>
      <c r="D148" s="68">
        <v>3</v>
      </c>
      <c r="E148" s="69" t="s">
        <v>132</v>
      </c>
      <c r="F148" s="70">
        <v>32</v>
      </c>
      <c r="G148" s="67"/>
      <c r="H148" s="71"/>
      <c r="I148" s="72"/>
      <c r="J148" s="72"/>
      <c r="K148" s="34" t="s">
        <v>65</v>
      </c>
      <c r="L148" s="79">
        <v>148</v>
      </c>
      <c r="M148" s="79"/>
      <c r="N148" s="74"/>
      <c r="O148" s="81" t="s">
        <v>327</v>
      </c>
      <c r="P148" s="83">
        <v>43471.88490740741</v>
      </c>
      <c r="Q148" s="81" t="s">
        <v>347</v>
      </c>
      <c r="R148" s="81"/>
      <c r="S148" s="81"/>
      <c r="T148" s="81" t="s">
        <v>412</v>
      </c>
      <c r="U148" s="81"/>
      <c r="V148" s="84" t="s">
        <v>467</v>
      </c>
      <c r="W148" s="83">
        <v>43471.88490740741</v>
      </c>
      <c r="X148" s="84" t="s">
        <v>517</v>
      </c>
      <c r="Y148" s="81"/>
      <c r="Z148" s="81"/>
      <c r="AA148" s="87" t="s">
        <v>613</v>
      </c>
      <c r="AB148" s="81"/>
      <c r="AC148" s="81" t="b">
        <v>0</v>
      </c>
      <c r="AD148" s="81">
        <v>0</v>
      </c>
      <c r="AE148" s="87" t="s">
        <v>712</v>
      </c>
      <c r="AF148" s="81" t="b">
        <v>0</v>
      </c>
      <c r="AG148" s="81" t="s">
        <v>728</v>
      </c>
      <c r="AH148" s="81"/>
      <c r="AI148" s="87" t="s">
        <v>712</v>
      </c>
      <c r="AJ148" s="81" t="b">
        <v>0</v>
      </c>
      <c r="AK148" s="81">
        <v>5</v>
      </c>
      <c r="AL148" s="87" t="s">
        <v>678</v>
      </c>
      <c r="AM148" s="81" t="s">
        <v>741</v>
      </c>
      <c r="AN148" s="81" t="b">
        <v>0</v>
      </c>
      <c r="AO148" s="87" t="s">
        <v>678</v>
      </c>
      <c r="AP148" s="81" t="s">
        <v>197</v>
      </c>
      <c r="AQ148" s="81">
        <v>0</v>
      </c>
      <c r="AR148" s="81">
        <v>0</v>
      </c>
      <c r="AS148" s="81"/>
      <c r="AT148" s="81"/>
      <c r="AU148" s="81"/>
      <c r="AV148" s="81"/>
      <c r="AW148" s="81"/>
      <c r="AX148" s="81"/>
      <c r="AY148" s="81"/>
      <c r="AZ148" s="81"/>
      <c r="BA148" s="81">
        <v>1</v>
      </c>
      <c r="BB148" s="80" t="str">
        <f>REPLACE(INDEX(GroupVertices[Group],MATCH(Edges[[#This Row],[Vertex 1]],GroupVertices[Vertex],0)),1,1,"")</f>
        <v>4</v>
      </c>
      <c r="BC148" s="80" t="str">
        <f>REPLACE(INDEX(GroupVertices[Group],MATCH(Edges[[#This Row],[Vertex 2]],GroupVertices[Vertex],0)),1,1,"")</f>
        <v>2</v>
      </c>
      <c r="BD148" s="48">
        <v>2</v>
      </c>
      <c r="BE148" s="49">
        <v>8.333333333333334</v>
      </c>
      <c r="BF148" s="48">
        <v>0</v>
      </c>
      <c r="BG148" s="49">
        <v>0</v>
      </c>
      <c r="BH148" s="48">
        <v>0</v>
      </c>
      <c r="BI148" s="49">
        <v>0</v>
      </c>
      <c r="BJ148" s="48">
        <v>22</v>
      </c>
      <c r="BK148" s="49">
        <v>91.66666666666667</v>
      </c>
      <c r="BL148" s="48">
        <v>24</v>
      </c>
    </row>
    <row r="149" spans="1:64" ht="15">
      <c r="A149" s="66" t="s">
        <v>278</v>
      </c>
      <c r="B149" s="66" t="s">
        <v>278</v>
      </c>
      <c r="C149" s="67" t="s">
        <v>1943</v>
      </c>
      <c r="D149" s="68">
        <v>3</v>
      </c>
      <c r="E149" s="69" t="s">
        <v>132</v>
      </c>
      <c r="F149" s="70">
        <v>32</v>
      </c>
      <c r="G149" s="67"/>
      <c r="H149" s="71"/>
      <c r="I149" s="72"/>
      <c r="J149" s="72"/>
      <c r="K149" s="34" t="s">
        <v>65</v>
      </c>
      <c r="L149" s="79">
        <v>149</v>
      </c>
      <c r="M149" s="79"/>
      <c r="N149" s="74"/>
      <c r="O149" s="81" t="s">
        <v>197</v>
      </c>
      <c r="P149" s="83">
        <v>43471.71523148148</v>
      </c>
      <c r="Q149" s="81" t="s">
        <v>378</v>
      </c>
      <c r="R149" s="84" t="s">
        <v>395</v>
      </c>
      <c r="S149" s="81" t="s">
        <v>396</v>
      </c>
      <c r="T149" s="81" t="s">
        <v>403</v>
      </c>
      <c r="U149" s="81"/>
      <c r="V149" s="84" t="s">
        <v>484</v>
      </c>
      <c r="W149" s="83">
        <v>43471.71523148148</v>
      </c>
      <c r="X149" s="84" t="s">
        <v>590</v>
      </c>
      <c r="Y149" s="81"/>
      <c r="Z149" s="81"/>
      <c r="AA149" s="87" t="s">
        <v>691</v>
      </c>
      <c r="AB149" s="81"/>
      <c r="AC149" s="81" t="b">
        <v>0</v>
      </c>
      <c r="AD149" s="81">
        <v>5</v>
      </c>
      <c r="AE149" s="87" t="s">
        <v>712</v>
      </c>
      <c r="AF149" s="81" t="b">
        <v>1</v>
      </c>
      <c r="AG149" s="81" t="s">
        <v>728</v>
      </c>
      <c r="AH149" s="81"/>
      <c r="AI149" s="87" t="s">
        <v>697</v>
      </c>
      <c r="AJ149" s="81" t="b">
        <v>0</v>
      </c>
      <c r="AK149" s="81">
        <v>1</v>
      </c>
      <c r="AL149" s="87" t="s">
        <v>712</v>
      </c>
      <c r="AM149" s="81" t="s">
        <v>741</v>
      </c>
      <c r="AN149" s="81" t="b">
        <v>0</v>
      </c>
      <c r="AO149" s="87" t="s">
        <v>691</v>
      </c>
      <c r="AP149" s="81" t="s">
        <v>197</v>
      </c>
      <c r="AQ149" s="81">
        <v>0</v>
      </c>
      <c r="AR149" s="81">
        <v>0</v>
      </c>
      <c r="AS149" s="81"/>
      <c r="AT149" s="81"/>
      <c r="AU149" s="81"/>
      <c r="AV149" s="81"/>
      <c r="AW149" s="81"/>
      <c r="AX149" s="81"/>
      <c r="AY149" s="81"/>
      <c r="AZ149" s="81"/>
      <c r="BA149" s="81">
        <v>1</v>
      </c>
      <c r="BB149" s="80" t="str">
        <f>REPLACE(INDEX(GroupVertices[Group],MATCH(Edges[[#This Row],[Vertex 1]],GroupVertices[Vertex],0)),1,1,"")</f>
        <v>4</v>
      </c>
      <c r="BC149" s="80" t="str">
        <f>REPLACE(INDEX(GroupVertices[Group],MATCH(Edges[[#This Row],[Vertex 2]],GroupVertices[Vertex],0)),1,1,"")</f>
        <v>4</v>
      </c>
      <c r="BD149" s="48">
        <v>1</v>
      </c>
      <c r="BE149" s="49">
        <v>7.6923076923076925</v>
      </c>
      <c r="BF149" s="48">
        <v>0</v>
      </c>
      <c r="BG149" s="49">
        <v>0</v>
      </c>
      <c r="BH149" s="48">
        <v>0</v>
      </c>
      <c r="BI149" s="49">
        <v>0</v>
      </c>
      <c r="BJ149" s="48">
        <v>12</v>
      </c>
      <c r="BK149" s="49">
        <v>92.3076923076923</v>
      </c>
      <c r="BL149" s="48">
        <v>13</v>
      </c>
    </row>
    <row r="150" spans="1:64" ht="15">
      <c r="A150" s="66" t="s">
        <v>278</v>
      </c>
      <c r="B150" s="66" t="s">
        <v>277</v>
      </c>
      <c r="C150" s="67" t="s">
        <v>1943</v>
      </c>
      <c r="D150" s="68">
        <v>3</v>
      </c>
      <c r="E150" s="69" t="s">
        <v>132</v>
      </c>
      <c r="F150" s="70">
        <v>32</v>
      </c>
      <c r="G150" s="67"/>
      <c r="H150" s="71"/>
      <c r="I150" s="72"/>
      <c r="J150" s="72"/>
      <c r="K150" s="34" t="s">
        <v>65</v>
      </c>
      <c r="L150" s="79">
        <v>150</v>
      </c>
      <c r="M150" s="79"/>
      <c r="N150" s="74"/>
      <c r="O150" s="81" t="s">
        <v>326</v>
      </c>
      <c r="P150" s="83">
        <v>43471.71795138889</v>
      </c>
      <c r="Q150" s="81" t="s">
        <v>343</v>
      </c>
      <c r="R150" s="81"/>
      <c r="S150" s="81"/>
      <c r="T150" s="81" t="s">
        <v>408</v>
      </c>
      <c r="U150" s="81"/>
      <c r="V150" s="84" t="s">
        <v>484</v>
      </c>
      <c r="W150" s="83">
        <v>43471.71795138889</v>
      </c>
      <c r="X150" s="84" t="s">
        <v>533</v>
      </c>
      <c r="Y150" s="81"/>
      <c r="Z150" s="81"/>
      <c r="AA150" s="87" t="s">
        <v>629</v>
      </c>
      <c r="AB150" s="81"/>
      <c r="AC150" s="81" t="b">
        <v>0</v>
      </c>
      <c r="AD150" s="81">
        <v>0</v>
      </c>
      <c r="AE150" s="87" t="s">
        <v>712</v>
      </c>
      <c r="AF150" s="81" t="b">
        <v>1</v>
      </c>
      <c r="AG150" s="81" t="s">
        <v>728</v>
      </c>
      <c r="AH150" s="81"/>
      <c r="AI150" s="87" t="s">
        <v>733</v>
      </c>
      <c r="AJ150" s="81" t="b">
        <v>0</v>
      </c>
      <c r="AK150" s="81">
        <v>6</v>
      </c>
      <c r="AL150" s="87" t="s">
        <v>628</v>
      </c>
      <c r="AM150" s="81" t="s">
        <v>741</v>
      </c>
      <c r="AN150" s="81" t="b">
        <v>0</v>
      </c>
      <c r="AO150" s="87" t="s">
        <v>628</v>
      </c>
      <c r="AP150" s="81" t="s">
        <v>197</v>
      </c>
      <c r="AQ150" s="81">
        <v>0</v>
      </c>
      <c r="AR150" s="81">
        <v>0</v>
      </c>
      <c r="AS150" s="81"/>
      <c r="AT150" s="81"/>
      <c r="AU150" s="81"/>
      <c r="AV150" s="81"/>
      <c r="AW150" s="81"/>
      <c r="AX150" s="81"/>
      <c r="AY150" s="81"/>
      <c r="AZ150" s="81"/>
      <c r="BA150" s="81">
        <v>1</v>
      </c>
      <c r="BB150" s="80" t="str">
        <f>REPLACE(INDEX(GroupVertices[Group],MATCH(Edges[[#This Row],[Vertex 1]],GroupVertices[Vertex],0)),1,1,"")</f>
        <v>4</v>
      </c>
      <c r="BC150" s="80" t="str">
        <f>REPLACE(INDEX(GroupVertices[Group],MATCH(Edges[[#This Row],[Vertex 2]],GroupVertices[Vertex],0)),1,1,"")</f>
        <v>4</v>
      </c>
      <c r="BD150" s="48"/>
      <c r="BE150" s="49"/>
      <c r="BF150" s="48"/>
      <c r="BG150" s="49"/>
      <c r="BH150" s="48"/>
      <c r="BI150" s="49"/>
      <c r="BJ150" s="48"/>
      <c r="BK150" s="49"/>
      <c r="BL150" s="48"/>
    </row>
    <row r="151" spans="1:64" ht="15">
      <c r="A151" s="66" t="s">
        <v>278</v>
      </c>
      <c r="B151" s="66" t="s">
        <v>303</v>
      </c>
      <c r="C151" s="67" t="s">
        <v>1943</v>
      </c>
      <c r="D151" s="68">
        <v>3</v>
      </c>
      <c r="E151" s="69" t="s">
        <v>132</v>
      </c>
      <c r="F151" s="70">
        <v>32</v>
      </c>
      <c r="G151" s="67"/>
      <c r="H151" s="71"/>
      <c r="I151" s="72"/>
      <c r="J151" s="72"/>
      <c r="K151" s="34" t="s">
        <v>65</v>
      </c>
      <c r="L151" s="79">
        <v>151</v>
      </c>
      <c r="M151" s="79"/>
      <c r="N151" s="74"/>
      <c r="O151" s="81" t="s">
        <v>327</v>
      </c>
      <c r="P151" s="83">
        <v>43471.71795138889</v>
      </c>
      <c r="Q151" s="81" t="s">
        <v>343</v>
      </c>
      <c r="R151" s="81"/>
      <c r="S151" s="81"/>
      <c r="T151" s="81" t="s">
        <v>408</v>
      </c>
      <c r="U151" s="81"/>
      <c r="V151" s="84" t="s">
        <v>484</v>
      </c>
      <c r="W151" s="83">
        <v>43471.71795138889</v>
      </c>
      <c r="X151" s="84" t="s">
        <v>533</v>
      </c>
      <c r="Y151" s="81"/>
      <c r="Z151" s="81"/>
      <c r="AA151" s="87" t="s">
        <v>629</v>
      </c>
      <c r="AB151" s="81"/>
      <c r="AC151" s="81" t="b">
        <v>0</v>
      </c>
      <c r="AD151" s="81">
        <v>0</v>
      </c>
      <c r="AE151" s="87" t="s">
        <v>712</v>
      </c>
      <c r="AF151" s="81" t="b">
        <v>1</v>
      </c>
      <c r="AG151" s="81" t="s">
        <v>728</v>
      </c>
      <c r="AH151" s="81"/>
      <c r="AI151" s="87" t="s">
        <v>733</v>
      </c>
      <c r="AJ151" s="81" t="b">
        <v>0</v>
      </c>
      <c r="AK151" s="81">
        <v>6</v>
      </c>
      <c r="AL151" s="87" t="s">
        <v>628</v>
      </c>
      <c r="AM151" s="81" t="s">
        <v>741</v>
      </c>
      <c r="AN151" s="81" t="b">
        <v>0</v>
      </c>
      <c r="AO151" s="87" t="s">
        <v>628</v>
      </c>
      <c r="AP151" s="81" t="s">
        <v>197</v>
      </c>
      <c r="AQ151" s="81">
        <v>0</v>
      </c>
      <c r="AR151" s="81">
        <v>0</v>
      </c>
      <c r="AS151" s="81"/>
      <c r="AT151" s="81"/>
      <c r="AU151" s="81"/>
      <c r="AV151" s="81"/>
      <c r="AW151" s="81"/>
      <c r="AX151" s="81"/>
      <c r="AY151" s="81"/>
      <c r="AZ151" s="81"/>
      <c r="BA151" s="81">
        <v>1</v>
      </c>
      <c r="BB151" s="80" t="str">
        <f>REPLACE(INDEX(GroupVertices[Group],MATCH(Edges[[#This Row],[Vertex 1]],GroupVertices[Vertex],0)),1,1,"")</f>
        <v>4</v>
      </c>
      <c r="BC151" s="80" t="str">
        <f>REPLACE(INDEX(GroupVertices[Group],MATCH(Edges[[#This Row],[Vertex 2]],GroupVertices[Vertex],0)),1,1,"")</f>
        <v>4</v>
      </c>
      <c r="BD151" s="48">
        <v>1</v>
      </c>
      <c r="BE151" s="49">
        <v>5.882352941176471</v>
      </c>
      <c r="BF151" s="48">
        <v>0</v>
      </c>
      <c r="BG151" s="49">
        <v>0</v>
      </c>
      <c r="BH151" s="48">
        <v>0</v>
      </c>
      <c r="BI151" s="49">
        <v>0</v>
      </c>
      <c r="BJ151" s="48">
        <v>16</v>
      </c>
      <c r="BK151" s="49">
        <v>94.11764705882354</v>
      </c>
      <c r="BL151" s="48">
        <v>17</v>
      </c>
    </row>
    <row r="152" spans="1:64" ht="15">
      <c r="A152" s="66" t="s">
        <v>278</v>
      </c>
      <c r="B152" s="66" t="s">
        <v>276</v>
      </c>
      <c r="C152" s="67" t="s">
        <v>1943</v>
      </c>
      <c r="D152" s="68">
        <v>3</v>
      </c>
      <c r="E152" s="69" t="s">
        <v>132</v>
      </c>
      <c r="F152" s="70">
        <v>32</v>
      </c>
      <c r="G152" s="67"/>
      <c r="H152" s="71"/>
      <c r="I152" s="72"/>
      <c r="J152" s="72"/>
      <c r="K152" s="34" t="s">
        <v>65</v>
      </c>
      <c r="L152" s="79">
        <v>152</v>
      </c>
      <c r="M152" s="79"/>
      <c r="N152" s="74"/>
      <c r="O152" s="81" t="s">
        <v>326</v>
      </c>
      <c r="P152" s="83">
        <v>43471.9353125</v>
      </c>
      <c r="Q152" s="81" t="s">
        <v>358</v>
      </c>
      <c r="R152" s="81"/>
      <c r="S152" s="81"/>
      <c r="T152" s="81" t="s">
        <v>425</v>
      </c>
      <c r="U152" s="81"/>
      <c r="V152" s="84" t="s">
        <v>484</v>
      </c>
      <c r="W152" s="83">
        <v>43471.9353125</v>
      </c>
      <c r="X152" s="84" t="s">
        <v>591</v>
      </c>
      <c r="Y152" s="81"/>
      <c r="Z152" s="81"/>
      <c r="AA152" s="87" t="s">
        <v>692</v>
      </c>
      <c r="AB152" s="81"/>
      <c r="AC152" s="81" t="b">
        <v>0</v>
      </c>
      <c r="AD152" s="81">
        <v>0</v>
      </c>
      <c r="AE152" s="87" t="s">
        <v>712</v>
      </c>
      <c r="AF152" s="81" t="b">
        <v>0</v>
      </c>
      <c r="AG152" s="81" t="s">
        <v>728</v>
      </c>
      <c r="AH152" s="81"/>
      <c r="AI152" s="87" t="s">
        <v>712</v>
      </c>
      <c r="AJ152" s="81" t="b">
        <v>0</v>
      </c>
      <c r="AK152" s="81">
        <v>6</v>
      </c>
      <c r="AL152" s="87" t="s">
        <v>694</v>
      </c>
      <c r="AM152" s="81" t="s">
        <v>741</v>
      </c>
      <c r="AN152" s="81" t="b">
        <v>0</v>
      </c>
      <c r="AO152" s="87" t="s">
        <v>694</v>
      </c>
      <c r="AP152" s="81" t="s">
        <v>197</v>
      </c>
      <c r="AQ152" s="81">
        <v>0</v>
      </c>
      <c r="AR152" s="81">
        <v>0</v>
      </c>
      <c r="AS152" s="81"/>
      <c r="AT152" s="81"/>
      <c r="AU152" s="81"/>
      <c r="AV152" s="81"/>
      <c r="AW152" s="81"/>
      <c r="AX152" s="81"/>
      <c r="AY152" s="81"/>
      <c r="AZ152" s="81"/>
      <c r="BA152" s="81">
        <v>1</v>
      </c>
      <c r="BB152" s="80" t="str">
        <f>REPLACE(INDEX(GroupVertices[Group],MATCH(Edges[[#This Row],[Vertex 1]],GroupVertices[Vertex],0)),1,1,"")</f>
        <v>4</v>
      </c>
      <c r="BC152" s="80" t="str">
        <f>REPLACE(INDEX(GroupVertices[Group],MATCH(Edges[[#This Row],[Vertex 2]],GroupVertices[Vertex],0)),1,1,"")</f>
        <v>2</v>
      </c>
      <c r="BD152" s="48">
        <v>0</v>
      </c>
      <c r="BE152" s="49">
        <v>0</v>
      </c>
      <c r="BF152" s="48">
        <v>0</v>
      </c>
      <c r="BG152" s="49">
        <v>0</v>
      </c>
      <c r="BH152" s="48">
        <v>0</v>
      </c>
      <c r="BI152" s="49">
        <v>0</v>
      </c>
      <c r="BJ152" s="48">
        <v>10</v>
      </c>
      <c r="BK152" s="49">
        <v>100</v>
      </c>
      <c r="BL152" s="48">
        <v>10</v>
      </c>
    </row>
    <row r="153" spans="1:64" ht="15">
      <c r="A153" s="66" t="s">
        <v>246</v>
      </c>
      <c r="B153" s="66" t="s">
        <v>276</v>
      </c>
      <c r="C153" s="67" t="s">
        <v>1943</v>
      </c>
      <c r="D153" s="68">
        <v>3</v>
      </c>
      <c r="E153" s="69" t="s">
        <v>132</v>
      </c>
      <c r="F153" s="70">
        <v>32</v>
      </c>
      <c r="G153" s="67"/>
      <c r="H153" s="71"/>
      <c r="I153" s="72"/>
      <c r="J153" s="72"/>
      <c r="K153" s="34" t="s">
        <v>65</v>
      </c>
      <c r="L153" s="79">
        <v>153</v>
      </c>
      <c r="M153" s="79"/>
      <c r="N153" s="74"/>
      <c r="O153" s="81" t="s">
        <v>326</v>
      </c>
      <c r="P153" s="83">
        <v>43471.94734953704</v>
      </c>
      <c r="Q153" s="81" t="s">
        <v>337</v>
      </c>
      <c r="R153" s="81"/>
      <c r="S153" s="81"/>
      <c r="T153" s="81" t="s">
        <v>406</v>
      </c>
      <c r="U153" s="81"/>
      <c r="V153" s="84" t="s">
        <v>454</v>
      </c>
      <c r="W153" s="83">
        <v>43471.94734953704</v>
      </c>
      <c r="X153" s="84" t="s">
        <v>513</v>
      </c>
      <c r="Y153" s="81"/>
      <c r="Z153" s="81"/>
      <c r="AA153" s="87" t="s">
        <v>609</v>
      </c>
      <c r="AB153" s="81"/>
      <c r="AC153" s="81" t="b">
        <v>0</v>
      </c>
      <c r="AD153" s="81">
        <v>0</v>
      </c>
      <c r="AE153" s="87" t="s">
        <v>712</v>
      </c>
      <c r="AF153" s="81" t="b">
        <v>0</v>
      </c>
      <c r="AG153" s="81" t="s">
        <v>729</v>
      </c>
      <c r="AH153" s="81"/>
      <c r="AI153" s="87" t="s">
        <v>712</v>
      </c>
      <c r="AJ153" s="81" t="b">
        <v>0</v>
      </c>
      <c r="AK153" s="81">
        <v>75</v>
      </c>
      <c r="AL153" s="87" t="s">
        <v>679</v>
      </c>
      <c r="AM153" s="81" t="s">
        <v>739</v>
      </c>
      <c r="AN153" s="81" t="b">
        <v>0</v>
      </c>
      <c r="AO153" s="87" t="s">
        <v>679</v>
      </c>
      <c r="AP153" s="81" t="s">
        <v>197</v>
      </c>
      <c r="AQ153" s="81">
        <v>0</v>
      </c>
      <c r="AR153" s="81">
        <v>0</v>
      </c>
      <c r="AS153" s="81"/>
      <c r="AT153" s="81"/>
      <c r="AU153" s="81"/>
      <c r="AV153" s="81"/>
      <c r="AW153" s="81"/>
      <c r="AX153" s="81"/>
      <c r="AY153" s="81"/>
      <c r="AZ153" s="81"/>
      <c r="BA153" s="81">
        <v>1</v>
      </c>
      <c r="BB153" s="80" t="str">
        <f>REPLACE(INDEX(GroupVertices[Group],MATCH(Edges[[#This Row],[Vertex 1]],GroupVertices[Vertex],0)),1,1,"")</f>
        <v>4</v>
      </c>
      <c r="BC153" s="80" t="str">
        <f>REPLACE(INDEX(GroupVertices[Group],MATCH(Edges[[#This Row],[Vertex 2]],GroupVertices[Vertex],0)),1,1,"")</f>
        <v>2</v>
      </c>
      <c r="BD153" s="48"/>
      <c r="BE153" s="49"/>
      <c r="BF153" s="48"/>
      <c r="BG153" s="49"/>
      <c r="BH153" s="48"/>
      <c r="BI153" s="49"/>
      <c r="BJ153" s="48"/>
      <c r="BK153" s="49"/>
      <c r="BL153" s="48"/>
    </row>
    <row r="154" spans="1:64" ht="15">
      <c r="A154" s="66" t="s">
        <v>246</v>
      </c>
      <c r="B154" s="66" t="s">
        <v>258</v>
      </c>
      <c r="C154" s="67" t="s">
        <v>1943</v>
      </c>
      <c r="D154" s="68">
        <v>3</v>
      </c>
      <c r="E154" s="69" t="s">
        <v>132</v>
      </c>
      <c r="F154" s="70">
        <v>32</v>
      </c>
      <c r="G154" s="67"/>
      <c r="H154" s="71"/>
      <c r="I154" s="72"/>
      <c r="J154" s="72"/>
      <c r="K154" s="34" t="s">
        <v>65</v>
      </c>
      <c r="L154" s="79">
        <v>154</v>
      </c>
      <c r="M154" s="79"/>
      <c r="N154" s="74"/>
      <c r="O154" s="81" t="s">
        <v>327</v>
      </c>
      <c r="P154" s="83">
        <v>43471.94734953704</v>
      </c>
      <c r="Q154" s="81" t="s">
        <v>337</v>
      </c>
      <c r="R154" s="81"/>
      <c r="S154" s="81"/>
      <c r="T154" s="81" t="s">
        <v>406</v>
      </c>
      <c r="U154" s="81"/>
      <c r="V154" s="84" t="s">
        <v>454</v>
      </c>
      <c r="W154" s="83">
        <v>43471.94734953704</v>
      </c>
      <c r="X154" s="84" t="s">
        <v>513</v>
      </c>
      <c r="Y154" s="81"/>
      <c r="Z154" s="81"/>
      <c r="AA154" s="87" t="s">
        <v>609</v>
      </c>
      <c r="AB154" s="81"/>
      <c r="AC154" s="81" t="b">
        <v>0</v>
      </c>
      <c r="AD154" s="81">
        <v>0</v>
      </c>
      <c r="AE154" s="87" t="s">
        <v>712</v>
      </c>
      <c r="AF154" s="81" t="b">
        <v>0</v>
      </c>
      <c r="AG154" s="81" t="s">
        <v>729</v>
      </c>
      <c r="AH154" s="81"/>
      <c r="AI154" s="87" t="s">
        <v>712</v>
      </c>
      <c r="AJ154" s="81" t="b">
        <v>0</v>
      </c>
      <c r="AK154" s="81">
        <v>75</v>
      </c>
      <c r="AL154" s="87" t="s">
        <v>679</v>
      </c>
      <c r="AM154" s="81" t="s">
        <v>739</v>
      </c>
      <c r="AN154" s="81" t="b">
        <v>0</v>
      </c>
      <c r="AO154" s="87" t="s">
        <v>679</v>
      </c>
      <c r="AP154" s="81" t="s">
        <v>197</v>
      </c>
      <c r="AQ154" s="81">
        <v>0</v>
      </c>
      <c r="AR154" s="81">
        <v>0</v>
      </c>
      <c r="AS154" s="81"/>
      <c r="AT154" s="81"/>
      <c r="AU154" s="81"/>
      <c r="AV154" s="81"/>
      <c r="AW154" s="81"/>
      <c r="AX154" s="81"/>
      <c r="AY154" s="81"/>
      <c r="AZ154" s="81"/>
      <c r="BA154" s="81">
        <v>1</v>
      </c>
      <c r="BB154" s="80" t="str">
        <f>REPLACE(INDEX(GroupVertices[Group],MATCH(Edges[[#This Row],[Vertex 1]],GroupVertices[Vertex],0)),1,1,"")</f>
        <v>4</v>
      </c>
      <c r="BC154" s="80" t="str">
        <f>REPLACE(INDEX(GroupVertices[Group],MATCH(Edges[[#This Row],[Vertex 2]],GroupVertices[Vertex],0)),1,1,"")</f>
        <v>4</v>
      </c>
      <c r="BD154" s="48"/>
      <c r="BE154" s="49"/>
      <c r="BF154" s="48"/>
      <c r="BG154" s="49"/>
      <c r="BH154" s="48"/>
      <c r="BI154" s="49"/>
      <c r="BJ154" s="48"/>
      <c r="BK154" s="49"/>
      <c r="BL154" s="48"/>
    </row>
    <row r="155" spans="1:64" ht="15">
      <c r="A155" s="66" t="s">
        <v>246</v>
      </c>
      <c r="B155" s="66" t="s">
        <v>264</v>
      </c>
      <c r="C155" s="67" t="s">
        <v>1943</v>
      </c>
      <c r="D155" s="68">
        <v>3</v>
      </c>
      <c r="E155" s="69" t="s">
        <v>132</v>
      </c>
      <c r="F155" s="70">
        <v>32</v>
      </c>
      <c r="G155" s="67"/>
      <c r="H155" s="71"/>
      <c r="I155" s="72"/>
      <c r="J155" s="72"/>
      <c r="K155" s="34" t="s">
        <v>65</v>
      </c>
      <c r="L155" s="79">
        <v>155</v>
      </c>
      <c r="M155" s="79"/>
      <c r="N155" s="74"/>
      <c r="O155" s="81" t="s">
        <v>327</v>
      </c>
      <c r="P155" s="83">
        <v>43471.94734953704</v>
      </c>
      <c r="Q155" s="81" t="s">
        <v>337</v>
      </c>
      <c r="R155" s="81"/>
      <c r="S155" s="81"/>
      <c r="T155" s="81" t="s">
        <v>406</v>
      </c>
      <c r="U155" s="81"/>
      <c r="V155" s="84" t="s">
        <v>454</v>
      </c>
      <c r="W155" s="83">
        <v>43471.94734953704</v>
      </c>
      <c r="X155" s="84" t="s">
        <v>513</v>
      </c>
      <c r="Y155" s="81"/>
      <c r="Z155" s="81"/>
      <c r="AA155" s="87" t="s">
        <v>609</v>
      </c>
      <c r="AB155" s="81"/>
      <c r="AC155" s="81" t="b">
        <v>0</v>
      </c>
      <c r="AD155" s="81">
        <v>0</v>
      </c>
      <c r="AE155" s="87" t="s">
        <v>712</v>
      </c>
      <c r="AF155" s="81" t="b">
        <v>0</v>
      </c>
      <c r="AG155" s="81" t="s">
        <v>729</v>
      </c>
      <c r="AH155" s="81"/>
      <c r="AI155" s="87" t="s">
        <v>712</v>
      </c>
      <c r="AJ155" s="81" t="b">
        <v>0</v>
      </c>
      <c r="AK155" s="81">
        <v>75</v>
      </c>
      <c r="AL155" s="87" t="s">
        <v>679</v>
      </c>
      <c r="AM155" s="81" t="s">
        <v>739</v>
      </c>
      <c r="AN155" s="81" t="b">
        <v>0</v>
      </c>
      <c r="AO155" s="87" t="s">
        <v>679</v>
      </c>
      <c r="AP155" s="81" t="s">
        <v>197</v>
      </c>
      <c r="AQ155" s="81">
        <v>0</v>
      </c>
      <c r="AR155" s="81">
        <v>0</v>
      </c>
      <c r="AS155" s="81"/>
      <c r="AT155" s="81"/>
      <c r="AU155" s="81"/>
      <c r="AV155" s="81"/>
      <c r="AW155" s="81"/>
      <c r="AX155" s="81"/>
      <c r="AY155" s="81"/>
      <c r="AZ155" s="81"/>
      <c r="BA155" s="81">
        <v>1</v>
      </c>
      <c r="BB155" s="80" t="str">
        <f>REPLACE(INDEX(GroupVertices[Group],MATCH(Edges[[#This Row],[Vertex 1]],GroupVertices[Vertex],0)),1,1,"")</f>
        <v>4</v>
      </c>
      <c r="BC155" s="80" t="str">
        <f>REPLACE(INDEX(GroupVertices[Group],MATCH(Edges[[#This Row],[Vertex 2]],GroupVertices[Vertex],0)),1,1,"")</f>
        <v>4</v>
      </c>
      <c r="BD155" s="48">
        <v>0</v>
      </c>
      <c r="BE155" s="49">
        <v>0</v>
      </c>
      <c r="BF155" s="48">
        <v>0</v>
      </c>
      <c r="BG155" s="49">
        <v>0</v>
      </c>
      <c r="BH155" s="48">
        <v>0</v>
      </c>
      <c r="BI155" s="49">
        <v>0</v>
      </c>
      <c r="BJ155" s="48">
        <v>26</v>
      </c>
      <c r="BK155" s="49">
        <v>100</v>
      </c>
      <c r="BL155" s="48">
        <v>26</v>
      </c>
    </row>
    <row r="156" spans="1:64" ht="15">
      <c r="A156" s="66" t="s">
        <v>287</v>
      </c>
      <c r="B156" s="66" t="s">
        <v>276</v>
      </c>
      <c r="C156" s="67" t="s">
        <v>1943</v>
      </c>
      <c r="D156" s="68">
        <v>3</v>
      </c>
      <c r="E156" s="69" t="s">
        <v>132</v>
      </c>
      <c r="F156" s="70">
        <v>32</v>
      </c>
      <c r="G156" s="67"/>
      <c r="H156" s="71"/>
      <c r="I156" s="72"/>
      <c r="J156" s="72"/>
      <c r="K156" s="34" t="s">
        <v>65</v>
      </c>
      <c r="L156" s="79">
        <v>156</v>
      </c>
      <c r="M156" s="79"/>
      <c r="N156" s="74"/>
      <c r="O156" s="81" t="s">
        <v>326</v>
      </c>
      <c r="P156" s="83">
        <v>43471.9477662037</v>
      </c>
      <c r="Q156" s="81" t="s">
        <v>358</v>
      </c>
      <c r="R156" s="81"/>
      <c r="S156" s="81"/>
      <c r="T156" s="81" t="s">
        <v>425</v>
      </c>
      <c r="U156" s="81"/>
      <c r="V156" s="84" t="s">
        <v>492</v>
      </c>
      <c r="W156" s="83">
        <v>43471.9477662037</v>
      </c>
      <c r="X156" s="84" t="s">
        <v>551</v>
      </c>
      <c r="Y156" s="81"/>
      <c r="Z156" s="81"/>
      <c r="AA156" s="87" t="s">
        <v>649</v>
      </c>
      <c r="AB156" s="81"/>
      <c r="AC156" s="81" t="b">
        <v>0</v>
      </c>
      <c r="AD156" s="81">
        <v>0</v>
      </c>
      <c r="AE156" s="87" t="s">
        <v>712</v>
      </c>
      <c r="AF156" s="81" t="b">
        <v>0</v>
      </c>
      <c r="AG156" s="81" t="s">
        <v>728</v>
      </c>
      <c r="AH156" s="81"/>
      <c r="AI156" s="87" t="s">
        <v>712</v>
      </c>
      <c r="AJ156" s="81" t="b">
        <v>0</v>
      </c>
      <c r="AK156" s="81">
        <v>6</v>
      </c>
      <c r="AL156" s="87" t="s">
        <v>694</v>
      </c>
      <c r="AM156" s="81" t="s">
        <v>739</v>
      </c>
      <c r="AN156" s="81" t="b">
        <v>0</v>
      </c>
      <c r="AO156" s="87" t="s">
        <v>694</v>
      </c>
      <c r="AP156" s="81" t="s">
        <v>197</v>
      </c>
      <c r="AQ156" s="81">
        <v>0</v>
      </c>
      <c r="AR156" s="81">
        <v>0</v>
      </c>
      <c r="AS156" s="81"/>
      <c r="AT156" s="81"/>
      <c r="AU156" s="81"/>
      <c r="AV156" s="81"/>
      <c r="AW156" s="81"/>
      <c r="AX156" s="81"/>
      <c r="AY156" s="81"/>
      <c r="AZ156" s="81"/>
      <c r="BA156" s="81">
        <v>1</v>
      </c>
      <c r="BB156" s="80" t="str">
        <f>REPLACE(INDEX(GroupVertices[Group],MATCH(Edges[[#This Row],[Vertex 1]],GroupVertices[Vertex],0)),1,1,"")</f>
        <v>3</v>
      </c>
      <c r="BC156" s="80" t="str">
        <f>REPLACE(INDEX(GroupVertices[Group],MATCH(Edges[[#This Row],[Vertex 2]],GroupVertices[Vertex],0)),1,1,"")</f>
        <v>2</v>
      </c>
      <c r="BD156" s="48">
        <v>0</v>
      </c>
      <c r="BE156" s="49">
        <v>0</v>
      </c>
      <c r="BF156" s="48">
        <v>0</v>
      </c>
      <c r="BG156" s="49">
        <v>0</v>
      </c>
      <c r="BH156" s="48">
        <v>0</v>
      </c>
      <c r="BI156" s="49">
        <v>0</v>
      </c>
      <c r="BJ156" s="48">
        <v>10</v>
      </c>
      <c r="BK156" s="49">
        <v>100</v>
      </c>
      <c r="BL156" s="48">
        <v>10</v>
      </c>
    </row>
    <row r="157" spans="1:64" ht="15">
      <c r="A157" s="66" t="s">
        <v>289</v>
      </c>
      <c r="B157" s="66" t="s">
        <v>301</v>
      </c>
      <c r="C157" s="67" t="s">
        <v>1943</v>
      </c>
      <c r="D157" s="68">
        <v>3</v>
      </c>
      <c r="E157" s="69" t="s">
        <v>132</v>
      </c>
      <c r="F157" s="70">
        <v>32</v>
      </c>
      <c r="G157" s="67"/>
      <c r="H157" s="71"/>
      <c r="I157" s="72"/>
      <c r="J157" s="72"/>
      <c r="K157" s="34" t="s">
        <v>65</v>
      </c>
      <c r="L157" s="79">
        <v>157</v>
      </c>
      <c r="M157" s="79"/>
      <c r="N157" s="74"/>
      <c r="O157" s="81" t="s">
        <v>327</v>
      </c>
      <c r="P157" s="83">
        <v>43471.360243055555</v>
      </c>
      <c r="Q157" s="81" t="s">
        <v>342</v>
      </c>
      <c r="R157" s="81"/>
      <c r="S157" s="81"/>
      <c r="T157" s="81" t="s">
        <v>403</v>
      </c>
      <c r="U157" s="81"/>
      <c r="V157" s="84" t="s">
        <v>494</v>
      </c>
      <c r="W157" s="83">
        <v>43471.360243055555</v>
      </c>
      <c r="X157" s="84" t="s">
        <v>552</v>
      </c>
      <c r="Y157" s="81"/>
      <c r="Z157" s="81"/>
      <c r="AA157" s="87" t="s">
        <v>650</v>
      </c>
      <c r="AB157" s="87" t="s">
        <v>701</v>
      </c>
      <c r="AC157" s="81" t="b">
        <v>0</v>
      </c>
      <c r="AD157" s="81">
        <v>1</v>
      </c>
      <c r="AE157" s="87" t="s">
        <v>724</v>
      </c>
      <c r="AF157" s="81" t="b">
        <v>0</v>
      </c>
      <c r="AG157" s="81" t="s">
        <v>728</v>
      </c>
      <c r="AH157" s="81"/>
      <c r="AI157" s="87" t="s">
        <v>712</v>
      </c>
      <c r="AJ157" s="81" t="b">
        <v>0</v>
      </c>
      <c r="AK157" s="81">
        <v>1</v>
      </c>
      <c r="AL157" s="87" t="s">
        <v>712</v>
      </c>
      <c r="AM157" s="81" t="s">
        <v>741</v>
      </c>
      <c r="AN157" s="81" t="b">
        <v>0</v>
      </c>
      <c r="AO157" s="87" t="s">
        <v>701</v>
      </c>
      <c r="AP157" s="81" t="s">
        <v>197</v>
      </c>
      <c r="AQ157" s="81">
        <v>0</v>
      </c>
      <c r="AR157" s="81">
        <v>0</v>
      </c>
      <c r="AS157" s="81"/>
      <c r="AT157" s="81"/>
      <c r="AU157" s="81"/>
      <c r="AV157" s="81"/>
      <c r="AW157" s="81"/>
      <c r="AX157" s="81"/>
      <c r="AY157" s="81"/>
      <c r="AZ157" s="81"/>
      <c r="BA157" s="81">
        <v>1</v>
      </c>
      <c r="BB157" s="80" t="str">
        <f>REPLACE(INDEX(GroupVertices[Group],MATCH(Edges[[#This Row],[Vertex 1]],GroupVertices[Vertex],0)),1,1,"")</f>
        <v>1</v>
      </c>
      <c r="BC157" s="80" t="str">
        <f>REPLACE(INDEX(GroupVertices[Group],MATCH(Edges[[#This Row],[Vertex 2]],GroupVertices[Vertex],0)),1,1,"")</f>
        <v>1</v>
      </c>
      <c r="BD157" s="48"/>
      <c r="BE157" s="49"/>
      <c r="BF157" s="48"/>
      <c r="BG157" s="49"/>
      <c r="BH157" s="48"/>
      <c r="BI157" s="49"/>
      <c r="BJ157" s="48"/>
      <c r="BK157" s="49"/>
      <c r="BL157" s="48"/>
    </row>
    <row r="158" spans="1:64" ht="15">
      <c r="A158" s="66" t="s">
        <v>289</v>
      </c>
      <c r="B158" s="66" t="s">
        <v>288</v>
      </c>
      <c r="C158" s="67" t="s">
        <v>1943</v>
      </c>
      <c r="D158" s="68">
        <v>3</v>
      </c>
      <c r="E158" s="69" t="s">
        <v>132</v>
      </c>
      <c r="F158" s="70">
        <v>32</v>
      </c>
      <c r="G158" s="67"/>
      <c r="H158" s="71"/>
      <c r="I158" s="72"/>
      <c r="J158" s="72"/>
      <c r="K158" s="34" t="s">
        <v>65</v>
      </c>
      <c r="L158" s="79">
        <v>158</v>
      </c>
      <c r="M158" s="79"/>
      <c r="N158" s="74"/>
      <c r="O158" s="81" t="s">
        <v>327</v>
      </c>
      <c r="P158" s="83">
        <v>43471.360243055555</v>
      </c>
      <c r="Q158" s="81" t="s">
        <v>342</v>
      </c>
      <c r="R158" s="81"/>
      <c r="S158" s="81"/>
      <c r="T158" s="81" t="s">
        <v>403</v>
      </c>
      <c r="U158" s="81"/>
      <c r="V158" s="84" t="s">
        <v>494</v>
      </c>
      <c r="W158" s="83">
        <v>43471.360243055555</v>
      </c>
      <c r="X158" s="84" t="s">
        <v>552</v>
      </c>
      <c r="Y158" s="81"/>
      <c r="Z158" s="81"/>
      <c r="AA158" s="87" t="s">
        <v>650</v>
      </c>
      <c r="AB158" s="87" t="s">
        <v>701</v>
      </c>
      <c r="AC158" s="81" t="b">
        <v>0</v>
      </c>
      <c r="AD158" s="81">
        <v>1</v>
      </c>
      <c r="AE158" s="87" t="s">
        <v>724</v>
      </c>
      <c r="AF158" s="81" t="b">
        <v>0</v>
      </c>
      <c r="AG158" s="81" t="s">
        <v>728</v>
      </c>
      <c r="AH158" s="81"/>
      <c r="AI158" s="87" t="s">
        <v>712</v>
      </c>
      <c r="AJ158" s="81" t="b">
        <v>0</v>
      </c>
      <c r="AK158" s="81">
        <v>1</v>
      </c>
      <c r="AL158" s="87" t="s">
        <v>712</v>
      </c>
      <c r="AM158" s="81" t="s">
        <v>741</v>
      </c>
      <c r="AN158" s="81" t="b">
        <v>0</v>
      </c>
      <c r="AO158" s="87" t="s">
        <v>701</v>
      </c>
      <c r="AP158" s="81" t="s">
        <v>197</v>
      </c>
      <c r="AQ158" s="81">
        <v>0</v>
      </c>
      <c r="AR158" s="81">
        <v>0</v>
      </c>
      <c r="AS158" s="81"/>
      <c r="AT158" s="81"/>
      <c r="AU158" s="81"/>
      <c r="AV158" s="81"/>
      <c r="AW158" s="81"/>
      <c r="AX158" s="81"/>
      <c r="AY158" s="81"/>
      <c r="AZ158" s="81"/>
      <c r="BA158" s="81">
        <v>1</v>
      </c>
      <c r="BB158" s="80" t="str">
        <f>REPLACE(INDEX(GroupVertices[Group],MATCH(Edges[[#This Row],[Vertex 1]],GroupVertices[Vertex],0)),1,1,"")</f>
        <v>1</v>
      </c>
      <c r="BC158" s="80" t="str">
        <f>REPLACE(INDEX(GroupVertices[Group],MATCH(Edges[[#This Row],[Vertex 2]],GroupVertices[Vertex],0)),1,1,"")</f>
        <v>1</v>
      </c>
      <c r="BD158" s="48"/>
      <c r="BE158" s="49"/>
      <c r="BF158" s="48"/>
      <c r="BG158" s="49"/>
      <c r="BH158" s="48"/>
      <c r="BI158" s="49"/>
      <c r="BJ158" s="48"/>
      <c r="BK158" s="49"/>
      <c r="BL158" s="48"/>
    </row>
    <row r="159" spans="1:64" ht="15">
      <c r="A159" s="66" t="s">
        <v>289</v>
      </c>
      <c r="B159" s="66" t="s">
        <v>302</v>
      </c>
      <c r="C159" s="67" t="s">
        <v>1943</v>
      </c>
      <c r="D159" s="68">
        <v>3</v>
      </c>
      <c r="E159" s="69" t="s">
        <v>132</v>
      </c>
      <c r="F159" s="70">
        <v>32</v>
      </c>
      <c r="G159" s="67"/>
      <c r="H159" s="71"/>
      <c r="I159" s="72"/>
      <c r="J159" s="72"/>
      <c r="K159" s="34" t="s">
        <v>65</v>
      </c>
      <c r="L159" s="79">
        <v>159</v>
      </c>
      <c r="M159" s="79"/>
      <c r="N159" s="74"/>
      <c r="O159" s="81" t="s">
        <v>328</v>
      </c>
      <c r="P159" s="83">
        <v>43471.360243055555</v>
      </c>
      <c r="Q159" s="81" t="s">
        <v>342</v>
      </c>
      <c r="R159" s="81"/>
      <c r="S159" s="81"/>
      <c r="T159" s="81" t="s">
        <v>403</v>
      </c>
      <c r="U159" s="81"/>
      <c r="V159" s="84" t="s">
        <v>494</v>
      </c>
      <c r="W159" s="83">
        <v>43471.360243055555</v>
      </c>
      <c r="X159" s="84" t="s">
        <v>552</v>
      </c>
      <c r="Y159" s="81"/>
      <c r="Z159" s="81"/>
      <c r="AA159" s="87" t="s">
        <v>650</v>
      </c>
      <c r="AB159" s="87" t="s">
        <v>701</v>
      </c>
      <c r="AC159" s="81" t="b">
        <v>0</v>
      </c>
      <c r="AD159" s="81">
        <v>1</v>
      </c>
      <c r="AE159" s="87" t="s">
        <v>724</v>
      </c>
      <c r="AF159" s="81" t="b">
        <v>0</v>
      </c>
      <c r="AG159" s="81" t="s">
        <v>728</v>
      </c>
      <c r="AH159" s="81"/>
      <c r="AI159" s="87" t="s">
        <v>712</v>
      </c>
      <c r="AJ159" s="81" t="b">
        <v>0</v>
      </c>
      <c r="AK159" s="81">
        <v>1</v>
      </c>
      <c r="AL159" s="87" t="s">
        <v>712</v>
      </c>
      <c r="AM159" s="81" t="s">
        <v>741</v>
      </c>
      <c r="AN159" s="81" t="b">
        <v>0</v>
      </c>
      <c r="AO159" s="87" t="s">
        <v>701</v>
      </c>
      <c r="AP159" s="81" t="s">
        <v>197</v>
      </c>
      <c r="AQ159" s="81">
        <v>0</v>
      </c>
      <c r="AR159" s="81">
        <v>0</v>
      </c>
      <c r="AS159" s="81"/>
      <c r="AT159" s="81"/>
      <c r="AU159" s="81"/>
      <c r="AV159" s="81"/>
      <c r="AW159" s="81"/>
      <c r="AX159" s="81"/>
      <c r="AY159" s="81"/>
      <c r="AZ159" s="81"/>
      <c r="BA159" s="81">
        <v>1</v>
      </c>
      <c r="BB159" s="80" t="str">
        <f>REPLACE(INDEX(GroupVertices[Group],MATCH(Edges[[#This Row],[Vertex 1]],GroupVertices[Vertex],0)),1,1,"")</f>
        <v>1</v>
      </c>
      <c r="BC159" s="80" t="str">
        <f>REPLACE(INDEX(GroupVertices[Group],MATCH(Edges[[#This Row],[Vertex 2]],GroupVertices[Vertex],0)),1,1,"")</f>
        <v>1</v>
      </c>
      <c r="BD159" s="48">
        <v>3</v>
      </c>
      <c r="BE159" s="49">
        <v>13.043478260869565</v>
      </c>
      <c r="BF159" s="48">
        <v>0</v>
      </c>
      <c r="BG159" s="49">
        <v>0</v>
      </c>
      <c r="BH159" s="48">
        <v>0</v>
      </c>
      <c r="BI159" s="49">
        <v>0</v>
      </c>
      <c r="BJ159" s="48">
        <v>20</v>
      </c>
      <c r="BK159" s="49">
        <v>86.95652173913044</v>
      </c>
      <c r="BL159" s="48">
        <v>23</v>
      </c>
    </row>
    <row r="160" spans="1:64" ht="15">
      <c r="A160" s="66" t="s">
        <v>290</v>
      </c>
      <c r="B160" s="66" t="s">
        <v>311</v>
      </c>
      <c r="C160" s="67" t="s">
        <v>1943</v>
      </c>
      <c r="D160" s="68">
        <v>3</v>
      </c>
      <c r="E160" s="69" t="s">
        <v>132</v>
      </c>
      <c r="F160" s="70">
        <v>32</v>
      </c>
      <c r="G160" s="67"/>
      <c r="H160" s="71"/>
      <c r="I160" s="72"/>
      <c r="J160" s="72"/>
      <c r="K160" s="34" t="s">
        <v>65</v>
      </c>
      <c r="L160" s="79">
        <v>160</v>
      </c>
      <c r="M160" s="79"/>
      <c r="N160" s="74"/>
      <c r="O160" s="81" t="s">
        <v>327</v>
      </c>
      <c r="P160" s="83">
        <v>43471.37716435185</v>
      </c>
      <c r="Q160" s="81" t="s">
        <v>363</v>
      </c>
      <c r="R160" s="81"/>
      <c r="S160" s="81"/>
      <c r="T160" s="81"/>
      <c r="U160" s="81"/>
      <c r="V160" s="84" t="s">
        <v>495</v>
      </c>
      <c r="W160" s="83">
        <v>43471.37716435185</v>
      </c>
      <c r="X160" s="84" t="s">
        <v>553</v>
      </c>
      <c r="Y160" s="81"/>
      <c r="Z160" s="81"/>
      <c r="AA160" s="87" t="s">
        <v>651</v>
      </c>
      <c r="AB160" s="81"/>
      <c r="AC160" s="81" t="b">
        <v>0</v>
      </c>
      <c r="AD160" s="81">
        <v>0</v>
      </c>
      <c r="AE160" s="87" t="s">
        <v>712</v>
      </c>
      <c r="AF160" s="81" t="b">
        <v>0</v>
      </c>
      <c r="AG160" s="81" t="s">
        <v>728</v>
      </c>
      <c r="AH160" s="81"/>
      <c r="AI160" s="87" t="s">
        <v>712</v>
      </c>
      <c r="AJ160" s="81" t="b">
        <v>0</v>
      </c>
      <c r="AK160" s="81">
        <v>3</v>
      </c>
      <c r="AL160" s="87" t="s">
        <v>652</v>
      </c>
      <c r="AM160" s="81" t="s">
        <v>741</v>
      </c>
      <c r="AN160" s="81" t="b">
        <v>0</v>
      </c>
      <c r="AO160" s="87" t="s">
        <v>652</v>
      </c>
      <c r="AP160" s="81" t="s">
        <v>197</v>
      </c>
      <c r="AQ160" s="81">
        <v>0</v>
      </c>
      <c r="AR160" s="81">
        <v>0</v>
      </c>
      <c r="AS160" s="81"/>
      <c r="AT160" s="81"/>
      <c r="AU160" s="81"/>
      <c r="AV160" s="81"/>
      <c r="AW160" s="81"/>
      <c r="AX160" s="81"/>
      <c r="AY160" s="81"/>
      <c r="AZ160" s="81"/>
      <c r="BA160" s="81">
        <v>1</v>
      </c>
      <c r="BB160" s="80" t="str">
        <f>REPLACE(INDEX(GroupVertices[Group],MATCH(Edges[[#This Row],[Vertex 1]],GroupVertices[Vertex],0)),1,1,"")</f>
        <v>4</v>
      </c>
      <c r="BC160" s="80" t="str">
        <f>REPLACE(INDEX(GroupVertices[Group],MATCH(Edges[[#This Row],[Vertex 2]],GroupVertices[Vertex],0)),1,1,"")</f>
        <v>1</v>
      </c>
      <c r="BD160" s="48"/>
      <c r="BE160" s="49"/>
      <c r="BF160" s="48"/>
      <c r="BG160" s="49"/>
      <c r="BH160" s="48"/>
      <c r="BI160" s="49"/>
      <c r="BJ160" s="48"/>
      <c r="BK160" s="49"/>
      <c r="BL160" s="48"/>
    </row>
    <row r="161" spans="1:64" ht="15">
      <c r="A161" s="66" t="s">
        <v>289</v>
      </c>
      <c r="B161" s="66" t="s">
        <v>311</v>
      </c>
      <c r="C161" s="67" t="s">
        <v>1943</v>
      </c>
      <c r="D161" s="68">
        <v>3</v>
      </c>
      <c r="E161" s="69" t="s">
        <v>132</v>
      </c>
      <c r="F161" s="70">
        <v>32</v>
      </c>
      <c r="G161" s="67"/>
      <c r="H161" s="71"/>
      <c r="I161" s="72"/>
      <c r="J161" s="72"/>
      <c r="K161" s="34" t="s">
        <v>65</v>
      </c>
      <c r="L161" s="79">
        <v>161</v>
      </c>
      <c r="M161" s="79"/>
      <c r="N161" s="74"/>
      <c r="O161" s="81" t="s">
        <v>327</v>
      </c>
      <c r="P161" s="83">
        <v>43471.37664351852</v>
      </c>
      <c r="Q161" s="81" t="s">
        <v>363</v>
      </c>
      <c r="R161" s="81"/>
      <c r="S161" s="81"/>
      <c r="T161" s="81" t="s">
        <v>403</v>
      </c>
      <c r="U161" s="81"/>
      <c r="V161" s="84" t="s">
        <v>494</v>
      </c>
      <c r="W161" s="83">
        <v>43471.37664351852</v>
      </c>
      <c r="X161" s="84" t="s">
        <v>554</v>
      </c>
      <c r="Y161" s="81"/>
      <c r="Z161" s="81"/>
      <c r="AA161" s="87" t="s">
        <v>652</v>
      </c>
      <c r="AB161" s="87" t="s">
        <v>702</v>
      </c>
      <c r="AC161" s="81" t="b">
        <v>0</v>
      </c>
      <c r="AD161" s="81">
        <v>6</v>
      </c>
      <c r="AE161" s="87" t="s">
        <v>725</v>
      </c>
      <c r="AF161" s="81" t="b">
        <v>0</v>
      </c>
      <c r="AG161" s="81" t="s">
        <v>728</v>
      </c>
      <c r="AH161" s="81"/>
      <c r="AI161" s="87" t="s">
        <v>712</v>
      </c>
      <c r="AJ161" s="81" t="b">
        <v>0</v>
      </c>
      <c r="AK161" s="81">
        <v>3</v>
      </c>
      <c r="AL161" s="87" t="s">
        <v>712</v>
      </c>
      <c r="AM161" s="81" t="s">
        <v>741</v>
      </c>
      <c r="AN161" s="81" t="b">
        <v>0</v>
      </c>
      <c r="AO161" s="87" t="s">
        <v>702</v>
      </c>
      <c r="AP161" s="81" t="s">
        <v>197</v>
      </c>
      <c r="AQ161" s="81">
        <v>0</v>
      </c>
      <c r="AR161" s="81">
        <v>0</v>
      </c>
      <c r="AS161" s="81"/>
      <c r="AT161" s="81"/>
      <c r="AU161" s="81"/>
      <c r="AV161" s="81"/>
      <c r="AW161" s="81"/>
      <c r="AX161" s="81"/>
      <c r="AY161" s="81"/>
      <c r="AZ161" s="81"/>
      <c r="BA161" s="81">
        <v>1</v>
      </c>
      <c r="BB161" s="80" t="str">
        <f>REPLACE(INDEX(GroupVertices[Group],MATCH(Edges[[#This Row],[Vertex 1]],GroupVertices[Vertex],0)),1,1,"")</f>
        <v>1</v>
      </c>
      <c r="BC161" s="80" t="str">
        <f>REPLACE(INDEX(GroupVertices[Group],MATCH(Edges[[#This Row],[Vertex 2]],GroupVertices[Vertex],0)),1,1,"")</f>
        <v>1</v>
      </c>
      <c r="BD161" s="48"/>
      <c r="BE161" s="49"/>
      <c r="BF161" s="48"/>
      <c r="BG161" s="49"/>
      <c r="BH161" s="48"/>
      <c r="BI161" s="49"/>
      <c r="BJ161" s="48"/>
      <c r="BK161" s="49"/>
      <c r="BL161" s="48"/>
    </row>
    <row r="162" spans="1:64" ht="15">
      <c r="A162" s="66" t="s">
        <v>290</v>
      </c>
      <c r="B162" s="66" t="s">
        <v>257</v>
      </c>
      <c r="C162" s="67" t="s">
        <v>1943</v>
      </c>
      <c r="D162" s="68">
        <v>3</v>
      </c>
      <c r="E162" s="69" t="s">
        <v>132</v>
      </c>
      <c r="F162" s="70">
        <v>32</v>
      </c>
      <c r="G162" s="67"/>
      <c r="H162" s="71"/>
      <c r="I162" s="72"/>
      <c r="J162" s="72"/>
      <c r="K162" s="34" t="s">
        <v>65</v>
      </c>
      <c r="L162" s="79">
        <v>162</v>
      </c>
      <c r="M162" s="79"/>
      <c r="N162" s="74"/>
      <c r="O162" s="81" t="s">
        <v>327</v>
      </c>
      <c r="P162" s="83">
        <v>43471.37716435185</v>
      </c>
      <c r="Q162" s="81" t="s">
        <v>363</v>
      </c>
      <c r="R162" s="81"/>
      <c r="S162" s="81"/>
      <c r="T162" s="81"/>
      <c r="U162" s="81"/>
      <c r="V162" s="84" t="s">
        <v>495</v>
      </c>
      <c r="W162" s="83">
        <v>43471.37716435185</v>
      </c>
      <c r="X162" s="84" t="s">
        <v>553</v>
      </c>
      <c r="Y162" s="81"/>
      <c r="Z162" s="81"/>
      <c r="AA162" s="87" t="s">
        <v>651</v>
      </c>
      <c r="AB162" s="81"/>
      <c r="AC162" s="81" t="b">
        <v>0</v>
      </c>
      <c r="AD162" s="81">
        <v>0</v>
      </c>
      <c r="AE162" s="87" t="s">
        <v>712</v>
      </c>
      <c r="AF162" s="81" t="b">
        <v>0</v>
      </c>
      <c r="AG162" s="81" t="s">
        <v>728</v>
      </c>
      <c r="AH162" s="81"/>
      <c r="AI162" s="87" t="s">
        <v>712</v>
      </c>
      <c r="AJ162" s="81" t="b">
        <v>0</v>
      </c>
      <c r="AK162" s="81">
        <v>3</v>
      </c>
      <c r="AL162" s="87" t="s">
        <v>652</v>
      </c>
      <c r="AM162" s="81" t="s">
        <v>741</v>
      </c>
      <c r="AN162" s="81" t="b">
        <v>0</v>
      </c>
      <c r="AO162" s="87" t="s">
        <v>652</v>
      </c>
      <c r="AP162" s="81" t="s">
        <v>197</v>
      </c>
      <c r="AQ162" s="81">
        <v>0</v>
      </c>
      <c r="AR162" s="81">
        <v>0</v>
      </c>
      <c r="AS162" s="81"/>
      <c r="AT162" s="81"/>
      <c r="AU162" s="81"/>
      <c r="AV162" s="81"/>
      <c r="AW162" s="81"/>
      <c r="AX162" s="81"/>
      <c r="AY162" s="81"/>
      <c r="AZ162" s="81"/>
      <c r="BA162" s="81">
        <v>1</v>
      </c>
      <c r="BB162" s="80" t="str">
        <f>REPLACE(INDEX(GroupVertices[Group],MATCH(Edges[[#This Row],[Vertex 1]],GroupVertices[Vertex],0)),1,1,"")</f>
        <v>4</v>
      </c>
      <c r="BC162" s="80" t="str">
        <f>REPLACE(INDEX(GroupVertices[Group],MATCH(Edges[[#This Row],[Vertex 2]],GroupVertices[Vertex],0)),1,1,"")</f>
        <v>4</v>
      </c>
      <c r="BD162" s="48"/>
      <c r="BE162" s="49"/>
      <c r="BF162" s="48"/>
      <c r="BG162" s="49"/>
      <c r="BH162" s="48"/>
      <c r="BI162" s="49"/>
      <c r="BJ162" s="48"/>
      <c r="BK162" s="49"/>
      <c r="BL162" s="48"/>
    </row>
    <row r="163" spans="1:64" ht="15">
      <c r="A163" s="66" t="s">
        <v>289</v>
      </c>
      <c r="B163" s="66" t="s">
        <v>257</v>
      </c>
      <c r="C163" s="67" t="s">
        <v>1943</v>
      </c>
      <c r="D163" s="68">
        <v>3</v>
      </c>
      <c r="E163" s="69" t="s">
        <v>132</v>
      </c>
      <c r="F163" s="70">
        <v>32</v>
      </c>
      <c r="G163" s="67"/>
      <c r="H163" s="71"/>
      <c r="I163" s="72"/>
      <c r="J163" s="72"/>
      <c r="K163" s="34" t="s">
        <v>65</v>
      </c>
      <c r="L163" s="79">
        <v>163</v>
      </c>
      <c r="M163" s="79"/>
      <c r="N163" s="74"/>
      <c r="O163" s="81" t="s">
        <v>327</v>
      </c>
      <c r="P163" s="83">
        <v>43471.37664351852</v>
      </c>
      <c r="Q163" s="81" t="s">
        <v>363</v>
      </c>
      <c r="R163" s="81"/>
      <c r="S163" s="81"/>
      <c r="T163" s="81" t="s">
        <v>403</v>
      </c>
      <c r="U163" s="81"/>
      <c r="V163" s="84" t="s">
        <v>494</v>
      </c>
      <c r="W163" s="83">
        <v>43471.37664351852</v>
      </c>
      <c r="X163" s="84" t="s">
        <v>554</v>
      </c>
      <c r="Y163" s="81"/>
      <c r="Z163" s="81"/>
      <c r="AA163" s="87" t="s">
        <v>652</v>
      </c>
      <c r="AB163" s="87" t="s">
        <v>702</v>
      </c>
      <c r="AC163" s="81" t="b">
        <v>0</v>
      </c>
      <c r="AD163" s="81">
        <v>6</v>
      </c>
      <c r="AE163" s="87" t="s">
        <v>725</v>
      </c>
      <c r="AF163" s="81" t="b">
        <v>0</v>
      </c>
      <c r="AG163" s="81" t="s">
        <v>728</v>
      </c>
      <c r="AH163" s="81"/>
      <c r="AI163" s="87" t="s">
        <v>712</v>
      </c>
      <c r="AJ163" s="81" t="b">
        <v>0</v>
      </c>
      <c r="AK163" s="81">
        <v>3</v>
      </c>
      <c r="AL163" s="87" t="s">
        <v>712</v>
      </c>
      <c r="AM163" s="81" t="s">
        <v>741</v>
      </c>
      <c r="AN163" s="81" t="b">
        <v>0</v>
      </c>
      <c r="AO163" s="87" t="s">
        <v>702</v>
      </c>
      <c r="AP163" s="81" t="s">
        <v>197</v>
      </c>
      <c r="AQ163" s="81">
        <v>0</v>
      </c>
      <c r="AR163" s="81">
        <v>0</v>
      </c>
      <c r="AS163" s="81"/>
      <c r="AT163" s="81"/>
      <c r="AU163" s="81"/>
      <c r="AV163" s="81"/>
      <c r="AW163" s="81"/>
      <c r="AX163" s="81"/>
      <c r="AY163" s="81"/>
      <c r="AZ163" s="81"/>
      <c r="BA163" s="81">
        <v>1</v>
      </c>
      <c r="BB163" s="80" t="str">
        <f>REPLACE(INDEX(GroupVertices[Group],MATCH(Edges[[#This Row],[Vertex 1]],GroupVertices[Vertex],0)),1,1,"")</f>
        <v>1</v>
      </c>
      <c r="BC163" s="80" t="str">
        <f>REPLACE(INDEX(GroupVertices[Group],MATCH(Edges[[#This Row],[Vertex 2]],GroupVertices[Vertex],0)),1,1,"")</f>
        <v>4</v>
      </c>
      <c r="BD163" s="48"/>
      <c r="BE163" s="49"/>
      <c r="BF163" s="48"/>
      <c r="BG163" s="49"/>
      <c r="BH163" s="48"/>
      <c r="BI163" s="49"/>
      <c r="BJ163" s="48"/>
      <c r="BK163" s="49"/>
      <c r="BL163" s="48"/>
    </row>
    <row r="164" spans="1:64" ht="15">
      <c r="A164" s="66" t="s">
        <v>290</v>
      </c>
      <c r="B164" s="66" t="s">
        <v>289</v>
      </c>
      <c r="C164" s="67" t="s">
        <v>1943</v>
      </c>
      <c r="D164" s="68">
        <v>3</v>
      </c>
      <c r="E164" s="69" t="s">
        <v>132</v>
      </c>
      <c r="F164" s="70">
        <v>32</v>
      </c>
      <c r="G164" s="67"/>
      <c r="H164" s="71"/>
      <c r="I164" s="72"/>
      <c r="J164" s="72"/>
      <c r="K164" s="34" t="s">
        <v>66</v>
      </c>
      <c r="L164" s="79">
        <v>164</v>
      </c>
      <c r="M164" s="79"/>
      <c r="N164" s="74"/>
      <c r="O164" s="81" t="s">
        <v>326</v>
      </c>
      <c r="P164" s="83">
        <v>43471.37716435185</v>
      </c>
      <c r="Q164" s="81" t="s">
        <v>363</v>
      </c>
      <c r="R164" s="81"/>
      <c r="S164" s="81"/>
      <c r="T164" s="81"/>
      <c r="U164" s="81"/>
      <c r="V164" s="84" t="s">
        <v>495</v>
      </c>
      <c r="W164" s="83">
        <v>43471.37716435185</v>
      </c>
      <c r="X164" s="84" t="s">
        <v>553</v>
      </c>
      <c r="Y164" s="81"/>
      <c r="Z164" s="81"/>
      <c r="AA164" s="87" t="s">
        <v>651</v>
      </c>
      <c r="AB164" s="81"/>
      <c r="AC164" s="81" t="b">
        <v>0</v>
      </c>
      <c r="AD164" s="81">
        <v>0</v>
      </c>
      <c r="AE164" s="87" t="s">
        <v>712</v>
      </c>
      <c r="AF164" s="81" t="b">
        <v>0</v>
      </c>
      <c r="AG164" s="81" t="s">
        <v>728</v>
      </c>
      <c r="AH164" s="81"/>
      <c r="AI164" s="87" t="s">
        <v>712</v>
      </c>
      <c r="AJ164" s="81" t="b">
        <v>0</v>
      </c>
      <c r="AK164" s="81">
        <v>3</v>
      </c>
      <c r="AL164" s="87" t="s">
        <v>652</v>
      </c>
      <c r="AM164" s="81" t="s">
        <v>741</v>
      </c>
      <c r="AN164" s="81" t="b">
        <v>0</v>
      </c>
      <c r="AO164" s="87" t="s">
        <v>652</v>
      </c>
      <c r="AP164" s="81" t="s">
        <v>197</v>
      </c>
      <c r="AQ164" s="81">
        <v>0</v>
      </c>
      <c r="AR164" s="81">
        <v>0</v>
      </c>
      <c r="AS164" s="81"/>
      <c r="AT164" s="81"/>
      <c r="AU164" s="81"/>
      <c r="AV164" s="81"/>
      <c r="AW164" s="81"/>
      <c r="AX164" s="81"/>
      <c r="AY164" s="81"/>
      <c r="AZ164" s="81"/>
      <c r="BA164" s="81">
        <v>1</v>
      </c>
      <c r="BB164" s="80" t="str">
        <f>REPLACE(INDEX(GroupVertices[Group],MATCH(Edges[[#This Row],[Vertex 1]],GroupVertices[Vertex],0)),1,1,"")</f>
        <v>4</v>
      </c>
      <c r="BC164" s="80" t="str">
        <f>REPLACE(INDEX(GroupVertices[Group],MATCH(Edges[[#This Row],[Vertex 2]],GroupVertices[Vertex],0)),1,1,"")</f>
        <v>1</v>
      </c>
      <c r="BD164" s="48"/>
      <c r="BE164" s="49"/>
      <c r="BF164" s="48"/>
      <c r="BG164" s="49"/>
      <c r="BH164" s="48"/>
      <c r="BI164" s="49"/>
      <c r="BJ164" s="48"/>
      <c r="BK164" s="49"/>
      <c r="BL164" s="48"/>
    </row>
    <row r="165" spans="1:64" ht="15">
      <c r="A165" s="66" t="s">
        <v>290</v>
      </c>
      <c r="B165" s="66" t="s">
        <v>291</v>
      </c>
      <c r="C165" s="67" t="s">
        <v>1943</v>
      </c>
      <c r="D165" s="68">
        <v>3</v>
      </c>
      <c r="E165" s="69" t="s">
        <v>132</v>
      </c>
      <c r="F165" s="70">
        <v>32</v>
      </c>
      <c r="G165" s="67"/>
      <c r="H165" s="71"/>
      <c r="I165" s="72"/>
      <c r="J165" s="72"/>
      <c r="K165" s="34" t="s">
        <v>65</v>
      </c>
      <c r="L165" s="79">
        <v>165</v>
      </c>
      <c r="M165" s="79"/>
      <c r="N165" s="74"/>
      <c r="O165" s="81" t="s">
        <v>327</v>
      </c>
      <c r="P165" s="83">
        <v>43471.37716435185</v>
      </c>
      <c r="Q165" s="81" t="s">
        <v>363</v>
      </c>
      <c r="R165" s="81"/>
      <c r="S165" s="81"/>
      <c r="T165" s="81"/>
      <c r="U165" s="81"/>
      <c r="V165" s="84" t="s">
        <v>495</v>
      </c>
      <c r="W165" s="83">
        <v>43471.37716435185</v>
      </c>
      <c r="X165" s="84" t="s">
        <v>553</v>
      </c>
      <c r="Y165" s="81"/>
      <c r="Z165" s="81"/>
      <c r="AA165" s="87" t="s">
        <v>651</v>
      </c>
      <c r="AB165" s="81"/>
      <c r="AC165" s="81" t="b">
        <v>0</v>
      </c>
      <c r="AD165" s="81">
        <v>0</v>
      </c>
      <c r="AE165" s="87" t="s">
        <v>712</v>
      </c>
      <c r="AF165" s="81" t="b">
        <v>0</v>
      </c>
      <c r="AG165" s="81" t="s">
        <v>728</v>
      </c>
      <c r="AH165" s="81"/>
      <c r="AI165" s="87" t="s">
        <v>712</v>
      </c>
      <c r="AJ165" s="81" t="b">
        <v>0</v>
      </c>
      <c r="AK165" s="81">
        <v>3</v>
      </c>
      <c r="AL165" s="87" t="s">
        <v>652</v>
      </c>
      <c r="AM165" s="81" t="s">
        <v>741</v>
      </c>
      <c r="AN165" s="81" t="b">
        <v>0</v>
      </c>
      <c r="AO165" s="87" t="s">
        <v>652</v>
      </c>
      <c r="AP165" s="81" t="s">
        <v>197</v>
      </c>
      <c r="AQ165" s="81">
        <v>0</v>
      </c>
      <c r="AR165" s="81">
        <v>0</v>
      </c>
      <c r="AS165" s="81"/>
      <c r="AT165" s="81"/>
      <c r="AU165" s="81"/>
      <c r="AV165" s="81"/>
      <c r="AW165" s="81"/>
      <c r="AX165" s="81"/>
      <c r="AY165" s="81"/>
      <c r="AZ165" s="81"/>
      <c r="BA165" s="81">
        <v>1</v>
      </c>
      <c r="BB165" s="80" t="str">
        <f>REPLACE(INDEX(GroupVertices[Group],MATCH(Edges[[#This Row],[Vertex 1]],GroupVertices[Vertex],0)),1,1,"")</f>
        <v>4</v>
      </c>
      <c r="BC165" s="80" t="str">
        <f>REPLACE(INDEX(GroupVertices[Group],MATCH(Edges[[#This Row],[Vertex 2]],GroupVertices[Vertex],0)),1,1,"")</f>
        <v>1</v>
      </c>
      <c r="BD165" s="48"/>
      <c r="BE165" s="49"/>
      <c r="BF165" s="48"/>
      <c r="BG165" s="49"/>
      <c r="BH165" s="48"/>
      <c r="BI165" s="49"/>
      <c r="BJ165" s="48"/>
      <c r="BK165" s="49"/>
      <c r="BL165" s="48"/>
    </row>
    <row r="166" spans="1:64" ht="15">
      <c r="A166" s="66" t="s">
        <v>290</v>
      </c>
      <c r="B166" s="66" t="s">
        <v>253</v>
      </c>
      <c r="C166" s="67" t="s">
        <v>1943</v>
      </c>
      <c r="D166" s="68">
        <v>3</v>
      </c>
      <c r="E166" s="69" t="s">
        <v>132</v>
      </c>
      <c r="F166" s="70">
        <v>32</v>
      </c>
      <c r="G166" s="67"/>
      <c r="H166" s="71"/>
      <c r="I166" s="72"/>
      <c r="J166" s="72"/>
      <c r="K166" s="34" t="s">
        <v>65</v>
      </c>
      <c r="L166" s="79">
        <v>166</v>
      </c>
      <c r="M166" s="79"/>
      <c r="N166" s="74"/>
      <c r="O166" s="81" t="s">
        <v>327</v>
      </c>
      <c r="P166" s="83">
        <v>43471.37716435185</v>
      </c>
      <c r="Q166" s="81" t="s">
        <v>363</v>
      </c>
      <c r="R166" s="81"/>
      <c r="S166" s="81"/>
      <c r="T166" s="81"/>
      <c r="U166" s="81"/>
      <c r="V166" s="84" t="s">
        <v>495</v>
      </c>
      <c r="W166" s="83">
        <v>43471.37716435185</v>
      </c>
      <c r="X166" s="84" t="s">
        <v>553</v>
      </c>
      <c r="Y166" s="81"/>
      <c r="Z166" s="81"/>
      <c r="AA166" s="87" t="s">
        <v>651</v>
      </c>
      <c r="AB166" s="81"/>
      <c r="AC166" s="81" t="b">
        <v>0</v>
      </c>
      <c r="AD166" s="81">
        <v>0</v>
      </c>
      <c r="AE166" s="87" t="s">
        <v>712</v>
      </c>
      <c r="AF166" s="81" t="b">
        <v>0</v>
      </c>
      <c r="AG166" s="81" t="s">
        <v>728</v>
      </c>
      <c r="AH166" s="81"/>
      <c r="AI166" s="87" t="s">
        <v>712</v>
      </c>
      <c r="AJ166" s="81" t="b">
        <v>0</v>
      </c>
      <c r="AK166" s="81">
        <v>3</v>
      </c>
      <c r="AL166" s="87" t="s">
        <v>652</v>
      </c>
      <c r="AM166" s="81" t="s">
        <v>741</v>
      </c>
      <c r="AN166" s="81" t="b">
        <v>0</v>
      </c>
      <c r="AO166" s="87" t="s">
        <v>652</v>
      </c>
      <c r="AP166" s="81" t="s">
        <v>197</v>
      </c>
      <c r="AQ166" s="81">
        <v>0</v>
      </c>
      <c r="AR166" s="81">
        <v>0</v>
      </c>
      <c r="AS166" s="81"/>
      <c r="AT166" s="81"/>
      <c r="AU166" s="81"/>
      <c r="AV166" s="81"/>
      <c r="AW166" s="81"/>
      <c r="AX166" s="81"/>
      <c r="AY166" s="81"/>
      <c r="AZ166" s="81"/>
      <c r="BA166" s="81">
        <v>1</v>
      </c>
      <c r="BB166" s="80" t="str">
        <f>REPLACE(INDEX(GroupVertices[Group],MATCH(Edges[[#This Row],[Vertex 1]],GroupVertices[Vertex],0)),1,1,"")</f>
        <v>4</v>
      </c>
      <c r="BC166" s="80" t="str">
        <f>REPLACE(INDEX(GroupVertices[Group],MATCH(Edges[[#This Row],[Vertex 2]],GroupVertices[Vertex],0)),1,1,"")</f>
        <v>4</v>
      </c>
      <c r="BD166" s="48"/>
      <c r="BE166" s="49"/>
      <c r="BF166" s="48"/>
      <c r="BG166" s="49"/>
      <c r="BH166" s="48"/>
      <c r="BI166" s="49"/>
      <c r="BJ166" s="48"/>
      <c r="BK166" s="49"/>
      <c r="BL166" s="48"/>
    </row>
    <row r="167" spans="1:64" ht="15">
      <c r="A167" s="66" t="s">
        <v>290</v>
      </c>
      <c r="B167" s="66" t="s">
        <v>258</v>
      </c>
      <c r="C167" s="67" t="s">
        <v>1943</v>
      </c>
      <c r="D167" s="68">
        <v>3</v>
      </c>
      <c r="E167" s="69" t="s">
        <v>132</v>
      </c>
      <c r="F167" s="70">
        <v>32</v>
      </c>
      <c r="G167" s="67"/>
      <c r="H167" s="71"/>
      <c r="I167" s="72"/>
      <c r="J167" s="72"/>
      <c r="K167" s="34" t="s">
        <v>65</v>
      </c>
      <c r="L167" s="79">
        <v>167</v>
      </c>
      <c r="M167" s="79"/>
      <c r="N167" s="74"/>
      <c r="O167" s="81" t="s">
        <v>327</v>
      </c>
      <c r="P167" s="83">
        <v>43471.37716435185</v>
      </c>
      <c r="Q167" s="81" t="s">
        <v>363</v>
      </c>
      <c r="R167" s="81"/>
      <c r="S167" s="81"/>
      <c r="T167" s="81"/>
      <c r="U167" s="81"/>
      <c r="V167" s="84" t="s">
        <v>495</v>
      </c>
      <c r="W167" s="83">
        <v>43471.37716435185</v>
      </c>
      <c r="X167" s="84" t="s">
        <v>553</v>
      </c>
      <c r="Y167" s="81"/>
      <c r="Z167" s="81"/>
      <c r="AA167" s="87" t="s">
        <v>651</v>
      </c>
      <c r="AB167" s="81"/>
      <c r="AC167" s="81" t="b">
        <v>0</v>
      </c>
      <c r="AD167" s="81">
        <v>0</v>
      </c>
      <c r="AE167" s="87" t="s">
        <v>712</v>
      </c>
      <c r="AF167" s="81" t="b">
        <v>0</v>
      </c>
      <c r="AG167" s="81" t="s">
        <v>728</v>
      </c>
      <c r="AH167" s="81"/>
      <c r="AI167" s="87" t="s">
        <v>712</v>
      </c>
      <c r="AJ167" s="81" t="b">
        <v>0</v>
      </c>
      <c r="AK167" s="81">
        <v>3</v>
      </c>
      <c r="AL167" s="87" t="s">
        <v>652</v>
      </c>
      <c r="AM167" s="81" t="s">
        <v>741</v>
      </c>
      <c r="AN167" s="81" t="b">
        <v>0</v>
      </c>
      <c r="AO167" s="87" t="s">
        <v>652</v>
      </c>
      <c r="AP167" s="81" t="s">
        <v>197</v>
      </c>
      <c r="AQ167" s="81">
        <v>0</v>
      </c>
      <c r="AR167" s="81">
        <v>0</v>
      </c>
      <c r="AS167" s="81"/>
      <c r="AT167" s="81"/>
      <c r="AU167" s="81"/>
      <c r="AV167" s="81"/>
      <c r="AW167" s="81"/>
      <c r="AX167" s="81"/>
      <c r="AY167" s="81"/>
      <c r="AZ167" s="81"/>
      <c r="BA167" s="81">
        <v>1</v>
      </c>
      <c r="BB167" s="80" t="str">
        <f>REPLACE(INDEX(GroupVertices[Group],MATCH(Edges[[#This Row],[Vertex 1]],GroupVertices[Vertex],0)),1,1,"")</f>
        <v>4</v>
      </c>
      <c r="BC167" s="80" t="str">
        <f>REPLACE(INDEX(GroupVertices[Group],MATCH(Edges[[#This Row],[Vertex 2]],GroupVertices[Vertex],0)),1,1,"")</f>
        <v>4</v>
      </c>
      <c r="BD167" s="48"/>
      <c r="BE167" s="49"/>
      <c r="BF167" s="48"/>
      <c r="BG167" s="49"/>
      <c r="BH167" s="48"/>
      <c r="BI167" s="49"/>
      <c r="BJ167" s="48"/>
      <c r="BK167" s="49"/>
      <c r="BL167" s="48"/>
    </row>
    <row r="168" spans="1:64" ht="15">
      <c r="A168" s="66" t="s">
        <v>290</v>
      </c>
      <c r="B168" s="66" t="s">
        <v>264</v>
      </c>
      <c r="C168" s="67" t="s">
        <v>1943</v>
      </c>
      <c r="D168" s="68">
        <v>3</v>
      </c>
      <c r="E168" s="69" t="s">
        <v>132</v>
      </c>
      <c r="F168" s="70">
        <v>32</v>
      </c>
      <c r="G168" s="67"/>
      <c r="H168" s="71"/>
      <c r="I168" s="72"/>
      <c r="J168" s="72"/>
      <c r="K168" s="34" t="s">
        <v>65</v>
      </c>
      <c r="L168" s="79">
        <v>168</v>
      </c>
      <c r="M168" s="79"/>
      <c r="N168" s="74"/>
      <c r="O168" s="81" t="s">
        <v>327</v>
      </c>
      <c r="P168" s="83">
        <v>43471.37716435185</v>
      </c>
      <c r="Q168" s="81" t="s">
        <v>363</v>
      </c>
      <c r="R168" s="81"/>
      <c r="S168" s="81"/>
      <c r="T168" s="81"/>
      <c r="U168" s="81"/>
      <c r="V168" s="84" t="s">
        <v>495</v>
      </c>
      <c r="W168" s="83">
        <v>43471.37716435185</v>
      </c>
      <c r="X168" s="84" t="s">
        <v>553</v>
      </c>
      <c r="Y168" s="81"/>
      <c r="Z168" s="81"/>
      <c r="AA168" s="87" t="s">
        <v>651</v>
      </c>
      <c r="AB168" s="81"/>
      <c r="AC168" s="81" t="b">
        <v>0</v>
      </c>
      <c r="AD168" s="81">
        <v>0</v>
      </c>
      <c r="AE168" s="87" t="s">
        <v>712</v>
      </c>
      <c r="AF168" s="81" t="b">
        <v>0</v>
      </c>
      <c r="AG168" s="81" t="s">
        <v>728</v>
      </c>
      <c r="AH168" s="81"/>
      <c r="AI168" s="87" t="s">
        <v>712</v>
      </c>
      <c r="AJ168" s="81" t="b">
        <v>0</v>
      </c>
      <c r="AK168" s="81">
        <v>3</v>
      </c>
      <c r="AL168" s="87" t="s">
        <v>652</v>
      </c>
      <c r="AM168" s="81" t="s">
        <v>741</v>
      </c>
      <c r="AN168" s="81" t="b">
        <v>0</v>
      </c>
      <c r="AO168" s="87" t="s">
        <v>652</v>
      </c>
      <c r="AP168" s="81" t="s">
        <v>197</v>
      </c>
      <c r="AQ168" s="81">
        <v>0</v>
      </c>
      <c r="AR168" s="81">
        <v>0</v>
      </c>
      <c r="AS168" s="81"/>
      <c r="AT168" s="81"/>
      <c r="AU168" s="81"/>
      <c r="AV168" s="81"/>
      <c r="AW168" s="81"/>
      <c r="AX168" s="81"/>
      <c r="AY168" s="81"/>
      <c r="AZ168" s="81"/>
      <c r="BA168" s="81">
        <v>1</v>
      </c>
      <c r="BB168" s="80" t="str">
        <f>REPLACE(INDEX(GroupVertices[Group],MATCH(Edges[[#This Row],[Vertex 1]],GroupVertices[Vertex],0)),1,1,"")</f>
        <v>4</v>
      </c>
      <c r="BC168" s="80" t="str">
        <f>REPLACE(INDEX(GroupVertices[Group],MATCH(Edges[[#This Row],[Vertex 2]],GroupVertices[Vertex],0)),1,1,"")</f>
        <v>4</v>
      </c>
      <c r="BD168" s="48"/>
      <c r="BE168" s="49"/>
      <c r="BF168" s="48"/>
      <c r="BG168" s="49"/>
      <c r="BH168" s="48"/>
      <c r="BI168" s="49"/>
      <c r="BJ168" s="48"/>
      <c r="BK168" s="49"/>
      <c r="BL168" s="48"/>
    </row>
    <row r="169" spans="1:64" ht="15">
      <c r="A169" s="66" t="s">
        <v>290</v>
      </c>
      <c r="B169" s="66" t="s">
        <v>276</v>
      </c>
      <c r="C169" s="67" t="s">
        <v>1943</v>
      </c>
      <c r="D169" s="68">
        <v>3</v>
      </c>
      <c r="E169" s="69" t="s">
        <v>132</v>
      </c>
      <c r="F169" s="70">
        <v>32</v>
      </c>
      <c r="G169" s="67"/>
      <c r="H169" s="71"/>
      <c r="I169" s="72"/>
      <c r="J169" s="72"/>
      <c r="K169" s="34" t="s">
        <v>65</v>
      </c>
      <c r="L169" s="79">
        <v>169</v>
      </c>
      <c r="M169" s="79"/>
      <c r="N169" s="74"/>
      <c r="O169" s="81" t="s">
        <v>327</v>
      </c>
      <c r="P169" s="83">
        <v>43471.37716435185</v>
      </c>
      <c r="Q169" s="81" t="s">
        <v>363</v>
      </c>
      <c r="R169" s="81"/>
      <c r="S169" s="81"/>
      <c r="T169" s="81"/>
      <c r="U169" s="81"/>
      <c r="V169" s="84" t="s">
        <v>495</v>
      </c>
      <c r="W169" s="83">
        <v>43471.37716435185</v>
      </c>
      <c r="X169" s="84" t="s">
        <v>553</v>
      </c>
      <c r="Y169" s="81"/>
      <c r="Z169" s="81"/>
      <c r="AA169" s="87" t="s">
        <v>651</v>
      </c>
      <c r="AB169" s="81"/>
      <c r="AC169" s="81" t="b">
        <v>0</v>
      </c>
      <c r="AD169" s="81">
        <v>0</v>
      </c>
      <c r="AE169" s="87" t="s">
        <v>712</v>
      </c>
      <c r="AF169" s="81" t="b">
        <v>0</v>
      </c>
      <c r="AG169" s="81" t="s">
        <v>728</v>
      </c>
      <c r="AH169" s="81"/>
      <c r="AI169" s="87" t="s">
        <v>712</v>
      </c>
      <c r="AJ169" s="81" t="b">
        <v>0</v>
      </c>
      <c r="AK169" s="81">
        <v>3</v>
      </c>
      <c r="AL169" s="87" t="s">
        <v>652</v>
      </c>
      <c r="AM169" s="81" t="s">
        <v>741</v>
      </c>
      <c r="AN169" s="81" t="b">
        <v>0</v>
      </c>
      <c r="AO169" s="87" t="s">
        <v>652</v>
      </c>
      <c r="AP169" s="81" t="s">
        <v>197</v>
      </c>
      <c r="AQ169" s="81">
        <v>0</v>
      </c>
      <c r="AR169" s="81">
        <v>0</v>
      </c>
      <c r="AS169" s="81"/>
      <c r="AT169" s="81"/>
      <c r="AU169" s="81"/>
      <c r="AV169" s="81"/>
      <c r="AW169" s="81"/>
      <c r="AX169" s="81"/>
      <c r="AY169" s="81"/>
      <c r="AZ169" s="81"/>
      <c r="BA169" s="81">
        <v>1</v>
      </c>
      <c r="BB169" s="80" t="str">
        <f>REPLACE(INDEX(GroupVertices[Group],MATCH(Edges[[#This Row],[Vertex 1]],GroupVertices[Vertex],0)),1,1,"")</f>
        <v>4</v>
      </c>
      <c r="BC169" s="80" t="str">
        <f>REPLACE(INDEX(GroupVertices[Group],MATCH(Edges[[#This Row],[Vertex 2]],GroupVertices[Vertex],0)),1,1,"")</f>
        <v>2</v>
      </c>
      <c r="BD169" s="48"/>
      <c r="BE169" s="49"/>
      <c r="BF169" s="48"/>
      <c r="BG169" s="49"/>
      <c r="BH169" s="48"/>
      <c r="BI169" s="49"/>
      <c r="BJ169" s="48"/>
      <c r="BK169" s="49"/>
      <c r="BL169" s="48"/>
    </row>
    <row r="170" spans="1:64" ht="15">
      <c r="A170" s="66" t="s">
        <v>290</v>
      </c>
      <c r="B170" s="66" t="s">
        <v>312</v>
      </c>
      <c r="C170" s="67" t="s">
        <v>1943</v>
      </c>
      <c r="D170" s="68">
        <v>3</v>
      </c>
      <c r="E170" s="69" t="s">
        <v>132</v>
      </c>
      <c r="F170" s="70">
        <v>32</v>
      </c>
      <c r="G170" s="67"/>
      <c r="H170" s="71"/>
      <c r="I170" s="72"/>
      <c r="J170" s="72"/>
      <c r="K170" s="34" t="s">
        <v>65</v>
      </c>
      <c r="L170" s="79">
        <v>170</v>
      </c>
      <c r="M170" s="79"/>
      <c r="N170" s="74"/>
      <c r="O170" s="81" t="s">
        <v>328</v>
      </c>
      <c r="P170" s="83">
        <v>43471.37716435185</v>
      </c>
      <c r="Q170" s="81" t="s">
        <v>363</v>
      </c>
      <c r="R170" s="81"/>
      <c r="S170" s="81"/>
      <c r="T170" s="81"/>
      <c r="U170" s="81"/>
      <c r="V170" s="84" t="s">
        <v>495</v>
      </c>
      <c r="W170" s="83">
        <v>43471.37716435185</v>
      </c>
      <c r="X170" s="84" t="s">
        <v>553</v>
      </c>
      <c r="Y170" s="81"/>
      <c r="Z170" s="81"/>
      <c r="AA170" s="87" t="s">
        <v>651</v>
      </c>
      <c r="AB170" s="81"/>
      <c r="AC170" s="81" t="b">
        <v>0</v>
      </c>
      <c r="AD170" s="81">
        <v>0</v>
      </c>
      <c r="AE170" s="87" t="s">
        <v>712</v>
      </c>
      <c r="AF170" s="81" t="b">
        <v>0</v>
      </c>
      <c r="AG170" s="81" t="s">
        <v>728</v>
      </c>
      <c r="AH170" s="81"/>
      <c r="AI170" s="87" t="s">
        <v>712</v>
      </c>
      <c r="AJ170" s="81" t="b">
        <v>0</v>
      </c>
      <c r="AK170" s="81">
        <v>3</v>
      </c>
      <c r="AL170" s="87" t="s">
        <v>652</v>
      </c>
      <c r="AM170" s="81" t="s">
        <v>741</v>
      </c>
      <c r="AN170" s="81" t="b">
        <v>0</v>
      </c>
      <c r="AO170" s="87" t="s">
        <v>652</v>
      </c>
      <c r="AP170" s="81" t="s">
        <v>197</v>
      </c>
      <c r="AQ170" s="81">
        <v>0</v>
      </c>
      <c r="AR170" s="81">
        <v>0</v>
      </c>
      <c r="AS170" s="81"/>
      <c r="AT170" s="81"/>
      <c r="AU170" s="81"/>
      <c r="AV170" s="81"/>
      <c r="AW170" s="81"/>
      <c r="AX170" s="81"/>
      <c r="AY170" s="81"/>
      <c r="AZ170" s="81"/>
      <c r="BA170" s="81">
        <v>1</v>
      </c>
      <c r="BB170" s="80" t="str">
        <f>REPLACE(INDEX(GroupVertices[Group],MATCH(Edges[[#This Row],[Vertex 1]],GroupVertices[Vertex],0)),1,1,"")</f>
        <v>4</v>
      </c>
      <c r="BC170" s="80" t="str">
        <f>REPLACE(INDEX(GroupVertices[Group],MATCH(Edges[[#This Row],[Vertex 2]],GroupVertices[Vertex],0)),1,1,"")</f>
        <v>1</v>
      </c>
      <c r="BD170" s="48">
        <v>1</v>
      </c>
      <c r="BE170" s="49">
        <v>3.125</v>
      </c>
      <c r="BF170" s="48">
        <v>1</v>
      </c>
      <c r="BG170" s="49">
        <v>3.125</v>
      </c>
      <c r="BH170" s="48">
        <v>0</v>
      </c>
      <c r="BI170" s="49">
        <v>0</v>
      </c>
      <c r="BJ170" s="48">
        <v>30</v>
      </c>
      <c r="BK170" s="49">
        <v>93.75</v>
      </c>
      <c r="BL170" s="48">
        <v>32</v>
      </c>
    </row>
    <row r="171" spans="1:64" ht="15">
      <c r="A171" s="66" t="s">
        <v>289</v>
      </c>
      <c r="B171" s="66" t="s">
        <v>290</v>
      </c>
      <c r="C171" s="67" t="s">
        <v>1943</v>
      </c>
      <c r="D171" s="68">
        <v>3</v>
      </c>
      <c r="E171" s="69" t="s">
        <v>132</v>
      </c>
      <c r="F171" s="70">
        <v>32</v>
      </c>
      <c r="G171" s="67"/>
      <c r="H171" s="71"/>
      <c r="I171" s="72"/>
      <c r="J171" s="72"/>
      <c r="K171" s="34" t="s">
        <v>66</v>
      </c>
      <c r="L171" s="79">
        <v>171</v>
      </c>
      <c r="M171" s="79"/>
      <c r="N171" s="74"/>
      <c r="O171" s="81" t="s">
        <v>327</v>
      </c>
      <c r="P171" s="83">
        <v>43471.37664351852</v>
      </c>
      <c r="Q171" s="81" t="s">
        <v>363</v>
      </c>
      <c r="R171" s="81"/>
      <c r="S171" s="81"/>
      <c r="T171" s="81" t="s">
        <v>403</v>
      </c>
      <c r="U171" s="81"/>
      <c r="V171" s="84" t="s">
        <v>494</v>
      </c>
      <c r="W171" s="83">
        <v>43471.37664351852</v>
      </c>
      <c r="X171" s="84" t="s">
        <v>554</v>
      </c>
      <c r="Y171" s="81"/>
      <c r="Z171" s="81"/>
      <c r="AA171" s="87" t="s">
        <v>652</v>
      </c>
      <c r="AB171" s="87" t="s">
        <v>702</v>
      </c>
      <c r="AC171" s="81" t="b">
        <v>0</v>
      </c>
      <c r="AD171" s="81">
        <v>6</v>
      </c>
      <c r="AE171" s="87" t="s">
        <v>725</v>
      </c>
      <c r="AF171" s="81" t="b">
        <v>0</v>
      </c>
      <c r="AG171" s="81" t="s">
        <v>728</v>
      </c>
      <c r="AH171" s="81"/>
      <c r="AI171" s="87" t="s">
        <v>712</v>
      </c>
      <c r="AJ171" s="81" t="b">
        <v>0</v>
      </c>
      <c r="AK171" s="81">
        <v>3</v>
      </c>
      <c r="AL171" s="87" t="s">
        <v>712</v>
      </c>
      <c r="AM171" s="81" t="s">
        <v>741</v>
      </c>
      <c r="AN171" s="81" t="b">
        <v>0</v>
      </c>
      <c r="AO171" s="87" t="s">
        <v>702</v>
      </c>
      <c r="AP171" s="81" t="s">
        <v>197</v>
      </c>
      <c r="AQ171" s="81">
        <v>0</v>
      </c>
      <c r="AR171" s="81">
        <v>0</v>
      </c>
      <c r="AS171" s="81"/>
      <c r="AT171" s="81"/>
      <c r="AU171" s="81"/>
      <c r="AV171" s="81"/>
      <c r="AW171" s="81"/>
      <c r="AX171" s="81"/>
      <c r="AY171" s="81"/>
      <c r="AZ171" s="81"/>
      <c r="BA171" s="81">
        <v>1</v>
      </c>
      <c r="BB171" s="80" t="str">
        <f>REPLACE(INDEX(GroupVertices[Group],MATCH(Edges[[#This Row],[Vertex 1]],GroupVertices[Vertex],0)),1,1,"")</f>
        <v>1</v>
      </c>
      <c r="BC171" s="80" t="str">
        <f>REPLACE(INDEX(GroupVertices[Group],MATCH(Edges[[#This Row],[Vertex 2]],GroupVertices[Vertex],0)),1,1,"")</f>
        <v>4</v>
      </c>
      <c r="BD171" s="48"/>
      <c r="BE171" s="49"/>
      <c r="BF171" s="48"/>
      <c r="BG171" s="49"/>
      <c r="BH171" s="48"/>
      <c r="BI171" s="49"/>
      <c r="BJ171" s="48"/>
      <c r="BK171" s="49"/>
      <c r="BL171" s="48"/>
    </row>
    <row r="172" spans="1:64" ht="15">
      <c r="A172" s="66" t="s">
        <v>289</v>
      </c>
      <c r="B172" s="66" t="s">
        <v>291</v>
      </c>
      <c r="C172" s="67" t="s">
        <v>1943</v>
      </c>
      <c r="D172" s="68">
        <v>3</v>
      </c>
      <c r="E172" s="69" t="s">
        <v>132</v>
      </c>
      <c r="F172" s="70">
        <v>32</v>
      </c>
      <c r="G172" s="67"/>
      <c r="H172" s="71"/>
      <c r="I172" s="72"/>
      <c r="J172" s="72"/>
      <c r="K172" s="34" t="s">
        <v>65</v>
      </c>
      <c r="L172" s="79">
        <v>172</v>
      </c>
      <c r="M172" s="79"/>
      <c r="N172" s="74"/>
      <c r="O172" s="81" t="s">
        <v>327</v>
      </c>
      <c r="P172" s="83">
        <v>43471.37664351852</v>
      </c>
      <c r="Q172" s="81" t="s">
        <v>363</v>
      </c>
      <c r="R172" s="81"/>
      <c r="S172" s="81"/>
      <c r="T172" s="81" t="s">
        <v>403</v>
      </c>
      <c r="U172" s="81"/>
      <c r="V172" s="84" t="s">
        <v>494</v>
      </c>
      <c r="W172" s="83">
        <v>43471.37664351852</v>
      </c>
      <c r="X172" s="84" t="s">
        <v>554</v>
      </c>
      <c r="Y172" s="81"/>
      <c r="Z172" s="81"/>
      <c r="AA172" s="87" t="s">
        <v>652</v>
      </c>
      <c r="AB172" s="87" t="s">
        <v>702</v>
      </c>
      <c r="AC172" s="81" t="b">
        <v>0</v>
      </c>
      <c r="AD172" s="81">
        <v>6</v>
      </c>
      <c r="AE172" s="87" t="s">
        <v>725</v>
      </c>
      <c r="AF172" s="81" t="b">
        <v>0</v>
      </c>
      <c r="AG172" s="81" t="s">
        <v>728</v>
      </c>
      <c r="AH172" s="81"/>
      <c r="AI172" s="87" t="s">
        <v>712</v>
      </c>
      <c r="AJ172" s="81" t="b">
        <v>0</v>
      </c>
      <c r="AK172" s="81">
        <v>3</v>
      </c>
      <c r="AL172" s="87" t="s">
        <v>712</v>
      </c>
      <c r="AM172" s="81" t="s">
        <v>741</v>
      </c>
      <c r="AN172" s="81" t="b">
        <v>0</v>
      </c>
      <c r="AO172" s="87" t="s">
        <v>702</v>
      </c>
      <c r="AP172" s="81" t="s">
        <v>197</v>
      </c>
      <c r="AQ172" s="81">
        <v>0</v>
      </c>
      <c r="AR172" s="81">
        <v>0</v>
      </c>
      <c r="AS172" s="81"/>
      <c r="AT172" s="81"/>
      <c r="AU172" s="81"/>
      <c r="AV172" s="81"/>
      <c r="AW172" s="81"/>
      <c r="AX172" s="81"/>
      <c r="AY172" s="81"/>
      <c r="AZ172" s="81"/>
      <c r="BA172" s="81">
        <v>1</v>
      </c>
      <c r="BB172" s="80" t="str">
        <f>REPLACE(INDEX(GroupVertices[Group],MATCH(Edges[[#This Row],[Vertex 1]],GroupVertices[Vertex],0)),1,1,"")</f>
        <v>1</v>
      </c>
      <c r="BC172" s="80" t="str">
        <f>REPLACE(INDEX(GroupVertices[Group],MATCH(Edges[[#This Row],[Vertex 2]],GroupVertices[Vertex],0)),1,1,"")</f>
        <v>1</v>
      </c>
      <c r="BD172" s="48"/>
      <c r="BE172" s="49"/>
      <c r="BF172" s="48"/>
      <c r="BG172" s="49"/>
      <c r="BH172" s="48"/>
      <c r="BI172" s="49"/>
      <c r="BJ172" s="48"/>
      <c r="BK172" s="49"/>
      <c r="BL172" s="48"/>
    </row>
    <row r="173" spans="1:64" ht="15">
      <c r="A173" s="66" t="s">
        <v>251</v>
      </c>
      <c r="B173" s="66" t="s">
        <v>319</v>
      </c>
      <c r="C173" s="67" t="s">
        <v>1943</v>
      </c>
      <c r="D173" s="68">
        <v>3</v>
      </c>
      <c r="E173" s="69" t="s">
        <v>132</v>
      </c>
      <c r="F173" s="70">
        <v>32</v>
      </c>
      <c r="G173" s="67"/>
      <c r="H173" s="71"/>
      <c r="I173" s="72"/>
      <c r="J173" s="72"/>
      <c r="K173" s="34" t="s">
        <v>66</v>
      </c>
      <c r="L173" s="79">
        <v>173</v>
      </c>
      <c r="M173" s="79"/>
      <c r="N173" s="74"/>
      <c r="O173" s="81" t="s">
        <v>327</v>
      </c>
      <c r="P173" s="83">
        <v>43470.66706018519</v>
      </c>
      <c r="Q173" s="81" t="s">
        <v>370</v>
      </c>
      <c r="R173" s="84" t="s">
        <v>394</v>
      </c>
      <c r="S173" s="81" t="s">
        <v>396</v>
      </c>
      <c r="T173" s="81" t="s">
        <v>430</v>
      </c>
      <c r="U173" s="81"/>
      <c r="V173" s="84" t="s">
        <v>459</v>
      </c>
      <c r="W173" s="83">
        <v>43470.66706018519</v>
      </c>
      <c r="X173" s="84" t="s">
        <v>573</v>
      </c>
      <c r="Y173" s="81"/>
      <c r="Z173" s="81"/>
      <c r="AA173" s="87" t="s">
        <v>674</v>
      </c>
      <c r="AB173" s="81"/>
      <c r="AC173" s="81" t="b">
        <v>0</v>
      </c>
      <c r="AD173" s="81">
        <v>16</v>
      </c>
      <c r="AE173" s="87" t="s">
        <v>712</v>
      </c>
      <c r="AF173" s="81" t="b">
        <v>1</v>
      </c>
      <c r="AG173" s="81" t="s">
        <v>728</v>
      </c>
      <c r="AH173" s="81"/>
      <c r="AI173" s="87" t="s">
        <v>738</v>
      </c>
      <c r="AJ173" s="81" t="b">
        <v>0</v>
      </c>
      <c r="AK173" s="81">
        <v>9</v>
      </c>
      <c r="AL173" s="87" t="s">
        <v>712</v>
      </c>
      <c r="AM173" s="81" t="s">
        <v>743</v>
      </c>
      <c r="AN173" s="81" t="b">
        <v>0</v>
      </c>
      <c r="AO173" s="87" t="s">
        <v>674</v>
      </c>
      <c r="AP173" s="81" t="s">
        <v>326</v>
      </c>
      <c r="AQ173" s="81">
        <v>0</v>
      </c>
      <c r="AR173" s="81">
        <v>0</v>
      </c>
      <c r="AS173" s="81"/>
      <c r="AT173" s="81"/>
      <c r="AU173" s="81"/>
      <c r="AV173" s="81"/>
      <c r="AW173" s="81"/>
      <c r="AX173" s="81"/>
      <c r="AY173" s="81"/>
      <c r="AZ173" s="81"/>
      <c r="BA173" s="81">
        <v>1</v>
      </c>
      <c r="BB173" s="80" t="str">
        <f>REPLACE(INDEX(GroupVertices[Group],MATCH(Edges[[#This Row],[Vertex 1]],GroupVertices[Vertex],0)),1,1,"")</f>
        <v>1</v>
      </c>
      <c r="BC173" s="80" t="str">
        <f>REPLACE(INDEX(GroupVertices[Group],MATCH(Edges[[#This Row],[Vertex 2]],GroupVertices[Vertex],0)),1,1,"")</f>
        <v>1</v>
      </c>
      <c r="BD173" s="48">
        <v>0</v>
      </c>
      <c r="BE173" s="49">
        <v>0</v>
      </c>
      <c r="BF173" s="48">
        <v>1</v>
      </c>
      <c r="BG173" s="49">
        <v>3.125</v>
      </c>
      <c r="BH173" s="48">
        <v>0</v>
      </c>
      <c r="BI173" s="49">
        <v>0</v>
      </c>
      <c r="BJ173" s="48">
        <v>31</v>
      </c>
      <c r="BK173" s="49">
        <v>96.875</v>
      </c>
      <c r="BL173" s="48">
        <v>32</v>
      </c>
    </row>
    <row r="174" spans="1:64" ht="15">
      <c r="A174" s="66" t="s">
        <v>319</v>
      </c>
      <c r="B174" s="66" t="s">
        <v>251</v>
      </c>
      <c r="C174" s="67" t="s">
        <v>1943</v>
      </c>
      <c r="D174" s="68">
        <v>3</v>
      </c>
      <c r="E174" s="69" t="s">
        <v>132</v>
      </c>
      <c r="F174" s="70">
        <v>32</v>
      </c>
      <c r="G174" s="67"/>
      <c r="H174" s="71"/>
      <c r="I174" s="72"/>
      <c r="J174" s="72"/>
      <c r="K174" s="34" t="s">
        <v>66</v>
      </c>
      <c r="L174" s="79">
        <v>174</v>
      </c>
      <c r="M174" s="79"/>
      <c r="N174" s="74"/>
      <c r="O174" s="81" t="s">
        <v>326</v>
      </c>
      <c r="P174" s="83">
        <v>43470.951377314814</v>
      </c>
      <c r="Q174" s="81" t="s">
        <v>370</v>
      </c>
      <c r="R174" s="81"/>
      <c r="S174" s="81"/>
      <c r="T174" s="81" t="s">
        <v>431</v>
      </c>
      <c r="U174" s="81"/>
      <c r="V174" s="84" t="s">
        <v>1227</v>
      </c>
      <c r="W174" s="83">
        <v>43470.951377314814</v>
      </c>
      <c r="X174" s="84" t="s">
        <v>1992</v>
      </c>
      <c r="Y174" s="81"/>
      <c r="Z174" s="81"/>
      <c r="AA174" s="87" t="s">
        <v>2007</v>
      </c>
      <c r="AB174" s="81"/>
      <c r="AC174" s="81" t="b">
        <v>0</v>
      </c>
      <c r="AD174" s="81">
        <v>0</v>
      </c>
      <c r="AE174" s="87" t="s">
        <v>712</v>
      </c>
      <c r="AF174" s="81" t="b">
        <v>1</v>
      </c>
      <c r="AG174" s="81" t="s">
        <v>728</v>
      </c>
      <c r="AH174" s="81"/>
      <c r="AI174" s="87" t="s">
        <v>738</v>
      </c>
      <c r="AJ174" s="81" t="b">
        <v>0</v>
      </c>
      <c r="AK174" s="81">
        <v>9</v>
      </c>
      <c r="AL174" s="87" t="s">
        <v>674</v>
      </c>
      <c r="AM174" s="81" t="s">
        <v>741</v>
      </c>
      <c r="AN174" s="81" t="b">
        <v>0</v>
      </c>
      <c r="AO174" s="87" t="s">
        <v>674</v>
      </c>
      <c r="AP174" s="81" t="s">
        <v>197</v>
      </c>
      <c r="AQ174" s="81">
        <v>0</v>
      </c>
      <c r="AR174" s="81">
        <v>0</v>
      </c>
      <c r="AS174" s="81"/>
      <c r="AT174" s="81"/>
      <c r="AU174" s="81"/>
      <c r="AV174" s="81"/>
      <c r="AW174" s="81"/>
      <c r="AX174" s="81"/>
      <c r="AY174" s="81"/>
      <c r="AZ174" s="81"/>
      <c r="BA174" s="81">
        <v>1</v>
      </c>
      <c r="BB174" s="80" t="str">
        <f>REPLACE(INDEX(GroupVertices[Group],MATCH(Edges[[#This Row],[Vertex 1]],GroupVertices[Vertex],0)),1,1,"")</f>
        <v>1</v>
      </c>
      <c r="BC174" s="80" t="str">
        <f>REPLACE(INDEX(GroupVertices[Group],MATCH(Edges[[#This Row],[Vertex 2]],GroupVertices[Vertex],0)),1,1,"")</f>
        <v>1</v>
      </c>
      <c r="BD174" s="48">
        <v>0</v>
      </c>
      <c r="BE174" s="49">
        <v>0</v>
      </c>
      <c r="BF174" s="48">
        <v>1</v>
      </c>
      <c r="BG174" s="49">
        <v>3.125</v>
      </c>
      <c r="BH174" s="48">
        <v>0</v>
      </c>
      <c r="BI174" s="49">
        <v>0</v>
      </c>
      <c r="BJ174" s="48">
        <v>31</v>
      </c>
      <c r="BK174" s="49">
        <v>96.875</v>
      </c>
      <c r="BL174" s="48">
        <v>32</v>
      </c>
    </row>
    <row r="175" spans="1:64" ht="15">
      <c r="A175" s="66" t="s">
        <v>289</v>
      </c>
      <c r="B175" s="66" t="s">
        <v>251</v>
      </c>
      <c r="C175" s="67" t="s">
        <v>1943</v>
      </c>
      <c r="D175" s="68">
        <v>3</v>
      </c>
      <c r="E175" s="69" t="s">
        <v>132</v>
      </c>
      <c r="F175" s="70">
        <v>32</v>
      </c>
      <c r="G175" s="67"/>
      <c r="H175" s="71"/>
      <c r="I175" s="72"/>
      <c r="J175" s="72"/>
      <c r="K175" s="34" t="s">
        <v>65</v>
      </c>
      <c r="L175" s="79">
        <v>175</v>
      </c>
      <c r="M175" s="79"/>
      <c r="N175" s="74"/>
      <c r="O175" s="81" t="s">
        <v>326</v>
      </c>
      <c r="P175" s="83">
        <v>43471.38379629629</v>
      </c>
      <c r="Q175" s="81" t="s">
        <v>370</v>
      </c>
      <c r="R175" s="81"/>
      <c r="S175" s="81"/>
      <c r="T175" s="81" t="s">
        <v>431</v>
      </c>
      <c r="U175" s="81"/>
      <c r="V175" s="84" t="s">
        <v>494</v>
      </c>
      <c r="W175" s="83">
        <v>43471.38379629629</v>
      </c>
      <c r="X175" s="84" t="s">
        <v>574</v>
      </c>
      <c r="Y175" s="81"/>
      <c r="Z175" s="81"/>
      <c r="AA175" s="87" t="s">
        <v>675</v>
      </c>
      <c r="AB175" s="81"/>
      <c r="AC175" s="81" t="b">
        <v>0</v>
      </c>
      <c r="AD175" s="81">
        <v>0</v>
      </c>
      <c r="AE175" s="87" t="s">
        <v>712</v>
      </c>
      <c r="AF175" s="81" t="b">
        <v>1</v>
      </c>
      <c r="AG175" s="81" t="s">
        <v>728</v>
      </c>
      <c r="AH175" s="81"/>
      <c r="AI175" s="87" t="s">
        <v>738</v>
      </c>
      <c r="AJ175" s="81" t="b">
        <v>0</v>
      </c>
      <c r="AK175" s="81">
        <v>9</v>
      </c>
      <c r="AL175" s="87" t="s">
        <v>674</v>
      </c>
      <c r="AM175" s="81" t="s">
        <v>741</v>
      </c>
      <c r="AN175" s="81" t="b">
        <v>0</v>
      </c>
      <c r="AO175" s="87" t="s">
        <v>674</v>
      </c>
      <c r="AP175" s="81" t="s">
        <v>197</v>
      </c>
      <c r="AQ175" s="81">
        <v>0</v>
      </c>
      <c r="AR175" s="81">
        <v>0</v>
      </c>
      <c r="AS175" s="81"/>
      <c r="AT175" s="81"/>
      <c r="AU175" s="81"/>
      <c r="AV175" s="81"/>
      <c r="AW175" s="81"/>
      <c r="AX175" s="81"/>
      <c r="AY175" s="81"/>
      <c r="AZ175" s="81"/>
      <c r="BA175" s="81">
        <v>1</v>
      </c>
      <c r="BB175" s="80" t="str">
        <f>REPLACE(INDEX(GroupVertices[Group],MATCH(Edges[[#This Row],[Vertex 1]],GroupVertices[Vertex],0)),1,1,"")</f>
        <v>1</v>
      </c>
      <c r="BC175" s="80" t="str">
        <f>REPLACE(INDEX(GroupVertices[Group],MATCH(Edges[[#This Row],[Vertex 2]],GroupVertices[Vertex],0)),1,1,"")</f>
        <v>1</v>
      </c>
      <c r="BD175" s="48"/>
      <c r="BE175" s="49"/>
      <c r="BF175" s="48"/>
      <c r="BG175" s="49"/>
      <c r="BH175" s="48"/>
      <c r="BI175" s="49"/>
      <c r="BJ175" s="48"/>
      <c r="BK175" s="49"/>
      <c r="BL175" s="48"/>
    </row>
    <row r="176" spans="1:64" ht="15">
      <c r="A176" s="66" t="s">
        <v>289</v>
      </c>
      <c r="B176" s="66" t="s">
        <v>319</v>
      </c>
      <c r="C176" s="67" t="s">
        <v>1943</v>
      </c>
      <c r="D176" s="68">
        <v>3</v>
      </c>
      <c r="E176" s="69" t="s">
        <v>132</v>
      </c>
      <c r="F176" s="70">
        <v>32</v>
      </c>
      <c r="G176" s="67"/>
      <c r="H176" s="71"/>
      <c r="I176" s="72"/>
      <c r="J176" s="72"/>
      <c r="K176" s="34" t="s">
        <v>65</v>
      </c>
      <c r="L176" s="79">
        <v>176</v>
      </c>
      <c r="M176" s="79"/>
      <c r="N176" s="74"/>
      <c r="O176" s="81" t="s">
        <v>327</v>
      </c>
      <c r="P176" s="83">
        <v>43471.38379629629</v>
      </c>
      <c r="Q176" s="81" t="s">
        <v>370</v>
      </c>
      <c r="R176" s="81"/>
      <c r="S176" s="81"/>
      <c r="T176" s="81" t="s">
        <v>431</v>
      </c>
      <c r="U176" s="81"/>
      <c r="V176" s="84" t="s">
        <v>494</v>
      </c>
      <c r="W176" s="83">
        <v>43471.38379629629</v>
      </c>
      <c r="X176" s="84" t="s">
        <v>574</v>
      </c>
      <c r="Y176" s="81"/>
      <c r="Z176" s="81"/>
      <c r="AA176" s="87" t="s">
        <v>675</v>
      </c>
      <c r="AB176" s="81"/>
      <c r="AC176" s="81" t="b">
        <v>0</v>
      </c>
      <c r="AD176" s="81">
        <v>0</v>
      </c>
      <c r="AE176" s="87" t="s">
        <v>712</v>
      </c>
      <c r="AF176" s="81" t="b">
        <v>1</v>
      </c>
      <c r="AG176" s="81" t="s">
        <v>728</v>
      </c>
      <c r="AH176" s="81"/>
      <c r="AI176" s="87" t="s">
        <v>738</v>
      </c>
      <c r="AJ176" s="81" t="b">
        <v>0</v>
      </c>
      <c r="AK176" s="81">
        <v>9</v>
      </c>
      <c r="AL176" s="87" t="s">
        <v>674</v>
      </c>
      <c r="AM176" s="81" t="s">
        <v>741</v>
      </c>
      <c r="AN176" s="81" t="b">
        <v>0</v>
      </c>
      <c r="AO176" s="87" t="s">
        <v>674</v>
      </c>
      <c r="AP176" s="81" t="s">
        <v>197</v>
      </c>
      <c r="AQ176" s="81">
        <v>0</v>
      </c>
      <c r="AR176" s="81">
        <v>0</v>
      </c>
      <c r="AS176" s="81"/>
      <c r="AT176" s="81"/>
      <c r="AU176" s="81"/>
      <c r="AV176" s="81"/>
      <c r="AW176" s="81"/>
      <c r="AX176" s="81"/>
      <c r="AY176" s="81"/>
      <c r="AZ176" s="81"/>
      <c r="BA176" s="81">
        <v>1</v>
      </c>
      <c r="BB176" s="80" t="str">
        <f>REPLACE(INDEX(GroupVertices[Group],MATCH(Edges[[#This Row],[Vertex 1]],GroupVertices[Vertex],0)),1,1,"")</f>
        <v>1</v>
      </c>
      <c r="BC176" s="80" t="str">
        <f>REPLACE(INDEX(GroupVertices[Group],MATCH(Edges[[#This Row],[Vertex 2]],GroupVertices[Vertex],0)),1,1,"")</f>
        <v>1</v>
      </c>
      <c r="BD176" s="48">
        <v>0</v>
      </c>
      <c r="BE176" s="49">
        <v>0</v>
      </c>
      <c r="BF176" s="48">
        <v>1</v>
      </c>
      <c r="BG176" s="49">
        <v>3.125</v>
      </c>
      <c r="BH176" s="48">
        <v>0</v>
      </c>
      <c r="BI176" s="49">
        <v>0</v>
      </c>
      <c r="BJ176" s="48">
        <v>31</v>
      </c>
      <c r="BK176" s="49">
        <v>96.875</v>
      </c>
      <c r="BL176" s="48">
        <v>32</v>
      </c>
    </row>
    <row r="177" spans="1:64" ht="15">
      <c r="A177" s="66" t="s">
        <v>289</v>
      </c>
      <c r="B177" s="66" t="s">
        <v>320</v>
      </c>
      <c r="C177" s="67" t="s">
        <v>1943</v>
      </c>
      <c r="D177" s="68">
        <v>3</v>
      </c>
      <c r="E177" s="69" t="s">
        <v>132</v>
      </c>
      <c r="F177" s="70">
        <v>32</v>
      </c>
      <c r="G177" s="67"/>
      <c r="H177" s="71"/>
      <c r="I177" s="72"/>
      <c r="J177" s="72"/>
      <c r="K177" s="34" t="s">
        <v>65</v>
      </c>
      <c r="L177" s="79">
        <v>177</v>
      </c>
      <c r="M177" s="79"/>
      <c r="N177" s="74"/>
      <c r="O177" s="81" t="s">
        <v>327</v>
      </c>
      <c r="P177" s="83">
        <v>43471.39063657408</v>
      </c>
      <c r="Q177" s="81" t="s">
        <v>371</v>
      </c>
      <c r="R177" s="81"/>
      <c r="S177" s="81"/>
      <c r="T177" s="81" t="s">
        <v>403</v>
      </c>
      <c r="U177" s="81"/>
      <c r="V177" s="84" t="s">
        <v>494</v>
      </c>
      <c r="W177" s="83">
        <v>43471.39063657408</v>
      </c>
      <c r="X177" s="84" t="s">
        <v>575</v>
      </c>
      <c r="Y177" s="81"/>
      <c r="Z177" s="81"/>
      <c r="AA177" s="87" t="s">
        <v>676</v>
      </c>
      <c r="AB177" s="87" t="s">
        <v>704</v>
      </c>
      <c r="AC177" s="81" t="b">
        <v>0</v>
      </c>
      <c r="AD177" s="81">
        <v>2</v>
      </c>
      <c r="AE177" s="87" t="s">
        <v>725</v>
      </c>
      <c r="AF177" s="81" t="b">
        <v>0</v>
      </c>
      <c r="AG177" s="81" t="s">
        <v>728</v>
      </c>
      <c r="AH177" s="81"/>
      <c r="AI177" s="87" t="s">
        <v>712</v>
      </c>
      <c r="AJ177" s="81" t="b">
        <v>0</v>
      </c>
      <c r="AK177" s="81">
        <v>0</v>
      </c>
      <c r="AL177" s="87" t="s">
        <v>712</v>
      </c>
      <c r="AM177" s="81" t="s">
        <v>741</v>
      </c>
      <c r="AN177" s="81" t="b">
        <v>0</v>
      </c>
      <c r="AO177" s="87" t="s">
        <v>704</v>
      </c>
      <c r="AP177" s="81" t="s">
        <v>197</v>
      </c>
      <c r="AQ177" s="81">
        <v>0</v>
      </c>
      <c r="AR177" s="81">
        <v>0</v>
      </c>
      <c r="AS177" s="81"/>
      <c r="AT177" s="81"/>
      <c r="AU177" s="81"/>
      <c r="AV177" s="81"/>
      <c r="AW177" s="81"/>
      <c r="AX177" s="81"/>
      <c r="AY177" s="81"/>
      <c r="AZ177" s="81"/>
      <c r="BA177" s="81">
        <v>1</v>
      </c>
      <c r="BB177" s="80" t="str">
        <f>REPLACE(INDEX(GroupVertices[Group],MATCH(Edges[[#This Row],[Vertex 1]],GroupVertices[Vertex],0)),1,1,"")</f>
        <v>1</v>
      </c>
      <c r="BC177" s="80" t="str">
        <f>REPLACE(INDEX(GroupVertices[Group],MATCH(Edges[[#This Row],[Vertex 2]],GroupVertices[Vertex],0)),1,1,"")</f>
        <v>1</v>
      </c>
      <c r="BD177" s="48">
        <v>2</v>
      </c>
      <c r="BE177" s="49">
        <v>7.407407407407407</v>
      </c>
      <c r="BF177" s="48">
        <v>0</v>
      </c>
      <c r="BG177" s="49">
        <v>0</v>
      </c>
      <c r="BH177" s="48">
        <v>0</v>
      </c>
      <c r="BI177" s="49">
        <v>0</v>
      </c>
      <c r="BJ177" s="48">
        <v>25</v>
      </c>
      <c r="BK177" s="49">
        <v>92.5925925925926</v>
      </c>
      <c r="BL177" s="48">
        <v>27</v>
      </c>
    </row>
    <row r="178" spans="1:64" ht="15">
      <c r="A178" s="66" t="s">
        <v>289</v>
      </c>
      <c r="B178" s="66" t="s">
        <v>312</v>
      </c>
      <c r="C178" s="67" t="s">
        <v>2310</v>
      </c>
      <c r="D178" s="68">
        <v>10</v>
      </c>
      <c r="E178" s="69" t="s">
        <v>136</v>
      </c>
      <c r="F178" s="70">
        <v>21.6</v>
      </c>
      <c r="G178" s="67"/>
      <c r="H178" s="71"/>
      <c r="I178" s="72"/>
      <c r="J178" s="72"/>
      <c r="K178" s="34" t="s">
        <v>65</v>
      </c>
      <c r="L178" s="79">
        <v>178</v>
      </c>
      <c r="M178" s="79"/>
      <c r="N178" s="74"/>
      <c r="O178" s="81" t="s">
        <v>328</v>
      </c>
      <c r="P178" s="83">
        <v>43471.37664351852</v>
      </c>
      <c r="Q178" s="81" t="s">
        <v>363</v>
      </c>
      <c r="R178" s="81"/>
      <c r="S178" s="81"/>
      <c r="T178" s="81" t="s">
        <v>403</v>
      </c>
      <c r="U178" s="81"/>
      <c r="V178" s="84" t="s">
        <v>494</v>
      </c>
      <c r="W178" s="83">
        <v>43471.37664351852</v>
      </c>
      <c r="X178" s="84" t="s">
        <v>554</v>
      </c>
      <c r="Y178" s="81"/>
      <c r="Z178" s="81"/>
      <c r="AA178" s="87" t="s">
        <v>652</v>
      </c>
      <c r="AB178" s="87" t="s">
        <v>702</v>
      </c>
      <c r="AC178" s="81" t="b">
        <v>0</v>
      </c>
      <c r="AD178" s="81">
        <v>6</v>
      </c>
      <c r="AE178" s="87" t="s">
        <v>725</v>
      </c>
      <c r="AF178" s="81" t="b">
        <v>0</v>
      </c>
      <c r="AG178" s="81" t="s">
        <v>728</v>
      </c>
      <c r="AH178" s="81"/>
      <c r="AI178" s="87" t="s">
        <v>712</v>
      </c>
      <c r="AJ178" s="81" t="b">
        <v>0</v>
      </c>
      <c r="AK178" s="81">
        <v>3</v>
      </c>
      <c r="AL178" s="87" t="s">
        <v>712</v>
      </c>
      <c r="AM178" s="81" t="s">
        <v>741</v>
      </c>
      <c r="AN178" s="81" t="b">
        <v>0</v>
      </c>
      <c r="AO178" s="87" t="s">
        <v>702</v>
      </c>
      <c r="AP178" s="81" t="s">
        <v>197</v>
      </c>
      <c r="AQ178" s="81">
        <v>0</v>
      </c>
      <c r="AR178" s="81">
        <v>0</v>
      </c>
      <c r="AS178" s="81"/>
      <c r="AT178" s="81"/>
      <c r="AU178" s="81"/>
      <c r="AV178" s="81"/>
      <c r="AW178" s="81"/>
      <c r="AX178" s="81"/>
      <c r="AY178" s="81"/>
      <c r="AZ178" s="81"/>
      <c r="BA178" s="81">
        <v>3</v>
      </c>
      <c r="BB178" s="80" t="str">
        <f>REPLACE(INDEX(GroupVertices[Group],MATCH(Edges[[#This Row],[Vertex 1]],GroupVertices[Vertex],0)),1,1,"")</f>
        <v>1</v>
      </c>
      <c r="BC178" s="80" t="str">
        <f>REPLACE(INDEX(GroupVertices[Group],MATCH(Edges[[#This Row],[Vertex 2]],GroupVertices[Vertex],0)),1,1,"")</f>
        <v>1</v>
      </c>
      <c r="BD178" s="48">
        <v>1</v>
      </c>
      <c r="BE178" s="49">
        <v>3.125</v>
      </c>
      <c r="BF178" s="48">
        <v>1</v>
      </c>
      <c r="BG178" s="49">
        <v>3.125</v>
      </c>
      <c r="BH178" s="48">
        <v>0</v>
      </c>
      <c r="BI178" s="49">
        <v>0</v>
      </c>
      <c r="BJ178" s="48">
        <v>30</v>
      </c>
      <c r="BK178" s="49">
        <v>93.75</v>
      </c>
      <c r="BL178" s="48">
        <v>32</v>
      </c>
    </row>
    <row r="179" spans="1:64" ht="15">
      <c r="A179" s="66" t="s">
        <v>289</v>
      </c>
      <c r="B179" s="66" t="s">
        <v>312</v>
      </c>
      <c r="C179" s="67" t="s">
        <v>2310</v>
      </c>
      <c r="D179" s="68">
        <v>10</v>
      </c>
      <c r="E179" s="69" t="s">
        <v>136</v>
      </c>
      <c r="F179" s="70">
        <v>21.6</v>
      </c>
      <c r="G179" s="67"/>
      <c r="H179" s="71"/>
      <c r="I179" s="72"/>
      <c r="J179" s="72"/>
      <c r="K179" s="34" t="s">
        <v>65</v>
      </c>
      <c r="L179" s="79">
        <v>179</v>
      </c>
      <c r="M179" s="79"/>
      <c r="N179" s="74"/>
      <c r="O179" s="81" t="s">
        <v>328</v>
      </c>
      <c r="P179" s="83">
        <v>43471.39063657408</v>
      </c>
      <c r="Q179" s="81" t="s">
        <v>371</v>
      </c>
      <c r="R179" s="81"/>
      <c r="S179" s="81"/>
      <c r="T179" s="81" t="s">
        <v>403</v>
      </c>
      <c r="U179" s="81"/>
      <c r="V179" s="84" t="s">
        <v>494</v>
      </c>
      <c r="W179" s="83">
        <v>43471.39063657408</v>
      </c>
      <c r="X179" s="84" t="s">
        <v>575</v>
      </c>
      <c r="Y179" s="81"/>
      <c r="Z179" s="81"/>
      <c r="AA179" s="87" t="s">
        <v>676</v>
      </c>
      <c r="AB179" s="87" t="s">
        <v>704</v>
      </c>
      <c r="AC179" s="81" t="b">
        <v>0</v>
      </c>
      <c r="AD179" s="81">
        <v>2</v>
      </c>
      <c r="AE179" s="87" t="s">
        <v>725</v>
      </c>
      <c r="AF179" s="81" t="b">
        <v>0</v>
      </c>
      <c r="AG179" s="81" t="s">
        <v>728</v>
      </c>
      <c r="AH179" s="81"/>
      <c r="AI179" s="87" t="s">
        <v>712</v>
      </c>
      <c r="AJ179" s="81" t="b">
        <v>0</v>
      </c>
      <c r="AK179" s="81">
        <v>0</v>
      </c>
      <c r="AL179" s="87" t="s">
        <v>712</v>
      </c>
      <c r="AM179" s="81" t="s">
        <v>741</v>
      </c>
      <c r="AN179" s="81" t="b">
        <v>0</v>
      </c>
      <c r="AO179" s="87" t="s">
        <v>704</v>
      </c>
      <c r="AP179" s="81" t="s">
        <v>197</v>
      </c>
      <c r="AQ179" s="81">
        <v>0</v>
      </c>
      <c r="AR179" s="81">
        <v>0</v>
      </c>
      <c r="AS179" s="81"/>
      <c r="AT179" s="81"/>
      <c r="AU179" s="81"/>
      <c r="AV179" s="81"/>
      <c r="AW179" s="81"/>
      <c r="AX179" s="81"/>
      <c r="AY179" s="81"/>
      <c r="AZ179" s="81"/>
      <c r="BA179" s="81">
        <v>3</v>
      </c>
      <c r="BB179" s="80" t="str">
        <f>REPLACE(INDEX(GroupVertices[Group],MATCH(Edges[[#This Row],[Vertex 1]],GroupVertices[Vertex],0)),1,1,"")</f>
        <v>1</v>
      </c>
      <c r="BC179" s="80" t="str">
        <f>REPLACE(INDEX(GroupVertices[Group],MATCH(Edges[[#This Row],[Vertex 2]],GroupVertices[Vertex],0)),1,1,"")</f>
        <v>1</v>
      </c>
      <c r="BD179" s="48"/>
      <c r="BE179" s="49"/>
      <c r="BF179" s="48"/>
      <c r="BG179" s="49"/>
      <c r="BH179" s="48"/>
      <c r="BI179" s="49"/>
      <c r="BJ179" s="48"/>
      <c r="BK179" s="49"/>
      <c r="BL179" s="48"/>
    </row>
    <row r="180" spans="1:64" ht="15">
      <c r="A180" s="66" t="s">
        <v>289</v>
      </c>
      <c r="B180" s="66" t="s">
        <v>312</v>
      </c>
      <c r="C180" s="67" t="s">
        <v>2310</v>
      </c>
      <c r="D180" s="68">
        <v>10</v>
      </c>
      <c r="E180" s="69" t="s">
        <v>136</v>
      </c>
      <c r="F180" s="70">
        <v>21.6</v>
      </c>
      <c r="G180" s="67"/>
      <c r="H180" s="71"/>
      <c r="I180" s="72"/>
      <c r="J180" s="72"/>
      <c r="K180" s="34" t="s">
        <v>65</v>
      </c>
      <c r="L180" s="79">
        <v>180</v>
      </c>
      <c r="M180" s="79"/>
      <c r="N180" s="74"/>
      <c r="O180" s="81" t="s">
        <v>328</v>
      </c>
      <c r="P180" s="83">
        <v>43471.39115740741</v>
      </c>
      <c r="Q180" s="81" t="s">
        <v>372</v>
      </c>
      <c r="R180" s="81"/>
      <c r="S180" s="81"/>
      <c r="T180" s="81" t="s">
        <v>403</v>
      </c>
      <c r="U180" s="81"/>
      <c r="V180" s="84" t="s">
        <v>494</v>
      </c>
      <c r="W180" s="83">
        <v>43471.39115740741</v>
      </c>
      <c r="X180" s="84" t="s">
        <v>580</v>
      </c>
      <c r="Y180" s="81"/>
      <c r="Z180" s="81"/>
      <c r="AA180" s="87" t="s">
        <v>681</v>
      </c>
      <c r="AB180" s="87" t="s">
        <v>707</v>
      </c>
      <c r="AC180" s="81" t="b">
        <v>0</v>
      </c>
      <c r="AD180" s="81">
        <v>2</v>
      </c>
      <c r="AE180" s="87" t="s">
        <v>725</v>
      </c>
      <c r="AF180" s="81" t="b">
        <v>0</v>
      </c>
      <c r="AG180" s="81" t="s">
        <v>728</v>
      </c>
      <c r="AH180" s="81"/>
      <c r="AI180" s="87" t="s">
        <v>712</v>
      </c>
      <c r="AJ180" s="81" t="b">
        <v>0</v>
      </c>
      <c r="AK180" s="81">
        <v>0</v>
      </c>
      <c r="AL180" s="87" t="s">
        <v>712</v>
      </c>
      <c r="AM180" s="81" t="s">
        <v>741</v>
      </c>
      <c r="AN180" s="81" t="b">
        <v>0</v>
      </c>
      <c r="AO180" s="87" t="s">
        <v>707</v>
      </c>
      <c r="AP180" s="81" t="s">
        <v>197</v>
      </c>
      <c r="AQ180" s="81">
        <v>0</v>
      </c>
      <c r="AR180" s="81">
        <v>0</v>
      </c>
      <c r="AS180" s="81"/>
      <c r="AT180" s="81"/>
      <c r="AU180" s="81"/>
      <c r="AV180" s="81"/>
      <c r="AW180" s="81"/>
      <c r="AX180" s="81"/>
      <c r="AY180" s="81"/>
      <c r="AZ180" s="81"/>
      <c r="BA180" s="81">
        <v>3</v>
      </c>
      <c r="BB180" s="80" t="str">
        <f>REPLACE(INDEX(GroupVertices[Group],MATCH(Edges[[#This Row],[Vertex 1]],GroupVertices[Vertex],0)),1,1,"")</f>
        <v>1</v>
      </c>
      <c r="BC180" s="80" t="str">
        <f>REPLACE(INDEX(GroupVertices[Group],MATCH(Edges[[#This Row],[Vertex 2]],GroupVertices[Vertex],0)),1,1,"")</f>
        <v>1</v>
      </c>
      <c r="BD180" s="48">
        <v>1</v>
      </c>
      <c r="BE180" s="49">
        <v>6.25</v>
      </c>
      <c r="BF180" s="48">
        <v>0</v>
      </c>
      <c r="BG180" s="49">
        <v>0</v>
      </c>
      <c r="BH180" s="48">
        <v>0</v>
      </c>
      <c r="BI180" s="49">
        <v>0</v>
      </c>
      <c r="BJ180" s="48">
        <v>15</v>
      </c>
      <c r="BK180" s="49">
        <v>93.75</v>
      </c>
      <c r="BL180" s="48">
        <v>16</v>
      </c>
    </row>
    <row r="181" spans="1:64" ht="15">
      <c r="A181" s="66" t="s">
        <v>289</v>
      </c>
      <c r="B181" s="66" t="s">
        <v>321</v>
      </c>
      <c r="C181" s="67" t="s">
        <v>1943</v>
      </c>
      <c r="D181" s="68">
        <v>3</v>
      </c>
      <c r="E181" s="69" t="s">
        <v>132</v>
      </c>
      <c r="F181" s="70">
        <v>32</v>
      </c>
      <c r="G181" s="67"/>
      <c r="H181" s="71"/>
      <c r="I181" s="72"/>
      <c r="J181" s="72"/>
      <c r="K181" s="34" t="s">
        <v>65</v>
      </c>
      <c r="L181" s="79">
        <v>181</v>
      </c>
      <c r="M181" s="79"/>
      <c r="N181" s="74"/>
      <c r="O181" s="81" t="s">
        <v>328</v>
      </c>
      <c r="P181" s="83">
        <v>43471.61184027778</v>
      </c>
      <c r="Q181" s="81" t="s">
        <v>374</v>
      </c>
      <c r="R181" s="81"/>
      <c r="S181" s="81"/>
      <c r="T181" s="81" t="s">
        <v>403</v>
      </c>
      <c r="U181" s="81"/>
      <c r="V181" s="84" t="s">
        <v>494</v>
      </c>
      <c r="W181" s="83">
        <v>43471.61184027778</v>
      </c>
      <c r="X181" s="84" t="s">
        <v>583</v>
      </c>
      <c r="Y181" s="81"/>
      <c r="Z181" s="81"/>
      <c r="AA181" s="87" t="s">
        <v>684</v>
      </c>
      <c r="AB181" s="87" t="s">
        <v>709</v>
      </c>
      <c r="AC181" s="81" t="b">
        <v>0</v>
      </c>
      <c r="AD181" s="81">
        <v>0</v>
      </c>
      <c r="AE181" s="87" t="s">
        <v>726</v>
      </c>
      <c r="AF181" s="81" t="b">
        <v>0</v>
      </c>
      <c r="AG181" s="81" t="s">
        <v>728</v>
      </c>
      <c r="AH181" s="81"/>
      <c r="AI181" s="87" t="s">
        <v>712</v>
      </c>
      <c r="AJ181" s="81" t="b">
        <v>0</v>
      </c>
      <c r="AK181" s="81">
        <v>0</v>
      </c>
      <c r="AL181" s="87" t="s">
        <v>712</v>
      </c>
      <c r="AM181" s="81" t="s">
        <v>741</v>
      </c>
      <c r="AN181" s="81" t="b">
        <v>0</v>
      </c>
      <c r="AO181" s="87" t="s">
        <v>709</v>
      </c>
      <c r="AP181" s="81" t="s">
        <v>197</v>
      </c>
      <c r="AQ181" s="81">
        <v>0</v>
      </c>
      <c r="AR181" s="81">
        <v>0</v>
      </c>
      <c r="AS181" s="81"/>
      <c r="AT181" s="81"/>
      <c r="AU181" s="81"/>
      <c r="AV181" s="81"/>
      <c r="AW181" s="81"/>
      <c r="AX181" s="81"/>
      <c r="AY181" s="81"/>
      <c r="AZ181" s="81"/>
      <c r="BA181" s="81">
        <v>1</v>
      </c>
      <c r="BB181" s="80" t="str">
        <f>REPLACE(INDEX(GroupVertices[Group],MATCH(Edges[[#This Row],[Vertex 1]],GroupVertices[Vertex],0)),1,1,"")</f>
        <v>1</v>
      </c>
      <c r="BC181" s="80" t="str">
        <f>REPLACE(INDEX(GroupVertices[Group],MATCH(Edges[[#This Row],[Vertex 2]],GroupVertices[Vertex],0)),1,1,"")</f>
        <v>1</v>
      </c>
      <c r="BD181" s="48">
        <v>2</v>
      </c>
      <c r="BE181" s="49">
        <v>6.25</v>
      </c>
      <c r="BF181" s="48">
        <v>2</v>
      </c>
      <c r="BG181" s="49">
        <v>6.25</v>
      </c>
      <c r="BH181" s="48">
        <v>0</v>
      </c>
      <c r="BI181" s="49">
        <v>0</v>
      </c>
      <c r="BJ181" s="48">
        <v>28</v>
      </c>
      <c r="BK181" s="49">
        <v>87.5</v>
      </c>
      <c r="BL181" s="48">
        <v>32</v>
      </c>
    </row>
    <row r="182" spans="1:64" ht="15">
      <c r="A182" s="66" t="s">
        <v>267</v>
      </c>
      <c r="B182" s="66" t="s">
        <v>276</v>
      </c>
      <c r="C182" s="67" t="s">
        <v>1943</v>
      </c>
      <c r="D182" s="68">
        <v>3</v>
      </c>
      <c r="E182" s="69" t="s">
        <v>132</v>
      </c>
      <c r="F182" s="70">
        <v>32</v>
      </c>
      <c r="G182" s="67"/>
      <c r="H182" s="71"/>
      <c r="I182" s="72"/>
      <c r="J182" s="72"/>
      <c r="K182" s="34" t="s">
        <v>65</v>
      </c>
      <c r="L182" s="79">
        <v>182</v>
      </c>
      <c r="M182" s="79"/>
      <c r="N182" s="74"/>
      <c r="O182" s="81" t="s">
        <v>326</v>
      </c>
      <c r="P182" s="83">
        <v>43471.24505787037</v>
      </c>
      <c r="Q182" s="81" t="s">
        <v>341</v>
      </c>
      <c r="R182" s="81"/>
      <c r="S182" s="81"/>
      <c r="T182" s="81" t="s">
        <v>407</v>
      </c>
      <c r="U182" s="81"/>
      <c r="V182" s="84" t="s">
        <v>474</v>
      </c>
      <c r="W182" s="83">
        <v>43471.24505787037</v>
      </c>
      <c r="X182" s="84" t="s">
        <v>1993</v>
      </c>
      <c r="Y182" s="81"/>
      <c r="Z182" s="81"/>
      <c r="AA182" s="87" t="s">
        <v>2008</v>
      </c>
      <c r="AB182" s="81"/>
      <c r="AC182" s="81" t="b">
        <v>0</v>
      </c>
      <c r="AD182" s="81">
        <v>0</v>
      </c>
      <c r="AE182" s="87" t="s">
        <v>712</v>
      </c>
      <c r="AF182" s="81" t="b">
        <v>0</v>
      </c>
      <c r="AG182" s="81" t="s">
        <v>728</v>
      </c>
      <c r="AH182" s="81"/>
      <c r="AI182" s="87" t="s">
        <v>712</v>
      </c>
      <c r="AJ182" s="81" t="b">
        <v>0</v>
      </c>
      <c r="AK182" s="81">
        <v>16</v>
      </c>
      <c r="AL182" s="87" t="s">
        <v>680</v>
      </c>
      <c r="AM182" s="81" t="s">
        <v>741</v>
      </c>
      <c r="AN182" s="81" t="b">
        <v>0</v>
      </c>
      <c r="AO182" s="87" t="s">
        <v>680</v>
      </c>
      <c r="AP182" s="81" t="s">
        <v>197</v>
      </c>
      <c r="AQ182" s="81">
        <v>0</v>
      </c>
      <c r="AR182" s="81">
        <v>0</v>
      </c>
      <c r="AS182" s="81"/>
      <c r="AT182" s="81"/>
      <c r="AU182" s="81"/>
      <c r="AV182" s="81"/>
      <c r="AW182" s="81"/>
      <c r="AX182" s="81"/>
      <c r="AY182" s="81"/>
      <c r="AZ182" s="81"/>
      <c r="BA182" s="81">
        <v>1</v>
      </c>
      <c r="BB182" s="80" t="str">
        <f>REPLACE(INDEX(GroupVertices[Group],MATCH(Edges[[#This Row],[Vertex 1]],GroupVertices[Vertex],0)),1,1,"")</f>
        <v>3</v>
      </c>
      <c r="BC182" s="80" t="str">
        <f>REPLACE(INDEX(GroupVertices[Group],MATCH(Edges[[#This Row],[Vertex 2]],GroupVertices[Vertex],0)),1,1,"")</f>
        <v>2</v>
      </c>
      <c r="BD182" s="48"/>
      <c r="BE182" s="49"/>
      <c r="BF182" s="48"/>
      <c r="BG182" s="49"/>
      <c r="BH182" s="48"/>
      <c r="BI182" s="49"/>
      <c r="BJ182" s="48"/>
      <c r="BK182" s="49"/>
      <c r="BL182" s="48"/>
    </row>
    <row r="183" spans="1:64" ht="15">
      <c r="A183" s="66" t="s">
        <v>267</v>
      </c>
      <c r="B183" s="66" t="s">
        <v>258</v>
      </c>
      <c r="C183" s="67" t="s">
        <v>1944</v>
      </c>
      <c r="D183" s="68">
        <v>10</v>
      </c>
      <c r="E183" s="69" t="s">
        <v>136</v>
      </c>
      <c r="F183" s="70">
        <v>26.8</v>
      </c>
      <c r="G183" s="67"/>
      <c r="H183" s="71"/>
      <c r="I183" s="72"/>
      <c r="J183" s="72"/>
      <c r="K183" s="34" t="s">
        <v>65</v>
      </c>
      <c r="L183" s="79">
        <v>183</v>
      </c>
      <c r="M183" s="79"/>
      <c r="N183" s="74"/>
      <c r="O183" s="81" t="s">
        <v>327</v>
      </c>
      <c r="P183" s="83">
        <v>43471.24505787037</v>
      </c>
      <c r="Q183" s="81" t="s">
        <v>341</v>
      </c>
      <c r="R183" s="81"/>
      <c r="S183" s="81"/>
      <c r="T183" s="81" t="s">
        <v>407</v>
      </c>
      <c r="U183" s="81"/>
      <c r="V183" s="84" t="s">
        <v>474</v>
      </c>
      <c r="W183" s="83">
        <v>43471.24505787037</v>
      </c>
      <c r="X183" s="84" t="s">
        <v>1993</v>
      </c>
      <c r="Y183" s="81"/>
      <c r="Z183" s="81"/>
      <c r="AA183" s="87" t="s">
        <v>2008</v>
      </c>
      <c r="AB183" s="81"/>
      <c r="AC183" s="81" t="b">
        <v>0</v>
      </c>
      <c r="AD183" s="81">
        <v>0</v>
      </c>
      <c r="AE183" s="87" t="s">
        <v>712</v>
      </c>
      <c r="AF183" s="81" t="b">
        <v>0</v>
      </c>
      <c r="AG183" s="81" t="s">
        <v>728</v>
      </c>
      <c r="AH183" s="81"/>
      <c r="AI183" s="87" t="s">
        <v>712</v>
      </c>
      <c r="AJ183" s="81" t="b">
        <v>0</v>
      </c>
      <c r="AK183" s="81">
        <v>16</v>
      </c>
      <c r="AL183" s="87" t="s">
        <v>680</v>
      </c>
      <c r="AM183" s="81" t="s">
        <v>741</v>
      </c>
      <c r="AN183" s="81" t="b">
        <v>0</v>
      </c>
      <c r="AO183" s="87" t="s">
        <v>680</v>
      </c>
      <c r="AP183" s="81" t="s">
        <v>197</v>
      </c>
      <c r="AQ183" s="81">
        <v>0</v>
      </c>
      <c r="AR183" s="81">
        <v>0</v>
      </c>
      <c r="AS183" s="81"/>
      <c r="AT183" s="81"/>
      <c r="AU183" s="81"/>
      <c r="AV183" s="81"/>
      <c r="AW183" s="81"/>
      <c r="AX183" s="81"/>
      <c r="AY183" s="81"/>
      <c r="AZ183" s="81"/>
      <c r="BA183" s="81">
        <v>2</v>
      </c>
      <c r="BB183" s="80" t="str">
        <f>REPLACE(INDEX(GroupVertices[Group],MATCH(Edges[[#This Row],[Vertex 1]],GroupVertices[Vertex],0)),1,1,"")</f>
        <v>3</v>
      </c>
      <c r="BC183" s="80" t="str">
        <f>REPLACE(INDEX(GroupVertices[Group],MATCH(Edges[[#This Row],[Vertex 2]],GroupVertices[Vertex],0)),1,1,"")</f>
        <v>4</v>
      </c>
      <c r="BD183" s="48"/>
      <c r="BE183" s="49"/>
      <c r="BF183" s="48"/>
      <c r="BG183" s="49"/>
      <c r="BH183" s="48"/>
      <c r="BI183" s="49"/>
      <c r="BJ183" s="48"/>
      <c r="BK183" s="49"/>
      <c r="BL183" s="48"/>
    </row>
    <row r="184" spans="1:64" ht="15">
      <c r="A184" s="66" t="s">
        <v>267</v>
      </c>
      <c r="B184" s="66" t="s">
        <v>264</v>
      </c>
      <c r="C184" s="67" t="s">
        <v>1944</v>
      </c>
      <c r="D184" s="68">
        <v>10</v>
      </c>
      <c r="E184" s="69" t="s">
        <v>136</v>
      </c>
      <c r="F184" s="70">
        <v>26.8</v>
      </c>
      <c r="G184" s="67"/>
      <c r="H184" s="71"/>
      <c r="I184" s="72"/>
      <c r="J184" s="72"/>
      <c r="K184" s="34" t="s">
        <v>65</v>
      </c>
      <c r="L184" s="79">
        <v>184</v>
      </c>
      <c r="M184" s="79"/>
      <c r="N184" s="74"/>
      <c r="O184" s="81" t="s">
        <v>327</v>
      </c>
      <c r="P184" s="83">
        <v>43471.24505787037</v>
      </c>
      <c r="Q184" s="81" t="s">
        <v>341</v>
      </c>
      <c r="R184" s="81"/>
      <c r="S184" s="81"/>
      <c r="T184" s="81" t="s">
        <v>407</v>
      </c>
      <c r="U184" s="81"/>
      <c r="V184" s="84" t="s">
        <v>474</v>
      </c>
      <c r="W184" s="83">
        <v>43471.24505787037</v>
      </c>
      <c r="X184" s="84" t="s">
        <v>1993</v>
      </c>
      <c r="Y184" s="81"/>
      <c r="Z184" s="81"/>
      <c r="AA184" s="87" t="s">
        <v>2008</v>
      </c>
      <c r="AB184" s="81"/>
      <c r="AC184" s="81" t="b">
        <v>0</v>
      </c>
      <c r="AD184" s="81">
        <v>0</v>
      </c>
      <c r="AE184" s="87" t="s">
        <v>712</v>
      </c>
      <c r="AF184" s="81" t="b">
        <v>0</v>
      </c>
      <c r="AG184" s="81" t="s">
        <v>728</v>
      </c>
      <c r="AH184" s="81"/>
      <c r="AI184" s="87" t="s">
        <v>712</v>
      </c>
      <c r="AJ184" s="81" t="b">
        <v>0</v>
      </c>
      <c r="AK184" s="81">
        <v>16</v>
      </c>
      <c r="AL184" s="87" t="s">
        <v>680</v>
      </c>
      <c r="AM184" s="81" t="s">
        <v>741</v>
      </c>
      <c r="AN184" s="81" t="b">
        <v>0</v>
      </c>
      <c r="AO184" s="87" t="s">
        <v>680</v>
      </c>
      <c r="AP184" s="81" t="s">
        <v>197</v>
      </c>
      <c r="AQ184" s="81">
        <v>0</v>
      </c>
      <c r="AR184" s="81">
        <v>0</v>
      </c>
      <c r="AS184" s="81"/>
      <c r="AT184" s="81"/>
      <c r="AU184" s="81"/>
      <c r="AV184" s="81"/>
      <c r="AW184" s="81"/>
      <c r="AX184" s="81"/>
      <c r="AY184" s="81"/>
      <c r="AZ184" s="81"/>
      <c r="BA184" s="81">
        <v>2</v>
      </c>
      <c r="BB184" s="80" t="str">
        <f>REPLACE(INDEX(GroupVertices[Group],MATCH(Edges[[#This Row],[Vertex 1]],GroupVertices[Vertex],0)),1,1,"")</f>
        <v>3</v>
      </c>
      <c r="BC184" s="80" t="str">
        <f>REPLACE(INDEX(GroupVertices[Group],MATCH(Edges[[#This Row],[Vertex 2]],GroupVertices[Vertex],0)),1,1,"")</f>
        <v>4</v>
      </c>
      <c r="BD184" s="48">
        <v>0</v>
      </c>
      <c r="BE184" s="49">
        <v>0</v>
      </c>
      <c r="BF184" s="48">
        <v>0</v>
      </c>
      <c r="BG184" s="49">
        <v>0</v>
      </c>
      <c r="BH184" s="48">
        <v>0</v>
      </c>
      <c r="BI184" s="49">
        <v>0</v>
      </c>
      <c r="BJ184" s="48">
        <v>11</v>
      </c>
      <c r="BK184" s="49">
        <v>100</v>
      </c>
      <c r="BL184" s="48">
        <v>11</v>
      </c>
    </row>
    <row r="185" spans="1:64" ht="15">
      <c r="A185" s="66" t="s">
        <v>267</v>
      </c>
      <c r="B185" s="66" t="s">
        <v>285</v>
      </c>
      <c r="C185" s="67" t="s">
        <v>1943</v>
      </c>
      <c r="D185" s="68">
        <v>3</v>
      </c>
      <c r="E185" s="69" t="s">
        <v>132</v>
      </c>
      <c r="F185" s="70">
        <v>32</v>
      </c>
      <c r="G185" s="67"/>
      <c r="H185" s="71"/>
      <c r="I185" s="72"/>
      <c r="J185" s="72"/>
      <c r="K185" s="34" t="s">
        <v>65</v>
      </c>
      <c r="L185" s="79">
        <v>185</v>
      </c>
      <c r="M185" s="79"/>
      <c r="N185" s="74"/>
      <c r="O185" s="81" t="s">
        <v>327</v>
      </c>
      <c r="P185" s="83">
        <v>43471.24518518519</v>
      </c>
      <c r="Q185" s="81" t="s">
        <v>357</v>
      </c>
      <c r="R185" s="81"/>
      <c r="S185" s="81"/>
      <c r="T185" s="81"/>
      <c r="U185" s="81"/>
      <c r="V185" s="84" t="s">
        <v>474</v>
      </c>
      <c r="W185" s="83">
        <v>43471.24518518519</v>
      </c>
      <c r="X185" s="84" t="s">
        <v>1990</v>
      </c>
      <c r="Y185" s="81"/>
      <c r="Z185" s="81"/>
      <c r="AA185" s="87" t="s">
        <v>2005</v>
      </c>
      <c r="AB185" s="81"/>
      <c r="AC185" s="81" t="b">
        <v>0</v>
      </c>
      <c r="AD185" s="81">
        <v>0</v>
      </c>
      <c r="AE185" s="87" t="s">
        <v>712</v>
      </c>
      <c r="AF185" s="81" t="b">
        <v>0</v>
      </c>
      <c r="AG185" s="81" t="s">
        <v>728</v>
      </c>
      <c r="AH185" s="81"/>
      <c r="AI185" s="87" t="s">
        <v>712</v>
      </c>
      <c r="AJ185" s="81" t="b">
        <v>0</v>
      </c>
      <c r="AK185" s="81">
        <v>7</v>
      </c>
      <c r="AL185" s="87" t="s">
        <v>637</v>
      </c>
      <c r="AM185" s="81" t="s">
        <v>741</v>
      </c>
      <c r="AN185" s="81" t="b">
        <v>0</v>
      </c>
      <c r="AO185" s="87" t="s">
        <v>637</v>
      </c>
      <c r="AP185" s="81" t="s">
        <v>197</v>
      </c>
      <c r="AQ185" s="81">
        <v>0</v>
      </c>
      <c r="AR185" s="81">
        <v>0</v>
      </c>
      <c r="AS185" s="81"/>
      <c r="AT185" s="81"/>
      <c r="AU185" s="81"/>
      <c r="AV185" s="81"/>
      <c r="AW185" s="81"/>
      <c r="AX185" s="81"/>
      <c r="AY185" s="81"/>
      <c r="AZ185" s="81"/>
      <c r="BA185" s="81">
        <v>1</v>
      </c>
      <c r="BB185" s="80" t="str">
        <f>REPLACE(INDEX(GroupVertices[Group],MATCH(Edges[[#This Row],[Vertex 1]],GroupVertices[Vertex],0)),1,1,"")</f>
        <v>3</v>
      </c>
      <c r="BC185" s="80" t="str">
        <f>REPLACE(INDEX(GroupVertices[Group],MATCH(Edges[[#This Row],[Vertex 2]],GroupVertices[Vertex],0)),1,1,"")</f>
        <v>3</v>
      </c>
      <c r="BD185" s="48"/>
      <c r="BE185" s="49"/>
      <c r="BF185" s="48"/>
      <c r="BG185" s="49"/>
      <c r="BH185" s="48"/>
      <c r="BI185" s="49"/>
      <c r="BJ185" s="48"/>
      <c r="BK185" s="49"/>
      <c r="BL185" s="48"/>
    </row>
    <row r="186" spans="1:64" ht="15">
      <c r="A186" s="66" t="s">
        <v>267</v>
      </c>
      <c r="B186" s="66" t="s">
        <v>273</v>
      </c>
      <c r="C186" s="67" t="s">
        <v>1943</v>
      </c>
      <c r="D186" s="68">
        <v>3</v>
      </c>
      <c r="E186" s="69" t="s">
        <v>132</v>
      </c>
      <c r="F186" s="70">
        <v>32</v>
      </c>
      <c r="G186" s="67"/>
      <c r="H186" s="71"/>
      <c r="I186" s="72"/>
      <c r="J186" s="72"/>
      <c r="K186" s="34" t="s">
        <v>65</v>
      </c>
      <c r="L186" s="79">
        <v>186</v>
      </c>
      <c r="M186" s="79"/>
      <c r="N186" s="74"/>
      <c r="O186" s="81" t="s">
        <v>327</v>
      </c>
      <c r="P186" s="83">
        <v>43471.24518518519</v>
      </c>
      <c r="Q186" s="81" t="s">
        <v>357</v>
      </c>
      <c r="R186" s="81"/>
      <c r="S186" s="81"/>
      <c r="T186" s="81"/>
      <c r="U186" s="81"/>
      <c r="V186" s="84" t="s">
        <v>474</v>
      </c>
      <c r="W186" s="83">
        <v>43471.24518518519</v>
      </c>
      <c r="X186" s="84" t="s">
        <v>1990</v>
      </c>
      <c r="Y186" s="81"/>
      <c r="Z186" s="81"/>
      <c r="AA186" s="87" t="s">
        <v>2005</v>
      </c>
      <c r="AB186" s="81"/>
      <c r="AC186" s="81" t="b">
        <v>0</v>
      </c>
      <c r="AD186" s="81">
        <v>0</v>
      </c>
      <c r="AE186" s="87" t="s">
        <v>712</v>
      </c>
      <c r="AF186" s="81" t="b">
        <v>0</v>
      </c>
      <c r="AG186" s="81" t="s">
        <v>728</v>
      </c>
      <c r="AH186" s="81"/>
      <c r="AI186" s="87" t="s">
        <v>712</v>
      </c>
      <c r="AJ186" s="81" t="b">
        <v>0</v>
      </c>
      <c r="AK186" s="81">
        <v>7</v>
      </c>
      <c r="AL186" s="87" t="s">
        <v>637</v>
      </c>
      <c r="AM186" s="81" t="s">
        <v>741</v>
      </c>
      <c r="AN186" s="81" t="b">
        <v>0</v>
      </c>
      <c r="AO186" s="87" t="s">
        <v>637</v>
      </c>
      <c r="AP186" s="81" t="s">
        <v>197</v>
      </c>
      <c r="AQ186" s="81">
        <v>0</v>
      </c>
      <c r="AR186" s="81">
        <v>0</v>
      </c>
      <c r="AS186" s="81"/>
      <c r="AT186" s="81"/>
      <c r="AU186" s="81"/>
      <c r="AV186" s="81"/>
      <c r="AW186" s="81"/>
      <c r="AX186" s="81"/>
      <c r="AY186" s="81"/>
      <c r="AZ186" s="81"/>
      <c r="BA186" s="81">
        <v>1</v>
      </c>
      <c r="BB186" s="80" t="str">
        <f>REPLACE(INDEX(GroupVertices[Group],MATCH(Edges[[#This Row],[Vertex 1]],GroupVertices[Vertex],0)),1,1,"")</f>
        <v>3</v>
      </c>
      <c r="BC186" s="80" t="str">
        <f>REPLACE(INDEX(GroupVertices[Group],MATCH(Edges[[#This Row],[Vertex 2]],GroupVertices[Vertex],0)),1,1,"")</f>
        <v>4</v>
      </c>
      <c r="BD186" s="48"/>
      <c r="BE186" s="49"/>
      <c r="BF186" s="48"/>
      <c r="BG186" s="49"/>
      <c r="BH186" s="48"/>
      <c r="BI186" s="49"/>
      <c r="BJ186" s="48"/>
      <c r="BK186" s="49"/>
      <c r="BL186" s="48"/>
    </row>
    <row r="187" spans="1:64" ht="15">
      <c r="A187" s="66" t="s">
        <v>267</v>
      </c>
      <c r="B187" s="66" t="s">
        <v>258</v>
      </c>
      <c r="C187" s="67" t="s">
        <v>1944</v>
      </c>
      <c r="D187" s="68">
        <v>10</v>
      </c>
      <c r="E187" s="69" t="s">
        <v>136</v>
      </c>
      <c r="F187" s="70">
        <v>26.8</v>
      </c>
      <c r="G187" s="67"/>
      <c r="H187" s="71"/>
      <c r="I187" s="72"/>
      <c r="J187" s="72"/>
      <c r="K187" s="34" t="s">
        <v>65</v>
      </c>
      <c r="L187" s="79">
        <v>187</v>
      </c>
      <c r="M187" s="79"/>
      <c r="N187" s="74"/>
      <c r="O187" s="81" t="s">
        <v>327</v>
      </c>
      <c r="P187" s="83">
        <v>43471.24518518519</v>
      </c>
      <c r="Q187" s="81" t="s">
        <v>357</v>
      </c>
      <c r="R187" s="81"/>
      <c r="S187" s="81"/>
      <c r="T187" s="81"/>
      <c r="U187" s="81"/>
      <c r="V187" s="84" t="s">
        <v>474</v>
      </c>
      <c r="W187" s="83">
        <v>43471.24518518519</v>
      </c>
      <c r="X187" s="84" t="s">
        <v>1990</v>
      </c>
      <c r="Y187" s="81"/>
      <c r="Z187" s="81"/>
      <c r="AA187" s="87" t="s">
        <v>2005</v>
      </c>
      <c r="AB187" s="81"/>
      <c r="AC187" s="81" t="b">
        <v>0</v>
      </c>
      <c r="AD187" s="81">
        <v>0</v>
      </c>
      <c r="AE187" s="87" t="s">
        <v>712</v>
      </c>
      <c r="AF187" s="81" t="b">
        <v>0</v>
      </c>
      <c r="AG187" s="81" t="s">
        <v>728</v>
      </c>
      <c r="AH187" s="81"/>
      <c r="AI187" s="87" t="s">
        <v>712</v>
      </c>
      <c r="AJ187" s="81" t="b">
        <v>0</v>
      </c>
      <c r="AK187" s="81">
        <v>7</v>
      </c>
      <c r="AL187" s="87" t="s">
        <v>637</v>
      </c>
      <c r="AM187" s="81" t="s">
        <v>741</v>
      </c>
      <c r="AN187" s="81" t="b">
        <v>0</v>
      </c>
      <c r="AO187" s="87" t="s">
        <v>637</v>
      </c>
      <c r="AP187" s="81" t="s">
        <v>197</v>
      </c>
      <c r="AQ187" s="81">
        <v>0</v>
      </c>
      <c r="AR187" s="81">
        <v>0</v>
      </c>
      <c r="AS187" s="81"/>
      <c r="AT187" s="81"/>
      <c r="AU187" s="81"/>
      <c r="AV187" s="81"/>
      <c r="AW187" s="81"/>
      <c r="AX187" s="81"/>
      <c r="AY187" s="81"/>
      <c r="AZ187" s="81"/>
      <c r="BA187" s="81">
        <v>2</v>
      </c>
      <c r="BB187" s="80" t="str">
        <f>REPLACE(INDEX(GroupVertices[Group],MATCH(Edges[[#This Row],[Vertex 1]],GroupVertices[Vertex],0)),1,1,"")</f>
        <v>3</v>
      </c>
      <c r="BC187" s="80" t="str">
        <f>REPLACE(INDEX(GroupVertices[Group],MATCH(Edges[[#This Row],[Vertex 2]],GroupVertices[Vertex],0)),1,1,"")</f>
        <v>4</v>
      </c>
      <c r="BD187" s="48"/>
      <c r="BE187" s="49"/>
      <c r="BF187" s="48"/>
      <c r="BG187" s="49"/>
      <c r="BH187" s="48"/>
      <c r="BI187" s="49"/>
      <c r="BJ187" s="48"/>
      <c r="BK187" s="49"/>
      <c r="BL187" s="48"/>
    </row>
    <row r="188" spans="1:64" ht="15">
      <c r="A188" s="66" t="s">
        <v>267</v>
      </c>
      <c r="B188" s="66" t="s">
        <v>264</v>
      </c>
      <c r="C188" s="67" t="s">
        <v>1944</v>
      </c>
      <c r="D188" s="68">
        <v>10</v>
      </c>
      <c r="E188" s="69" t="s">
        <v>136</v>
      </c>
      <c r="F188" s="70">
        <v>26.8</v>
      </c>
      <c r="G188" s="67"/>
      <c r="H188" s="71"/>
      <c r="I188" s="72"/>
      <c r="J188" s="72"/>
      <c r="K188" s="34" t="s">
        <v>65</v>
      </c>
      <c r="L188" s="79">
        <v>188</v>
      </c>
      <c r="M188" s="79"/>
      <c r="N188" s="74"/>
      <c r="O188" s="81" t="s">
        <v>327</v>
      </c>
      <c r="P188" s="83">
        <v>43471.24518518519</v>
      </c>
      <c r="Q188" s="81" t="s">
        <v>357</v>
      </c>
      <c r="R188" s="81"/>
      <c r="S188" s="81"/>
      <c r="T188" s="81"/>
      <c r="U188" s="81"/>
      <c r="V188" s="84" t="s">
        <v>474</v>
      </c>
      <c r="W188" s="83">
        <v>43471.24518518519</v>
      </c>
      <c r="X188" s="84" t="s">
        <v>1990</v>
      </c>
      <c r="Y188" s="81"/>
      <c r="Z188" s="81"/>
      <c r="AA188" s="87" t="s">
        <v>2005</v>
      </c>
      <c r="AB188" s="81"/>
      <c r="AC188" s="81" t="b">
        <v>0</v>
      </c>
      <c r="AD188" s="81">
        <v>0</v>
      </c>
      <c r="AE188" s="87" t="s">
        <v>712</v>
      </c>
      <c r="AF188" s="81" t="b">
        <v>0</v>
      </c>
      <c r="AG188" s="81" t="s">
        <v>728</v>
      </c>
      <c r="AH188" s="81"/>
      <c r="AI188" s="87" t="s">
        <v>712</v>
      </c>
      <c r="AJ188" s="81" t="b">
        <v>0</v>
      </c>
      <c r="AK188" s="81">
        <v>7</v>
      </c>
      <c r="AL188" s="87" t="s">
        <v>637</v>
      </c>
      <c r="AM188" s="81" t="s">
        <v>741</v>
      </c>
      <c r="AN188" s="81" t="b">
        <v>0</v>
      </c>
      <c r="AO188" s="87" t="s">
        <v>637</v>
      </c>
      <c r="AP188" s="81" t="s">
        <v>197</v>
      </c>
      <c r="AQ188" s="81">
        <v>0</v>
      </c>
      <c r="AR188" s="81">
        <v>0</v>
      </c>
      <c r="AS188" s="81"/>
      <c r="AT188" s="81"/>
      <c r="AU188" s="81"/>
      <c r="AV188" s="81"/>
      <c r="AW188" s="81"/>
      <c r="AX188" s="81"/>
      <c r="AY188" s="81"/>
      <c r="AZ188" s="81"/>
      <c r="BA188" s="81">
        <v>2</v>
      </c>
      <c r="BB188" s="80" t="str">
        <f>REPLACE(INDEX(GroupVertices[Group],MATCH(Edges[[#This Row],[Vertex 1]],GroupVertices[Vertex],0)),1,1,"")</f>
        <v>3</v>
      </c>
      <c r="BC188" s="80" t="str">
        <f>REPLACE(INDEX(GroupVertices[Group],MATCH(Edges[[#This Row],[Vertex 2]],GroupVertices[Vertex],0)),1,1,"")</f>
        <v>4</v>
      </c>
      <c r="BD188" s="48"/>
      <c r="BE188" s="49"/>
      <c r="BF188" s="48"/>
      <c r="BG188" s="49"/>
      <c r="BH188" s="48"/>
      <c r="BI188" s="49"/>
      <c r="BJ188" s="48"/>
      <c r="BK188" s="49"/>
      <c r="BL188" s="48"/>
    </row>
    <row r="189" spans="1:64" ht="15">
      <c r="A189" s="66" t="s">
        <v>267</v>
      </c>
      <c r="B189" s="66" t="s">
        <v>276</v>
      </c>
      <c r="C189" s="67" t="s">
        <v>1943</v>
      </c>
      <c r="D189" s="68">
        <v>3</v>
      </c>
      <c r="E189" s="69" t="s">
        <v>132</v>
      </c>
      <c r="F189" s="70">
        <v>32</v>
      </c>
      <c r="G189" s="67"/>
      <c r="H189" s="71"/>
      <c r="I189" s="72"/>
      <c r="J189" s="72"/>
      <c r="K189" s="34" t="s">
        <v>65</v>
      </c>
      <c r="L189" s="79">
        <v>189</v>
      </c>
      <c r="M189" s="79"/>
      <c r="N189" s="74"/>
      <c r="O189" s="81" t="s">
        <v>328</v>
      </c>
      <c r="P189" s="83">
        <v>43471.24518518519</v>
      </c>
      <c r="Q189" s="81" t="s">
        <v>357</v>
      </c>
      <c r="R189" s="81"/>
      <c r="S189" s="81"/>
      <c r="T189" s="81"/>
      <c r="U189" s="81"/>
      <c r="V189" s="84" t="s">
        <v>474</v>
      </c>
      <c r="W189" s="83">
        <v>43471.24518518519</v>
      </c>
      <c r="X189" s="84" t="s">
        <v>1990</v>
      </c>
      <c r="Y189" s="81"/>
      <c r="Z189" s="81"/>
      <c r="AA189" s="87" t="s">
        <v>2005</v>
      </c>
      <c r="AB189" s="81"/>
      <c r="AC189" s="81" t="b">
        <v>0</v>
      </c>
      <c r="AD189" s="81">
        <v>0</v>
      </c>
      <c r="AE189" s="87" t="s">
        <v>712</v>
      </c>
      <c r="AF189" s="81" t="b">
        <v>0</v>
      </c>
      <c r="AG189" s="81" t="s">
        <v>728</v>
      </c>
      <c r="AH189" s="81"/>
      <c r="AI189" s="87" t="s">
        <v>712</v>
      </c>
      <c r="AJ189" s="81" t="b">
        <v>0</v>
      </c>
      <c r="AK189" s="81">
        <v>7</v>
      </c>
      <c r="AL189" s="87" t="s">
        <v>637</v>
      </c>
      <c r="AM189" s="81" t="s">
        <v>741</v>
      </c>
      <c r="AN189" s="81" t="b">
        <v>0</v>
      </c>
      <c r="AO189" s="87" t="s">
        <v>637</v>
      </c>
      <c r="AP189" s="81" t="s">
        <v>197</v>
      </c>
      <c r="AQ189" s="81">
        <v>0</v>
      </c>
      <c r="AR189" s="81">
        <v>0</v>
      </c>
      <c r="AS189" s="81"/>
      <c r="AT189" s="81"/>
      <c r="AU189" s="81"/>
      <c r="AV189" s="81"/>
      <c r="AW189" s="81"/>
      <c r="AX189" s="81"/>
      <c r="AY189" s="81"/>
      <c r="AZ189" s="81"/>
      <c r="BA189" s="81">
        <v>1</v>
      </c>
      <c r="BB189" s="80" t="str">
        <f>REPLACE(INDEX(GroupVertices[Group],MATCH(Edges[[#This Row],[Vertex 1]],GroupVertices[Vertex],0)),1,1,"")</f>
        <v>3</v>
      </c>
      <c r="BC189" s="80" t="str">
        <f>REPLACE(INDEX(GroupVertices[Group],MATCH(Edges[[#This Row],[Vertex 2]],GroupVertices[Vertex],0)),1,1,"")</f>
        <v>2</v>
      </c>
      <c r="BD189" s="48"/>
      <c r="BE189" s="49"/>
      <c r="BF189" s="48"/>
      <c r="BG189" s="49"/>
      <c r="BH189" s="48"/>
      <c r="BI189" s="49"/>
      <c r="BJ189" s="48"/>
      <c r="BK189" s="49"/>
      <c r="BL189" s="48"/>
    </row>
    <row r="190" spans="1:64" ht="15">
      <c r="A190" s="66" t="s">
        <v>267</v>
      </c>
      <c r="B190" s="66" t="s">
        <v>289</v>
      </c>
      <c r="C190" s="67" t="s">
        <v>1943</v>
      </c>
      <c r="D190" s="68">
        <v>3</v>
      </c>
      <c r="E190" s="69" t="s">
        <v>132</v>
      </c>
      <c r="F190" s="70">
        <v>32</v>
      </c>
      <c r="G190" s="67"/>
      <c r="H190" s="71"/>
      <c r="I190" s="72"/>
      <c r="J190" s="72"/>
      <c r="K190" s="34" t="s">
        <v>66</v>
      </c>
      <c r="L190" s="79">
        <v>190</v>
      </c>
      <c r="M190" s="79"/>
      <c r="N190" s="74"/>
      <c r="O190" s="81" t="s">
        <v>326</v>
      </c>
      <c r="P190" s="83">
        <v>43471.435891203706</v>
      </c>
      <c r="Q190" s="81" t="s">
        <v>373</v>
      </c>
      <c r="R190" s="81"/>
      <c r="S190" s="81"/>
      <c r="T190" s="81"/>
      <c r="U190" s="81"/>
      <c r="V190" s="84" t="s">
        <v>474</v>
      </c>
      <c r="W190" s="83">
        <v>43471.435891203706</v>
      </c>
      <c r="X190" s="84" t="s">
        <v>581</v>
      </c>
      <c r="Y190" s="81"/>
      <c r="Z190" s="81"/>
      <c r="AA190" s="87" t="s">
        <v>682</v>
      </c>
      <c r="AB190" s="81"/>
      <c r="AC190" s="81" t="b">
        <v>0</v>
      </c>
      <c r="AD190" s="81">
        <v>0</v>
      </c>
      <c r="AE190" s="87" t="s">
        <v>712</v>
      </c>
      <c r="AF190" s="81" t="b">
        <v>0</v>
      </c>
      <c r="AG190" s="81" t="s">
        <v>728</v>
      </c>
      <c r="AH190" s="81"/>
      <c r="AI190" s="87" t="s">
        <v>712</v>
      </c>
      <c r="AJ190" s="81" t="b">
        <v>0</v>
      </c>
      <c r="AK190" s="81">
        <v>1</v>
      </c>
      <c r="AL190" s="87" t="s">
        <v>683</v>
      </c>
      <c r="AM190" s="81" t="s">
        <v>741</v>
      </c>
      <c r="AN190" s="81" t="b">
        <v>0</v>
      </c>
      <c r="AO190" s="87" t="s">
        <v>683</v>
      </c>
      <c r="AP190" s="81" t="s">
        <v>197</v>
      </c>
      <c r="AQ190" s="81">
        <v>0</v>
      </c>
      <c r="AR190" s="81">
        <v>0</v>
      </c>
      <c r="AS190" s="81"/>
      <c r="AT190" s="81"/>
      <c r="AU190" s="81"/>
      <c r="AV190" s="81"/>
      <c r="AW190" s="81"/>
      <c r="AX190" s="81"/>
      <c r="AY190" s="81"/>
      <c r="AZ190" s="81"/>
      <c r="BA190" s="81">
        <v>1</v>
      </c>
      <c r="BB190" s="80" t="str">
        <f>REPLACE(INDEX(GroupVertices[Group],MATCH(Edges[[#This Row],[Vertex 1]],GroupVertices[Vertex],0)),1,1,"")</f>
        <v>3</v>
      </c>
      <c r="BC190" s="80" t="str">
        <f>REPLACE(INDEX(GroupVertices[Group],MATCH(Edges[[#This Row],[Vertex 2]],GroupVertices[Vertex],0)),1,1,"")</f>
        <v>1</v>
      </c>
      <c r="BD190" s="48"/>
      <c r="BE190" s="49"/>
      <c r="BF190" s="48"/>
      <c r="BG190" s="49"/>
      <c r="BH190" s="48"/>
      <c r="BI190" s="49"/>
      <c r="BJ190" s="48"/>
      <c r="BK190" s="49"/>
      <c r="BL190" s="48"/>
    </row>
    <row r="191" spans="1:64" ht="15">
      <c r="A191" s="66" t="s">
        <v>267</v>
      </c>
      <c r="B191" s="66" t="s">
        <v>254</v>
      </c>
      <c r="C191" s="67" t="s">
        <v>1943</v>
      </c>
      <c r="D191" s="68">
        <v>3</v>
      </c>
      <c r="E191" s="69" t="s">
        <v>132</v>
      </c>
      <c r="F191" s="70">
        <v>32</v>
      </c>
      <c r="G191" s="67"/>
      <c r="H191" s="71"/>
      <c r="I191" s="72"/>
      <c r="J191" s="72"/>
      <c r="K191" s="34" t="s">
        <v>65</v>
      </c>
      <c r="L191" s="79">
        <v>191</v>
      </c>
      <c r="M191" s="79"/>
      <c r="N191" s="74"/>
      <c r="O191" s="81" t="s">
        <v>327</v>
      </c>
      <c r="P191" s="83">
        <v>43471.435891203706</v>
      </c>
      <c r="Q191" s="81" t="s">
        <v>373</v>
      </c>
      <c r="R191" s="81"/>
      <c r="S191" s="81"/>
      <c r="T191" s="81"/>
      <c r="U191" s="81"/>
      <c r="V191" s="84" t="s">
        <v>474</v>
      </c>
      <c r="W191" s="83">
        <v>43471.435891203706</v>
      </c>
      <c r="X191" s="84" t="s">
        <v>581</v>
      </c>
      <c r="Y191" s="81"/>
      <c r="Z191" s="81"/>
      <c r="AA191" s="87" t="s">
        <v>682</v>
      </c>
      <c r="AB191" s="81"/>
      <c r="AC191" s="81" t="b">
        <v>0</v>
      </c>
      <c r="AD191" s="81">
        <v>0</v>
      </c>
      <c r="AE191" s="87" t="s">
        <v>712</v>
      </c>
      <c r="AF191" s="81" t="b">
        <v>0</v>
      </c>
      <c r="AG191" s="81" t="s">
        <v>728</v>
      </c>
      <c r="AH191" s="81"/>
      <c r="AI191" s="87" t="s">
        <v>712</v>
      </c>
      <c r="AJ191" s="81" t="b">
        <v>0</v>
      </c>
      <c r="AK191" s="81">
        <v>1</v>
      </c>
      <c r="AL191" s="87" t="s">
        <v>683</v>
      </c>
      <c r="AM191" s="81" t="s">
        <v>741</v>
      </c>
      <c r="AN191" s="81" t="b">
        <v>0</v>
      </c>
      <c r="AO191" s="87" t="s">
        <v>683</v>
      </c>
      <c r="AP191" s="81" t="s">
        <v>197</v>
      </c>
      <c r="AQ191" s="81">
        <v>0</v>
      </c>
      <c r="AR191" s="81">
        <v>0</v>
      </c>
      <c r="AS191" s="81"/>
      <c r="AT191" s="81"/>
      <c r="AU191" s="81"/>
      <c r="AV191" s="81"/>
      <c r="AW191" s="81"/>
      <c r="AX191" s="81"/>
      <c r="AY191" s="81"/>
      <c r="AZ191" s="81"/>
      <c r="BA191" s="81">
        <v>1</v>
      </c>
      <c r="BB191" s="80" t="str">
        <f>REPLACE(INDEX(GroupVertices[Group],MATCH(Edges[[#This Row],[Vertex 1]],GroupVertices[Vertex],0)),1,1,"")</f>
        <v>3</v>
      </c>
      <c r="BC191" s="80" t="str">
        <f>REPLACE(INDEX(GroupVertices[Group],MATCH(Edges[[#This Row],[Vertex 2]],GroupVertices[Vertex],0)),1,1,"")</f>
        <v>2</v>
      </c>
      <c r="BD191" s="48">
        <v>2</v>
      </c>
      <c r="BE191" s="49">
        <v>10.526315789473685</v>
      </c>
      <c r="BF191" s="48">
        <v>1</v>
      </c>
      <c r="BG191" s="49">
        <v>5.2631578947368425</v>
      </c>
      <c r="BH191" s="48">
        <v>0</v>
      </c>
      <c r="BI191" s="49">
        <v>0</v>
      </c>
      <c r="BJ191" s="48">
        <v>16</v>
      </c>
      <c r="BK191" s="49">
        <v>84.21052631578948</v>
      </c>
      <c r="BL191" s="48">
        <v>19</v>
      </c>
    </row>
    <row r="192" spans="1:64" ht="15">
      <c r="A192" s="66" t="s">
        <v>272</v>
      </c>
      <c r="B192" s="66" t="s">
        <v>267</v>
      </c>
      <c r="C192" s="67" t="s">
        <v>1944</v>
      </c>
      <c r="D192" s="68">
        <v>10</v>
      </c>
      <c r="E192" s="69" t="s">
        <v>136</v>
      </c>
      <c r="F192" s="70">
        <v>26.8</v>
      </c>
      <c r="G192" s="67"/>
      <c r="H192" s="71"/>
      <c r="I192" s="72"/>
      <c r="J192" s="72"/>
      <c r="K192" s="34" t="s">
        <v>65</v>
      </c>
      <c r="L192" s="79">
        <v>192</v>
      </c>
      <c r="M192" s="79"/>
      <c r="N192" s="74"/>
      <c r="O192" s="81" t="s">
        <v>327</v>
      </c>
      <c r="P192" s="83">
        <v>43471.44744212963</v>
      </c>
      <c r="Q192" s="81" t="s">
        <v>375</v>
      </c>
      <c r="R192" s="81"/>
      <c r="S192" s="81"/>
      <c r="T192" s="81" t="s">
        <v>403</v>
      </c>
      <c r="U192" s="81"/>
      <c r="V192" s="84" t="s">
        <v>478</v>
      </c>
      <c r="W192" s="83">
        <v>43471.44744212963</v>
      </c>
      <c r="X192" s="84" t="s">
        <v>584</v>
      </c>
      <c r="Y192" s="81"/>
      <c r="Z192" s="81"/>
      <c r="AA192" s="87" t="s">
        <v>685</v>
      </c>
      <c r="AB192" s="87" t="s">
        <v>690</v>
      </c>
      <c r="AC192" s="81" t="b">
        <v>0</v>
      </c>
      <c r="AD192" s="81">
        <v>4</v>
      </c>
      <c r="AE192" s="87" t="s">
        <v>714</v>
      </c>
      <c r="AF192" s="81" t="b">
        <v>0</v>
      </c>
      <c r="AG192" s="81" t="s">
        <v>728</v>
      </c>
      <c r="AH192" s="81"/>
      <c r="AI192" s="87" t="s">
        <v>712</v>
      </c>
      <c r="AJ192" s="81" t="b">
        <v>0</v>
      </c>
      <c r="AK192" s="81">
        <v>0</v>
      </c>
      <c r="AL192" s="87" t="s">
        <v>712</v>
      </c>
      <c r="AM192" s="81" t="s">
        <v>741</v>
      </c>
      <c r="AN192" s="81" t="b">
        <v>0</v>
      </c>
      <c r="AO192" s="87" t="s">
        <v>690</v>
      </c>
      <c r="AP192" s="81" t="s">
        <v>197</v>
      </c>
      <c r="AQ192" s="81">
        <v>0</v>
      </c>
      <c r="AR192" s="81">
        <v>0</v>
      </c>
      <c r="AS192" s="81"/>
      <c r="AT192" s="81"/>
      <c r="AU192" s="81"/>
      <c r="AV192" s="81"/>
      <c r="AW192" s="81"/>
      <c r="AX192" s="81"/>
      <c r="AY192" s="81"/>
      <c r="AZ192" s="81"/>
      <c r="BA192" s="81">
        <v>2</v>
      </c>
      <c r="BB192" s="80" t="str">
        <f>REPLACE(INDEX(GroupVertices[Group],MATCH(Edges[[#This Row],[Vertex 1]],GroupVertices[Vertex],0)),1,1,"")</f>
        <v>1</v>
      </c>
      <c r="BC192" s="80" t="str">
        <f>REPLACE(INDEX(GroupVertices[Group],MATCH(Edges[[#This Row],[Vertex 2]],GroupVertices[Vertex],0)),1,1,"")</f>
        <v>3</v>
      </c>
      <c r="BD192" s="48"/>
      <c r="BE192" s="49"/>
      <c r="BF192" s="48"/>
      <c r="BG192" s="49"/>
      <c r="BH192" s="48"/>
      <c r="BI192" s="49"/>
      <c r="BJ192" s="48"/>
      <c r="BK192" s="49"/>
      <c r="BL192" s="48"/>
    </row>
    <row r="193" spans="1:64" ht="15">
      <c r="A193" s="66" t="s">
        <v>272</v>
      </c>
      <c r="B193" s="66" t="s">
        <v>267</v>
      </c>
      <c r="C193" s="67" t="s">
        <v>1944</v>
      </c>
      <c r="D193" s="68">
        <v>10</v>
      </c>
      <c r="E193" s="69" t="s">
        <v>136</v>
      </c>
      <c r="F193" s="70">
        <v>26.8</v>
      </c>
      <c r="G193" s="67"/>
      <c r="H193" s="71"/>
      <c r="I193" s="72"/>
      <c r="J193" s="72"/>
      <c r="K193" s="34" t="s">
        <v>65</v>
      </c>
      <c r="L193" s="79">
        <v>193</v>
      </c>
      <c r="M193" s="79"/>
      <c r="N193" s="74"/>
      <c r="O193" s="81" t="s">
        <v>327</v>
      </c>
      <c r="P193" s="83">
        <v>43471.82429398148</v>
      </c>
      <c r="Q193" s="81" t="s">
        <v>376</v>
      </c>
      <c r="R193" s="81"/>
      <c r="S193" s="81"/>
      <c r="T193" s="81"/>
      <c r="U193" s="81"/>
      <c r="V193" s="84" t="s">
        <v>478</v>
      </c>
      <c r="W193" s="83">
        <v>43471.82429398148</v>
      </c>
      <c r="X193" s="84" t="s">
        <v>585</v>
      </c>
      <c r="Y193" s="81"/>
      <c r="Z193" s="81"/>
      <c r="AA193" s="87" t="s">
        <v>686</v>
      </c>
      <c r="AB193" s="81"/>
      <c r="AC193" s="81" t="b">
        <v>0</v>
      </c>
      <c r="AD193" s="81">
        <v>0</v>
      </c>
      <c r="AE193" s="87" t="s">
        <v>712</v>
      </c>
      <c r="AF193" s="81" t="b">
        <v>0</v>
      </c>
      <c r="AG193" s="81" t="s">
        <v>728</v>
      </c>
      <c r="AH193" s="81"/>
      <c r="AI193" s="87" t="s">
        <v>712</v>
      </c>
      <c r="AJ193" s="81" t="b">
        <v>0</v>
      </c>
      <c r="AK193" s="81">
        <v>1</v>
      </c>
      <c r="AL193" s="87" t="s">
        <v>687</v>
      </c>
      <c r="AM193" s="81" t="s">
        <v>741</v>
      </c>
      <c r="AN193" s="81" t="b">
        <v>0</v>
      </c>
      <c r="AO193" s="87" t="s">
        <v>687</v>
      </c>
      <c r="AP193" s="81" t="s">
        <v>197</v>
      </c>
      <c r="AQ193" s="81">
        <v>0</v>
      </c>
      <c r="AR193" s="81">
        <v>0</v>
      </c>
      <c r="AS193" s="81"/>
      <c r="AT193" s="81"/>
      <c r="AU193" s="81"/>
      <c r="AV193" s="81"/>
      <c r="AW193" s="81"/>
      <c r="AX193" s="81"/>
      <c r="AY193" s="81"/>
      <c r="AZ193" s="81"/>
      <c r="BA193" s="81">
        <v>2</v>
      </c>
      <c r="BB193" s="80" t="str">
        <f>REPLACE(INDEX(GroupVertices[Group],MATCH(Edges[[#This Row],[Vertex 1]],GroupVertices[Vertex],0)),1,1,"")</f>
        <v>1</v>
      </c>
      <c r="BC193" s="80" t="str">
        <f>REPLACE(INDEX(GroupVertices[Group],MATCH(Edges[[#This Row],[Vertex 2]],GroupVertices[Vertex],0)),1,1,"")</f>
        <v>3</v>
      </c>
      <c r="BD193" s="48"/>
      <c r="BE193" s="49"/>
      <c r="BF193" s="48"/>
      <c r="BG193" s="49"/>
      <c r="BH193" s="48"/>
      <c r="BI193" s="49"/>
      <c r="BJ193" s="48"/>
      <c r="BK193" s="49"/>
      <c r="BL193" s="48"/>
    </row>
    <row r="194" spans="1:64" ht="15">
      <c r="A194" s="66" t="s">
        <v>289</v>
      </c>
      <c r="B194" s="66" t="s">
        <v>267</v>
      </c>
      <c r="C194" s="67" t="s">
        <v>1943</v>
      </c>
      <c r="D194" s="68">
        <v>3</v>
      </c>
      <c r="E194" s="69" t="s">
        <v>132</v>
      </c>
      <c r="F194" s="70">
        <v>32</v>
      </c>
      <c r="G194" s="67"/>
      <c r="H194" s="71"/>
      <c r="I194" s="72"/>
      <c r="J194" s="72"/>
      <c r="K194" s="34" t="s">
        <v>66</v>
      </c>
      <c r="L194" s="79">
        <v>194</v>
      </c>
      <c r="M194" s="79"/>
      <c r="N194" s="74"/>
      <c r="O194" s="81" t="s">
        <v>328</v>
      </c>
      <c r="P194" s="83">
        <v>43471.434537037036</v>
      </c>
      <c r="Q194" s="81" t="s">
        <v>373</v>
      </c>
      <c r="R194" s="81"/>
      <c r="S194" s="81"/>
      <c r="T194" s="81" t="s">
        <v>403</v>
      </c>
      <c r="U194" s="81"/>
      <c r="V194" s="84" t="s">
        <v>494</v>
      </c>
      <c r="W194" s="83">
        <v>43471.434537037036</v>
      </c>
      <c r="X194" s="84" t="s">
        <v>582</v>
      </c>
      <c r="Y194" s="81"/>
      <c r="Z194" s="81"/>
      <c r="AA194" s="87" t="s">
        <v>683</v>
      </c>
      <c r="AB194" s="87" t="s">
        <v>708</v>
      </c>
      <c r="AC194" s="81" t="b">
        <v>0</v>
      </c>
      <c r="AD194" s="81">
        <v>3</v>
      </c>
      <c r="AE194" s="87" t="s">
        <v>718</v>
      </c>
      <c r="AF194" s="81" t="b">
        <v>0</v>
      </c>
      <c r="AG194" s="81" t="s">
        <v>728</v>
      </c>
      <c r="AH194" s="81"/>
      <c r="AI194" s="87" t="s">
        <v>712</v>
      </c>
      <c r="AJ194" s="81" t="b">
        <v>0</v>
      </c>
      <c r="AK194" s="81">
        <v>1</v>
      </c>
      <c r="AL194" s="87" t="s">
        <v>712</v>
      </c>
      <c r="AM194" s="81" t="s">
        <v>741</v>
      </c>
      <c r="AN194" s="81" t="b">
        <v>0</v>
      </c>
      <c r="AO194" s="87" t="s">
        <v>708</v>
      </c>
      <c r="AP194" s="81" t="s">
        <v>197</v>
      </c>
      <c r="AQ194" s="81">
        <v>0</v>
      </c>
      <c r="AR194" s="81">
        <v>0</v>
      </c>
      <c r="AS194" s="81"/>
      <c r="AT194" s="81"/>
      <c r="AU194" s="81"/>
      <c r="AV194" s="81"/>
      <c r="AW194" s="81"/>
      <c r="AX194" s="81"/>
      <c r="AY194" s="81"/>
      <c r="AZ194" s="81"/>
      <c r="BA194" s="81">
        <v>1</v>
      </c>
      <c r="BB194" s="80" t="str">
        <f>REPLACE(INDEX(GroupVertices[Group],MATCH(Edges[[#This Row],[Vertex 1]],GroupVertices[Vertex],0)),1,1,"")</f>
        <v>1</v>
      </c>
      <c r="BC194" s="80" t="str">
        <f>REPLACE(INDEX(GroupVertices[Group],MATCH(Edges[[#This Row],[Vertex 2]],GroupVertices[Vertex],0)),1,1,"")</f>
        <v>3</v>
      </c>
      <c r="BD194" s="48"/>
      <c r="BE194" s="49"/>
      <c r="BF194" s="48"/>
      <c r="BG194" s="49"/>
      <c r="BH194" s="48"/>
      <c r="BI194" s="49"/>
      <c r="BJ194" s="48"/>
      <c r="BK194" s="49"/>
      <c r="BL194" s="48"/>
    </row>
    <row r="195" spans="1:64" ht="15">
      <c r="A195" s="66" t="s">
        <v>289</v>
      </c>
      <c r="B195" s="66" t="s">
        <v>267</v>
      </c>
      <c r="C195" s="67" t="s">
        <v>1943</v>
      </c>
      <c r="D195" s="68">
        <v>3</v>
      </c>
      <c r="E195" s="69" t="s">
        <v>132</v>
      </c>
      <c r="F195" s="70">
        <v>32</v>
      </c>
      <c r="G195" s="67"/>
      <c r="H195" s="71"/>
      <c r="I195" s="72"/>
      <c r="J195" s="72"/>
      <c r="K195" s="34" t="s">
        <v>66</v>
      </c>
      <c r="L195" s="79">
        <v>195</v>
      </c>
      <c r="M195" s="79"/>
      <c r="N195" s="74"/>
      <c r="O195" s="81" t="s">
        <v>327</v>
      </c>
      <c r="P195" s="83">
        <v>43471.788518518515</v>
      </c>
      <c r="Q195" s="81" t="s">
        <v>376</v>
      </c>
      <c r="R195" s="81"/>
      <c r="S195" s="81"/>
      <c r="T195" s="81" t="s">
        <v>403</v>
      </c>
      <c r="U195" s="81"/>
      <c r="V195" s="84" t="s">
        <v>494</v>
      </c>
      <c r="W195" s="83">
        <v>43471.788518518515</v>
      </c>
      <c r="X195" s="84" t="s">
        <v>586</v>
      </c>
      <c r="Y195" s="81"/>
      <c r="Z195" s="81"/>
      <c r="AA195" s="87" t="s">
        <v>687</v>
      </c>
      <c r="AB195" s="87" t="s">
        <v>710</v>
      </c>
      <c r="AC195" s="81" t="b">
        <v>0</v>
      </c>
      <c r="AD195" s="81">
        <v>3</v>
      </c>
      <c r="AE195" s="87" t="s">
        <v>727</v>
      </c>
      <c r="AF195" s="81" t="b">
        <v>0</v>
      </c>
      <c r="AG195" s="81" t="s">
        <v>728</v>
      </c>
      <c r="AH195" s="81"/>
      <c r="AI195" s="87" t="s">
        <v>712</v>
      </c>
      <c r="AJ195" s="81" t="b">
        <v>0</v>
      </c>
      <c r="AK195" s="81">
        <v>1</v>
      </c>
      <c r="AL195" s="87" t="s">
        <v>712</v>
      </c>
      <c r="AM195" s="81" t="s">
        <v>741</v>
      </c>
      <c r="AN195" s="81" t="b">
        <v>0</v>
      </c>
      <c r="AO195" s="87" t="s">
        <v>710</v>
      </c>
      <c r="AP195" s="81" t="s">
        <v>197</v>
      </c>
      <c r="AQ195" s="81">
        <v>0</v>
      </c>
      <c r="AR195" s="81">
        <v>0</v>
      </c>
      <c r="AS195" s="81"/>
      <c r="AT195" s="81"/>
      <c r="AU195" s="81"/>
      <c r="AV195" s="81"/>
      <c r="AW195" s="81"/>
      <c r="AX195" s="81"/>
      <c r="AY195" s="81"/>
      <c r="AZ195" s="81"/>
      <c r="BA195" s="81">
        <v>1</v>
      </c>
      <c r="BB195" s="80" t="str">
        <f>REPLACE(INDEX(GroupVertices[Group],MATCH(Edges[[#This Row],[Vertex 1]],GroupVertices[Vertex],0)),1,1,"")</f>
        <v>1</v>
      </c>
      <c r="BC195" s="80" t="str">
        <f>REPLACE(INDEX(GroupVertices[Group],MATCH(Edges[[#This Row],[Vertex 2]],GroupVertices[Vertex],0)),1,1,"")</f>
        <v>3</v>
      </c>
      <c r="BD195" s="48"/>
      <c r="BE195" s="49"/>
      <c r="BF195" s="48"/>
      <c r="BG195" s="49"/>
      <c r="BH195" s="48"/>
      <c r="BI195" s="49"/>
      <c r="BJ195" s="48"/>
      <c r="BK195" s="49"/>
      <c r="BL195" s="48"/>
    </row>
    <row r="196" spans="1:64" ht="15">
      <c r="A196" s="66" t="s">
        <v>272</v>
      </c>
      <c r="B196" s="66" t="s">
        <v>322</v>
      </c>
      <c r="C196" s="67" t="s">
        <v>1943</v>
      </c>
      <c r="D196" s="68">
        <v>3</v>
      </c>
      <c r="E196" s="69" t="s">
        <v>132</v>
      </c>
      <c r="F196" s="70">
        <v>32</v>
      </c>
      <c r="G196" s="67"/>
      <c r="H196" s="71"/>
      <c r="I196" s="72"/>
      <c r="J196" s="72"/>
      <c r="K196" s="34" t="s">
        <v>65</v>
      </c>
      <c r="L196" s="79">
        <v>196</v>
      </c>
      <c r="M196" s="79"/>
      <c r="N196" s="74"/>
      <c r="O196" s="81" t="s">
        <v>327</v>
      </c>
      <c r="P196" s="83">
        <v>43471.82429398148</v>
      </c>
      <c r="Q196" s="81" t="s">
        <v>376</v>
      </c>
      <c r="R196" s="81"/>
      <c r="S196" s="81"/>
      <c r="T196" s="81"/>
      <c r="U196" s="81"/>
      <c r="V196" s="84" t="s">
        <v>478</v>
      </c>
      <c r="W196" s="83">
        <v>43471.82429398148</v>
      </c>
      <c r="X196" s="84" t="s">
        <v>585</v>
      </c>
      <c r="Y196" s="81"/>
      <c r="Z196" s="81"/>
      <c r="AA196" s="87" t="s">
        <v>686</v>
      </c>
      <c r="AB196" s="81"/>
      <c r="AC196" s="81" t="b">
        <v>0</v>
      </c>
      <c r="AD196" s="81">
        <v>0</v>
      </c>
      <c r="AE196" s="87" t="s">
        <v>712</v>
      </c>
      <c r="AF196" s="81" t="b">
        <v>0</v>
      </c>
      <c r="AG196" s="81" t="s">
        <v>728</v>
      </c>
      <c r="AH196" s="81"/>
      <c r="AI196" s="87" t="s">
        <v>712</v>
      </c>
      <c r="AJ196" s="81" t="b">
        <v>0</v>
      </c>
      <c r="AK196" s="81">
        <v>1</v>
      </c>
      <c r="AL196" s="87" t="s">
        <v>687</v>
      </c>
      <c r="AM196" s="81" t="s">
        <v>741</v>
      </c>
      <c r="AN196" s="81" t="b">
        <v>0</v>
      </c>
      <c r="AO196" s="87" t="s">
        <v>687</v>
      </c>
      <c r="AP196" s="81" t="s">
        <v>197</v>
      </c>
      <c r="AQ196" s="81">
        <v>0</v>
      </c>
      <c r="AR196" s="81">
        <v>0</v>
      </c>
      <c r="AS196" s="81"/>
      <c r="AT196" s="81"/>
      <c r="AU196" s="81"/>
      <c r="AV196" s="81"/>
      <c r="AW196" s="81"/>
      <c r="AX196" s="81"/>
      <c r="AY196" s="81"/>
      <c r="AZ196" s="81"/>
      <c r="BA196" s="81">
        <v>1</v>
      </c>
      <c r="BB196" s="80" t="str">
        <f>REPLACE(INDEX(GroupVertices[Group],MATCH(Edges[[#This Row],[Vertex 1]],GroupVertices[Vertex],0)),1,1,"")</f>
        <v>1</v>
      </c>
      <c r="BC196" s="80" t="str">
        <f>REPLACE(INDEX(GroupVertices[Group],MATCH(Edges[[#This Row],[Vertex 2]],GroupVertices[Vertex],0)),1,1,"")</f>
        <v>1</v>
      </c>
      <c r="BD196" s="48"/>
      <c r="BE196" s="49"/>
      <c r="BF196" s="48"/>
      <c r="BG196" s="49"/>
      <c r="BH196" s="48"/>
      <c r="BI196" s="49"/>
      <c r="BJ196" s="48"/>
      <c r="BK196" s="49"/>
      <c r="BL196" s="48"/>
    </row>
    <row r="197" spans="1:64" ht="15">
      <c r="A197" s="66" t="s">
        <v>289</v>
      </c>
      <c r="B197" s="66" t="s">
        <v>322</v>
      </c>
      <c r="C197" s="67" t="s">
        <v>1943</v>
      </c>
      <c r="D197" s="68">
        <v>3</v>
      </c>
      <c r="E197" s="69" t="s">
        <v>132</v>
      </c>
      <c r="F197" s="70">
        <v>32</v>
      </c>
      <c r="G197" s="67"/>
      <c r="H197" s="71"/>
      <c r="I197" s="72"/>
      <c r="J197" s="72"/>
      <c r="K197" s="34" t="s">
        <v>65</v>
      </c>
      <c r="L197" s="79">
        <v>197</v>
      </c>
      <c r="M197" s="79"/>
      <c r="N197" s="74"/>
      <c r="O197" s="81" t="s">
        <v>327</v>
      </c>
      <c r="P197" s="83">
        <v>43471.788518518515</v>
      </c>
      <c r="Q197" s="81" t="s">
        <v>376</v>
      </c>
      <c r="R197" s="81"/>
      <c r="S197" s="81"/>
      <c r="T197" s="81" t="s">
        <v>403</v>
      </c>
      <c r="U197" s="81"/>
      <c r="V197" s="84" t="s">
        <v>494</v>
      </c>
      <c r="W197" s="83">
        <v>43471.788518518515</v>
      </c>
      <c r="X197" s="84" t="s">
        <v>586</v>
      </c>
      <c r="Y197" s="81"/>
      <c r="Z197" s="81"/>
      <c r="AA197" s="87" t="s">
        <v>687</v>
      </c>
      <c r="AB197" s="87" t="s">
        <v>710</v>
      </c>
      <c r="AC197" s="81" t="b">
        <v>0</v>
      </c>
      <c r="AD197" s="81">
        <v>3</v>
      </c>
      <c r="AE197" s="87" t="s">
        <v>727</v>
      </c>
      <c r="AF197" s="81" t="b">
        <v>0</v>
      </c>
      <c r="AG197" s="81" t="s">
        <v>728</v>
      </c>
      <c r="AH197" s="81"/>
      <c r="AI197" s="87" t="s">
        <v>712</v>
      </c>
      <c r="AJ197" s="81" t="b">
        <v>0</v>
      </c>
      <c r="AK197" s="81">
        <v>1</v>
      </c>
      <c r="AL197" s="87" t="s">
        <v>712</v>
      </c>
      <c r="AM197" s="81" t="s">
        <v>741</v>
      </c>
      <c r="AN197" s="81" t="b">
        <v>0</v>
      </c>
      <c r="AO197" s="87" t="s">
        <v>710</v>
      </c>
      <c r="AP197" s="81" t="s">
        <v>197</v>
      </c>
      <c r="AQ197" s="81">
        <v>0</v>
      </c>
      <c r="AR197" s="81">
        <v>0</v>
      </c>
      <c r="AS197" s="81"/>
      <c r="AT197" s="81"/>
      <c r="AU197" s="81"/>
      <c r="AV197" s="81"/>
      <c r="AW197" s="81"/>
      <c r="AX197" s="81"/>
      <c r="AY197" s="81"/>
      <c r="AZ197" s="81"/>
      <c r="BA197" s="81">
        <v>1</v>
      </c>
      <c r="BB197" s="80" t="str">
        <f>REPLACE(INDEX(GroupVertices[Group],MATCH(Edges[[#This Row],[Vertex 1]],GroupVertices[Vertex],0)),1,1,"")</f>
        <v>1</v>
      </c>
      <c r="BC197" s="80" t="str">
        <f>REPLACE(INDEX(GroupVertices[Group],MATCH(Edges[[#This Row],[Vertex 2]],GroupVertices[Vertex],0)),1,1,"")</f>
        <v>1</v>
      </c>
      <c r="BD197" s="48"/>
      <c r="BE197" s="49"/>
      <c r="BF197" s="48"/>
      <c r="BG197" s="49"/>
      <c r="BH197" s="48"/>
      <c r="BI197" s="49"/>
      <c r="BJ197" s="48"/>
      <c r="BK197" s="49"/>
      <c r="BL197" s="48"/>
    </row>
    <row r="198" spans="1:64" ht="15">
      <c r="A198" s="66" t="s">
        <v>272</v>
      </c>
      <c r="B198" s="66" t="s">
        <v>323</v>
      </c>
      <c r="C198" s="67" t="s">
        <v>1943</v>
      </c>
      <c r="D198" s="68">
        <v>3</v>
      </c>
      <c r="E198" s="69" t="s">
        <v>132</v>
      </c>
      <c r="F198" s="70">
        <v>32</v>
      </c>
      <c r="G198" s="67"/>
      <c r="H198" s="71"/>
      <c r="I198" s="72"/>
      <c r="J198" s="72"/>
      <c r="K198" s="34" t="s">
        <v>65</v>
      </c>
      <c r="L198" s="79">
        <v>198</v>
      </c>
      <c r="M198" s="79"/>
      <c r="N198" s="74"/>
      <c r="O198" s="81" t="s">
        <v>327</v>
      </c>
      <c r="P198" s="83">
        <v>43471.82429398148</v>
      </c>
      <c r="Q198" s="81" t="s">
        <v>376</v>
      </c>
      <c r="R198" s="81"/>
      <c r="S198" s="81"/>
      <c r="T198" s="81"/>
      <c r="U198" s="81"/>
      <c r="V198" s="84" t="s">
        <v>478</v>
      </c>
      <c r="W198" s="83">
        <v>43471.82429398148</v>
      </c>
      <c r="X198" s="84" t="s">
        <v>585</v>
      </c>
      <c r="Y198" s="81"/>
      <c r="Z198" s="81"/>
      <c r="AA198" s="87" t="s">
        <v>686</v>
      </c>
      <c r="AB198" s="81"/>
      <c r="AC198" s="81" t="b">
        <v>0</v>
      </c>
      <c r="AD198" s="81">
        <v>0</v>
      </c>
      <c r="AE198" s="87" t="s">
        <v>712</v>
      </c>
      <c r="AF198" s="81" t="b">
        <v>0</v>
      </c>
      <c r="AG198" s="81" t="s">
        <v>728</v>
      </c>
      <c r="AH198" s="81"/>
      <c r="AI198" s="87" t="s">
        <v>712</v>
      </c>
      <c r="AJ198" s="81" t="b">
        <v>0</v>
      </c>
      <c r="AK198" s="81">
        <v>1</v>
      </c>
      <c r="AL198" s="87" t="s">
        <v>687</v>
      </c>
      <c r="AM198" s="81" t="s">
        <v>741</v>
      </c>
      <c r="AN198" s="81" t="b">
        <v>0</v>
      </c>
      <c r="AO198" s="87" t="s">
        <v>687</v>
      </c>
      <c r="AP198" s="81" t="s">
        <v>197</v>
      </c>
      <c r="AQ198" s="81">
        <v>0</v>
      </c>
      <c r="AR198" s="81">
        <v>0</v>
      </c>
      <c r="AS198" s="81"/>
      <c r="AT198" s="81"/>
      <c r="AU198" s="81"/>
      <c r="AV198" s="81"/>
      <c r="AW198" s="81"/>
      <c r="AX198" s="81"/>
      <c r="AY198" s="81"/>
      <c r="AZ198" s="81"/>
      <c r="BA198" s="81">
        <v>1</v>
      </c>
      <c r="BB198" s="80" t="str">
        <f>REPLACE(INDEX(GroupVertices[Group],MATCH(Edges[[#This Row],[Vertex 1]],GroupVertices[Vertex],0)),1,1,"")</f>
        <v>1</v>
      </c>
      <c r="BC198" s="80" t="str">
        <f>REPLACE(INDEX(GroupVertices[Group],MATCH(Edges[[#This Row],[Vertex 2]],GroupVertices[Vertex],0)),1,1,"")</f>
        <v>1</v>
      </c>
      <c r="BD198" s="48">
        <v>0</v>
      </c>
      <c r="BE198" s="49">
        <v>0</v>
      </c>
      <c r="BF198" s="48">
        <v>1</v>
      </c>
      <c r="BG198" s="49">
        <v>3.7037037037037037</v>
      </c>
      <c r="BH198" s="48">
        <v>0</v>
      </c>
      <c r="BI198" s="49">
        <v>0</v>
      </c>
      <c r="BJ198" s="48">
        <v>26</v>
      </c>
      <c r="BK198" s="49">
        <v>96.29629629629629</v>
      </c>
      <c r="BL198" s="48">
        <v>27</v>
      </c>
    </row>
    <row r="199" spans="1:64" ht="15">
      <c r="A199" s="66" t="s">
        <v>289</v>
      </c>
      <c r="B199" s="66" t="s">
        <v>323</v>
      </c>
      <c r="C199" s="67" t="s">
        <v>1943</v>
      </c>
      <c r="D199" s="68">
        <v>3</v>
      </c>
      <c r="E199" s="69" t="s">
        <v>132</v>
      </c>
      <c r="F199" s="70">
        <v>32</v>
      </c>
      <c r="G199" s="67"/>
      <c r="H199" s="71"/>
      <c r="I199" s="72"/>
      <c r="J199" s="72"/>
      <c r="K199" s="34" t="s">
        <v>65</v>
      </c>
      <c r="L199" s="79">
        <v>199</v>
      </c>
      <c r="M199" s="79"/>
      <c r="N199" s="74"/>
      <c r="O199" s="81" t="s">
        <v>327</v>
      </c>
      <c r="P199" s="83">
        <v>43471.788518518515</v>
      </c>
      <c r="Q199" s="81" t="s">
        <v>376</v>
      </c>
      <c r="R199" s="81"/>
      <c r="S199" s="81"/>
      <c r="T199" s="81" t="s">
        <v>403</v>
      </c>
      <c r="U199" s="81"/>
      <c r="V199" s="84" t="s">
        <v>494</v>
      </c>
      <c r="W199" s="83">
        <v>43471.788518518515</v>
      </c>
      <c r="X199" s="84" t="s">
        <v>586</v>
      </c>
      <c r="Y199" s="81"/>
      <c r="Z199" s="81"/>
      <c r="AA199" s="87" t="s">
        <v>687</v>
      </c>
      <c r="AB199" s="87" t="s">
        <v>710</v>
      </c>
      <c r="AC199" s="81" t="b">
        <v>0</v>
      </c>
      <c r="AD199" s="81">
        <v>3</v>
      </c>
      <c r="AE199" s="87" t="s">
        <v>727</v>
      </c>
      <c r="AF199" s="81" t="b">
        <v>0</v>
      </c>
      <c r="AG199" s="81" t="s">
        <v>728</v>
      </c>
      <c r="AH199" s="81"/>
      <c r="AI199" s="87" t="s">
        <v>712</v>
      </c>
      <c r="AJ199" s="81" t="b">
        <v>0</v>
      </c>
      <c r="AK199" s="81">
        <v>1</v>
      </c>
      <c r="AL199" s="87" t="s">
        <v>712</v>
      </c>
      <c r="AM199" s="81" t="s">
        <v>741</v>
      </c>
      <c r="AN199" s="81" t="b">
        <v>0</v>
      </c>
      <c r="AO199" s="87" t="s">
        <v>710</v>
      </c>
      <c r="AP199" s="81" t="s">
        <v>197</v>
      </c>
      <c r="AQ199" s="81">
        <v>0</v>
      </c>
      <c r="AR199" s="81">
        <v>0</v>
      </c>
      <c r="AS199" s="81"/>
      <c r="AT199" s="81"/>
      <c r="AU199" s="81"/>
      <c r="AV199" s="81"/>
      <c r="AW199" s="81"/>
      <c r="AX199" s="81"/>
      <c r="AY199" s="81"/>
      <c r="AZ199" s="81"/>
      <c r="BA199" s="81">
        <v>1</v>
      </c>
      <c r="BB199" s="80" t="str">
        <f>REPLACE(INDEX(GroupVertices[Group],MATCH(Edges[[#This Row],[Vertex 1]],GroupVertices[Vertex],0)),1,1,"")</f>
        <v>1</v>
      </c>
      <c r="BC199" s="80" t="str">
        <f>REPLACE(INDEX(GroupVertices[Group],MATCH(Edges[[#This Row],[Vertex 2]],GroupVertices[Vertex],0)),1,1,"")</f>
        <v>1</v>
      </c>
      <c r="BD199" s="48">
        <v>0</v>
      </c>
      <c r="BE199" s="49">
        <v>0</v>
      </c>
      <c r="BF199" s="48">
        <v>1</v>
      </c>
      <c r="BG199" s="49">
        <v>3.7037037037037037</v>
      </c>
      <c r="BH199" s="48">
        <v>0</v>
      </c>
      <c r="BI199" s="49">
        <v>0</v>
      </c>
      <c r="BJ199" s="48">
        <v>26</v>
      </c>
      <c r="BK199" s="49">
        <v>96.29629629629629</v>
      </c>
      <c r="BL199" s="48">
        <v>27</v>
      </c>
    </row>
    <row r="200" spans="1:64" ht="15">
      <c r="A200" s="66" t="s">
        <v>271</v>
      </c>
      <c r="B200" s="66" t="s">
        <v>272</v>
      </c>
      <c r="C200" s="67" t="s">
        <v>1943</v>
      </c>
      <c r="D200" s="68">
        <v>3</v>
      </c>
      <c r="E200" s="69" t="s">
        <v>132</v>
      </c>
      <c r="F200" s="70">
        <v>32</v>
      </c>
      <c r="G200" s="67"/>
      <c r="H200" s="71"/>
      <c r="I200" s="72"/>
      <c r="J200" s="72"/>
      <c r="K200" s="34" t="s">
        <v>66</v>
      </c>
      <c r="L200" s="79">
        <v>200</v>
      </c>
      <c r="M200" s="79"/>
      <c r="N200" s="74"/>
      <c r="O200" s="81" t="s">
        <v>326</v>
      </c>
      <c r="P200" s="83">
        <v>43471.82429398148</v>
      </c>
      <c r="Q200" s="81" t="s">
        <v>351</v>
      </c>
      <c r="R200" s="81"/>
      <c r="S200" s="81"/>
      <c r="T200" s="81" t="s">
        <v>403</v>
      </c>
      <c r="U200" s="81"/>
      <c r="V200" s="84" t="s">
        <v>477</v>
      </c>
      <c r="W200" s="83">
        <v>43471.82429398148</v>
      </c>
      <c r="X200" s="84" t="s">
        <v>527</v>
      </c>
      <c r="Y200" s="81"/>
      <c r="Z200" s="81"/>
      <c r="AA200" s="87" t="s">
        <v>623</v>
      </c>
      <c r="AB200" s="81"/>
      <c r="AC200" s="81" t="b">
        <v>0</v>
      </c>
      <c r="AD200" s="81">
        <v>0</v>
      </c>
      <c r="AE200" s="87" t="s">
        <v>712</v>
      </c>
      <c r="AF200" s="81" t="b">
        <v>0</v>
      </c>
      <c r="AG200" s="81" t="s">
        <v>728</v>
      </c>
      <c r="AH200" s="81"/>
      <c r="AI200" s="87" t="s">
        <v>712</v>
      </c>
      <c r="AJ200" s="81" t="b">
        <v>0</v>
      </c>
      <c r="AK200" s="81">
        <v>1</v>
      </c>
      <c r="AL200" s="87" t="s">
        <v>624</v>
      </c>
      <c r="AM200" s="81" t="s">
        <v>741</v>
      </c>
      <c r="AN200" s="81" t="b">
        <v>0</v>
      </c>
      <c r="AO200" s="87" t="s">
        <v>624</v>
      </c>
      <c r="AP200" s="81" t="s">
        <v>197</v>
      </c>
      <c r="AQ200" s="81">
        <v>0</v>
      </c>
      <c r="AR200" s="81">
        <v>0</v>
      </c>
      <c r="AS200" s="81"/>
      <c r="AT200" s="81"/>
      <c r="AU200" s="81"/>
      <c r="AV200" s="81"/>
      <c r="AW200" s="81"/>
      <c r="AX200" s="81"/>
      <c r="AY200" s="81"/>
      <c r="AZ200" s="81"/>
      <c r="BA200" s="81">
        <v>1</v>
      </c>
      <c r="BB200" s="80" t="str">
        <f>REPLACE(INDEX(GroupVertices[Group],MATCH(Edges[[#This Row],[Vertex 1]],GroupVertices[Vertex],0)),1,1,"")</f>
        <v>2</v>
      </c>
      <c r="BC200" s="80" t="str">
        <f>REPLACE(INDEX(GroupVertices[Group],MATCH(Edges[[#This Row],[Vertex 2]],GroupVertices[Vertex],0)),1,1,"")</f>
        <v>1</v>
      </c>
      <c r="BD200" s="48"/>
      <c r="BE200" s="49"/>
      <c r="BF200" s="48"/>
      <c r="BG200" s="49"/>
      <c r="BH200" s="48"/>
      <c r="BI200" s="49"/>
      <c r="BJ200" s="48"/>
      <c r="BK200" s="49"/>
      <c r="BL200" s="48"/>
    </row>
    <row r="201" spans="1:64" ht="15">
      <c r="A201" s="66" t="s">
        <v>272</v>
      </c>
      <c r="B201" s="66" t="s">
        <v>276</v>
      </c>
      <c r="C201" s="67" t="s">
        <v>1943</v>
      </c>
      <c r="D201" s="68">
        <v>3</v>
      </c>
      <c r="E201" s="69" t="s">
        <v>132</v>
      </c>
      <c r="F201" s="70">
        <v>32</v>
      </c>
      <c r="G201" s="67"/>
      <c r="H201" s="71"/>
      <c r="I201" s="72"/>
      <c r="J201" s="72"/>
      <c r="K201" s="34" t="s">
        <v>65</v>
      </c>
      <c r="L201" s="79">
        <v>201</v>
      </c>
      <c r="M201" s="79"/>
      <c r="N201" s="74"/>
      <c r="O201" s="81" t="s">
        <v>326</v>
      </c>
      <c r="P201" s="83">
        <v>43470.98931712963</v>
      </c>
      <c r="Q201" s="81" t="s">
        <v>330</v>
      </c>
      <c r="R201" s="81"/>
      <c r="S201" s="81"/>
      <c r="T201" s="81" t="s">
        <v>403</v>
      </c>
      <c r="U201" s="81"/>
      <c r="V201" s="84" t="s">
        <v>478</v>
      </c>
      <c r="W201" s="83">
        <v>43470.98931712963</v>
      </c>
      <c r="X201" s="84" t="s">
        <v>1994</v>
      </c>
      <c r="Y201" s="81"/>
      <c r="Z201" s="81"/>
      <c r="AA201" s="87" t="s">
        <v>2009</v>
      </c>
      <c r="AB201" s="81"/>
      <c r="AC201" s="81" t="b">
        <v>0</v>
      </c>
      <c r="AD201" s="81">
        <v>0</v>
      </c>
      <c r="AE201" s="87" t="s">
        <v>712</v>
      </c>
      <c r="AF201" s="81" t="b">
        <v>0</v>
      </c>
      <c r="AG201" s="81" t="s">
        <v>728</v>
      </c>
      <c r="AH201" s="81"/>
      <c r="AI201" s="87" t="s">
        <v>712</v>
      </c>
      <c r="AJ201" s="81" t="b">
        <v>0</v>
      </c>
      <c r="AK201" s="81">
        <v>16</v>
      </c>
      <c r="AL201" s="87" t="s">
        <v>693</v>
      </c>
      <c r="AM201" s="81" t="s">
        <v>741</v>
      </c>
      <c r="AN201" s="81" t="b">
        <v>0</v>
      </c>
      <c r="AO201" s="87" t="s">
        <v>693</v>
      </c>
      <c r="AP201" s="81" t="s">
        <v>197</v>
      </c>
      <c r="AQ201" s="81">
        <v>0</v>
      </c>
      <c r="AR201" s="81">
        <v>0</v>
      </c>
      <c r="AS201" s="81"/>
      <c r="AT201" s="81"/>
      <c r="AU201" s="81"/>
      <c r="AV201" s="81"/>
      <c r="AW201" s="81"/>
      <c r="AX201" s="81"/>
      <c r="AY201" s="81"/>
      <c r="AZ201" s="81"/>
      <c r="BA201" s="81">
        <v>1</v>
      </c>
      <c r="BB201" s="80" t="str">
        <f>REPLACE(INDEX(GroupVertices[Group],MATCH(Edges[[#This Row],[Vertex 1]],GroupVertices[Vertex],0)),1,1,"")</f>
        <v>1</v>
      </c>
      <c r="BC201" s="80" t="str">
        <f>REPLACE(INDEX(GroupVertices[Group],MATCH(Edges[[#This Row],[Vertex 2]],GroupVertices[Vertex],0)),1,1,"")</f>
        <v>2</v>
      </c>
      <c r="BD201" s="48">
        <v>0</v>
      </c>
      <c r="BE201" s="49">
        <v>0</v>
      </c>
      <c r="BF201" s="48">
        <v>0</v>
      </c>
      <c r="BG201" s="49">
        <v>0</v>
      </c>
      <c r="BH201" s="48">
        <v>0</v>
      </c>
      <c r="BI201" s="49">
        <v>0</v>
      </c>
      <c r="BJ201" s="48">
        <v>10</v>
      </c>
      <c r="BK201" s="49">
        <v>100</v>
      </c>
      <c r="BL201" s="48">
        <v>10</v>
      </c>
    </row>
    <row r="202" spans="1:64" ht="15">
      <c r="A202" s="66" t="s">
        <v>272</v>
      </c>
      <c r="B202" s="66" t="s">
        <v>273</v>
      </c>
      <c r="C202" s="67" t="s">
        <v>1944</v>
      </c>
      <c r="D202" s="68">
        <v>10</v>
      </c>
      <c r="E202" s="69" t="s">
        <v>136</v>
      </c>
      <c r="F202" s="70">
        <v>26.8</v>
      </c>
      <c r="G202" s="67"/>
      <c r="H202" s="71"/>
      <c r="I202" s="72"/>
      <c r="J202" s="72"/>
      <c r="K202" s="34" t="s">
        <v>65</v>
      </c>
      <c r="L202" s="79">
        <v>202</v>
      </c>
      <c r="M202" s="79"/>
      <c r="N202" s="74"/>
      <c r="O202" s="81" t="s">
        <v>327</v>
      </c>
      <c r="P202" s="83">
        <v>43471.44744212963</v>
      </c>
      <c r="Q202" s="81" t="s">
        <v>375</v>
      </c>
      <c r="R202" s="81"/>
      <c r="S202" s="81"/>
      <c r="T202" s="81" t="s">
        <v>403</v>
      </c>
      <c r="U202" s="81"/>
      <c r="V202" s="84" t="s">
        <v>478</v>
      </c>
      <c r="W202" s="83">
        <v>43471.44744212963</v>
      </c>
      <c r="X202" s="84" t="s">
        <v>584</v>
      </c>
      <c r="Y202" s="81"/>
      <c r="Z202" s="81"/>
      <c r="AA202" s="87" t="s">
        <v>685</v>
      </c>
      <c r="AB202" s="87" t="s">
        <v>690</v>
      </c>
      <c r="AC202" s="81" t="b">
        <v>0</v>
      </c>
      <c r="AD202" s="81">
        <v>4</v>
      </c>
      <c r="AE202" s="87" t="s">
        <v>714</v>
      </c>
      <c r="AF202" s="81" t="b">
        <v>0</v>
      </c>
      <c r="AG202" s="81" t="s">
        <v>728</v>
      </c>
      <c r="AH202" s="81"/>
      <c r="AI202" s="87" t="s">
        <v>712</v>
      </c>
      <c r="AJ202" s="81" t="b">
        <v>0</v>
      </c>
      <c r="AK202" s="81">
        <v>0</v>
      </c>
      <c r="AL202" s="87" t="s">
        <v>712</v>
      </c>
      <c r="AM202" s="81" t="s">
        <v>741</v>
      </c>
      <c r="AN202" s="81" t="b">
        <v>0</v>
      </c>
      <c r="AO202" s="87" t="s">
        <v>690</v>
      </c>
      <c r="AP202" s="81" t="s">
        <v>197</v>
      </c>
      <c r="AQ202" s="81">
        <v>0</v>
      </c>
      <c r="AR202" s="81">
        <v>0</v>
      </c>
      <c r="AS202" s="81"/>
      <c r="AT202" s="81"/>
      <c r="AU202" s="81"/>
      <c r="AV202" s="81"/>
      <c r="AW202" s="81"/>
      <c r="AX202" s="81"/>
      <c r="AY202" s="81"/>
      <c r="AZ202" s="81"/>
      <c r="BA202" s="81">
        <v>2</v>
      </c>
      <c r="BB202" s="80" t="str">
        <f>REPLACE(INDEX(GroupVertices[Group],MATCH(Edges[[#This Row],[Vertex 1]],GroupVertices[Vertex],0)),1,1,"")</f>
        <v>1</v>
      </c>
      <c r="BC202" s="80" t="str">
        <f>REPLACE(INDEX(GroupVertices[Group],MATCH(Edges[[#This Row],[Vertex 2]],GroupVertices[Vertex],0)),1,1,"")</f>
        <v>4</v>
      </c>
      <c r="BD202" s="48"/>
      <c r="BE202" s="49"/>
      <c r="BF202" s="48"/>
      <c r="BG202" s="49"/>
      <c r="BH202" s="48"/>
      <c r="BI202" s="49"/>
      <c r="BJ202" s="48"/>
      <c r="BK202" s="49"/>
      <c r="BL202" s="48"/>
    </row>
    <row r="203" spans="1:64" ht="15">
      <c r="A203" s="66" t="s">
        <v>272</v>
      </c>
      <c r="B203" s="66" t="s">
        <v>294</v>
      </c>
      <c r="C203" s="67" t="s">
        <v>1944</v>
      </c>
      <c r="D203" s="68">
        <v>10</v>
      </c>
      <c r="E203" s="69" t="s">
        <v>136</v>
      </c>
      <c r="F203" s="70">
        <v>26.8</v>
      </c>
      <c r="G203" s="67"/>
      <c r="H203" s="71"/>
      <c r="I203" s="72"/>
      <c r="J203" s="72"/>
      <c r="K203" s="34" t="s">
        <v>65</v>
      </c>
      <c r="L203" s="79">
        <v>203</v>
      </c>
      <c r="M203" s="79"/>
      <c r="N203" s="74"/>
      <c r="O203" s="81" t="s">
        <v>327</v>
      </c>
      <c r="P203" s="83">
        <v>43471.44744212963</v>
      </c>
      <c r="Q203" s="81" t="s">
        <v>375</v>
      </c>
      <c r="R203" s="81"/>
      <c r="S203" s="81"/>
      <c r="T203" s="81" t="s">
        <v>403</v>
      </c>
      <c r="U203" s="81"/>
      <c r="V203" s="84" t="s">
        <v>478</v>
      </c>
      <c r="W203" s="83">
        <v>43471.44744212963</v>
      </c>
      <c r="X203" s="84" t="s">
        <v>584</v>
      </c>
      <c r="Y203" s="81"/>
      <c r="Z203" s="81"/>
      <c r="AA203" s="87" t="s">
        <v>685</v>
      </c>
      <c r="AB203" s="87" t="s">
        <v>690</v>
      </c>
      <c r="AC203" s="81" t="b">
        <v>0</v>
      </c>
      <c r="AD203" s="81">
        <v>4</v>
      </c>
      <c r="AE203" s="87" t="s">
        <v>714</v>
      </c>
      <c r="AF203" s="81" t="b">
        <v>0</v>
      </c>
      <c r="AG203" s="81" t="s">
        <v>728</v>
      </c>
      <c r="AH203" s="81"/>
      <c r="AI203" s="87" t="s">
        <v>712</v>
      </c>
      <c r="AJ203" s="81" t="b">
        <v>0</v>
      </c>
      <c r="AK203" s="81">
        <v>0</v>
      </c>
      <c r="AL203" s="87" t="s">
        <v>712</v>
      </c>
      <c r="AM203" s="81" t="s">
        <v>741</v>
      </c>
      <c r="AN203" s="81" t="b">
        <v>0</v>
      </c>
      <c r="AO203" s="87" t="s">
        <v>690</v>
      </c>
      <c r="AP203" s="81" t="s">
        <v>197</v>
      </c>
      <c r="AQ203" s="81">
        <v>0</v>
      </c>
      <c r="AR203" s="81">
        <v>0</v>
      </c>
      <c r="AS203" s="81"/>
      <c r="AT203" s="81"/>
      <c r="AU203" s="81"/>
      <c r="AV203" s="81"/>
      <c r="AW203" s="81"/>
      <c r="AX203" s="81"/>
      <c r="AY203" s="81"/>
      <c r="AZ203" s="81"/>
      <c r="BA203" s="81">
        <v>2</v>
      </c>
      <c r="BB203" s="80" t="str">
        <f>REPLACE(INDEX(GroupVertices[Group],MATCH(Edges[[#This Row],[Vertex 1]],GroupVertices[Vertex],0)),1,1,"")</f>
        <v>1</v>
      </c>
      <c r="BC203" s="80" t="str">
        <f>REPLACE(INDEX(GroupVertices[Group],MATCH(Edges[[#This Row],[Vertex 2]],GroupVertices[Vertex],0)),1,1,"")</f>
        <v>1</v>
      </c>
      <c r="BD203" s="48"/>
      <c r="BE203" s="49"/>
      <c r="BF203" s="48"/>
      <c r="BG203" s="49"/>
      <c r="BH203" s="48"/>
      <c r="BI203" s="49"/>
      <c r="BJ203" s="48"/>
      <c r="BK203" s="49"/>
      <c r="BL203" s="48"/>
    </row>
    <row r="204" spans="1:64" ht="15">
      <c r="A204" s="66" t="s">
        <v>272</v>
      </c>
      <c r="B204" s="66" t="s">
        <v>276</v>
      </c>
      <c r="C204" s="67" t="s">
        <v>1944</v>
      </c>
      <c r="D204" s="68">
        <v>10</v>
      </c>
      <c r="E204" s="69" t="s">
        <v>136</v>
      </c>
      <c r="F204" s="70">
        <v>26.8</v>
      </c>
      <c r="G204" s="67"/>
      <c r="H204" s="71"/>
      <c r="I204" s="72"/>
      <c r="J204" s="72"/>
      <c r="K204" s="34" t="s">
        <v>65</v>
      </c>
      <c r="L204" s="79">
        <v>204</v>
      </c>
      <c r="M204" s="79"/>
      <c r="N204" s="74"/>
      <c r="O204" s="81" t="s">
        <v>327</v>
      </c>
      <c r="P204" s="83">
        <v>43471.44744212963</v>
      </c>
      <c r="Q204" s="81" t="s">
        <v>375</v>
      </c>
      <c r="R204" s="81"/>
      <c r="S204" s="81"/>
      <c r="T204" s="81" t="s">
        <v>403</v>
      </c>
      <c r="U204" s="81"/>
      <c r="V204" s="84" t="s">
        <v>478</v>
      </c>
      <c r="W204" s="83">
        <v>43471.44744212963</v>
      </c>
      <c r="X204" s="84" t="s">
        <v>584</v>
      </c>
      <c r="Y204" s="81"/>
      <c r="Z204" s="81"/>
      <c r="AA204" s="87" t="s">
        <v>685</v>
      </c>
      <c r="AB204" s="87" t="s">
        <v>690</v>
      </c>
      <c r="AC204" s="81" t="b">
        <v>0</v>
      </c>
      <c r="AD204" s="81">
        <v>4</v>
      </c>
      <c r="AE204" s="87" t="s">
        <v>714</v>
      </c>
      <c r="AF204" s="81" t="b">
        <v>0</v>
      </c>
      <c r="AG204" s="81" t="s">
        <v>728</v>
      </c>
      <c r="AH204" s="81"/>
      <c r="AI204" s="87" t="s">
        <v>712</v>
      </c>
      <c r="AJ204" s="81" t="b">
        <v>0</v>
      </c>
      <c r="AK204" s="81">
        <v>0</v>
      </c>
      <c r="AL204" s="87" t="s">
        <v>712</v>
      </c>
      <c r="AM204" s="81" t="s">
        <v>741</v>
      </c>
      <c r="AN204" s="81" t="b">
        <v>0</v>
      </c>
      <c r="AO204" s="87" t="s">
        <v>690</v>
      </c>
      <c r="AP204" s="81" t="s">
        <v>197</v>
      </c>
      <c r="AQ204" s="81">
        <v>0</v>
      </c>
      <c r="AR204" s="81">
        <v>0</v>
      </c>
      <c r="AS204" s="81"/>
      <c r="AT204" s="81"/>
      <c r="AU204" s="81"/>
      <c r="AV204" s="81"/>
      <c r="AW204" s="81"/>
      <c r="AX204" s="81"/>
      <c r="AY204" s="81"/>
      <c r="AZ204" s="81"/>
      <c r="BA204" s="81">
        <v>2</v>
      </c>
      <c r="BB204" s="80" t="str">
        <f>REPLACE(INDEX(GroupVertices[Group],MATCH(Edges[[#This Row],[Vertex 1]],GroupVertices[Vertex],0)),1,1,"")</f>
        <v>1</v>
      </c>
      <c r="BC204" s="80" t="str">
        <f>REPLACE(INDEX(GroupVertices[Group],MATCH(Edges[[#This Row],[Vertex 2]],GroupVertices[Vertex],0)),1,1,"")</f>
        <v>2</v>
      </c>
      <c r="BD204" s="48"/>
      <c r="BE204" s="49"/>
      <c r="BF204" s="48"/>
      <c r="BG204" s="49"/>
      <c r="BH204" s="48"/>
      <c r="BI204" s="49"/>
      <c r="BJ204" s="48"/>
      <c r="BK204" s="49"/>
      <c r="BL204" s="48"/>
    </row>
    <row r="205" spans="1:64" ht="15">
      <c r="A205" s="66" t="s">
        <v>272</v>
      </c>
      <c r="B205" s="66" t="s">
        <v>289</v>
      </c>
      <c r="C205" s="67" t="s">
        <v>1943</v>
      </c>
      <c r="D205" s="68">
        <v>3</v>
      </c>
      <c r="E205" s="69" t="s">
        <v>132</v>
      </c>
      <c r="F205" s="70">
        <v>32</v>
      </c>
      <c r="G205" s="67"/>
      <c r="H205" s="71"/>
      <c r="I205" s="72"/>
      <c r="J205" s="72"/>
      <c r="K205" s="34" t="s">
        <v>66</v>
      </c>
      <c r="L205" s="79">
        <v>205</v>
      </c>
      <c r="M205" s="79"/>
      <c r="N205" s="74"/>
      <c r="O205" s="81" t="s">
        <v>328</v>
      </c>
      <c r="P205" s="83">
        <v>43471.44744212963</v>
      </c>
      <c r="Q205" s="81" t="s">
        <v>375</v>
      </c>
      <c r="R205" s="81"/>
      <c r="S205" s="81"/>
      <c r="T205" s="81" t="s">
        <v>403</v>
      </c>
      <c r="U205" s="81"/>
      <c r="V205" s="84" t="s">
        <v>478</v>
      </c>
      <c r="W205" s="83">
        <v>43471.44744212963</v>
      </c>
      <c r="X205" s="84" t="s">
        <v>584</v>
      </c>
      <c r="Y205" s="81"/>
      <c r="Z205" s="81"/>
      <c r="AA205" s="87" t="s">
        <v>685</v>
      </c>
      <c r="AB205" s="87" t="s">
        <v>690</v>
      </c>
      <c r="AC205" s="81" t="b">
        <v>0</v>
      </c>
      <c r="AD205" s="81">
        <v>4</v>
      </c>
      <c r="AE205" s="87" t="s">
        <v>714</v>
      </c>
      <c r="AF205" s="81" t="b">
        <v>0</v>
      </c>
      <c r="AG205" s="81" t="s">
        <v>728</v>
      </c>
      <c r="AH205" s="81"/>
      <c r="AI205" s="87" t="s">
        <v>712</v>
      </c>
      <c r="AJ205" s="81" t="b">
        <v>0</v>
      </c>
      <c r="AK205" s="81">
        <v>0</v>
      </c>
      <c r="AL205" s="87" t="s">
        <v>712</v>
      </c>
      <c r="AM205" s="81" t="s">
        <v>741</v>
      </c>
      <c r="AN205" s="81" t="b">
        <v>0</v>
      </c>
      <c r="AO205" s="87" t="s">
        <v>690</v>
      </c>
      <c r="AP205" s="81" t="s">
        <v>197</v>
      </c>
      <c r="AQ205" s="81">
        <v>0</v>
      </c>
      <c r="AR205" s="81">
        <v>0</v>
      </c>
      <c r="AS205" s="81"/>
      <c r="AT205" s="81"/>
      <c r="AU205" s="81"/>
      <c r="AV205" s="81"/>
      <c r="AW205" s="81"/>
      <c r="AX205" s="81"/>
      <c r="AY205" s="81"/>
      <c r="AZ205" s="81"/>
      <c r="BA205" s="81">
        <v>1</v>
      </c>
      <c r="BB205" s="80" t="str">
        <f>REPLACE(INDEX(GroupVertices[Group],MATCH(Edges[[#This Row],[Vertex 1]],GroupVertices[Vertex],0)),1,1,"")</f>
        <v>1</v>
      </c>
      <c r="BC205" s="80" t="str">
        <f>REPLACE(INDEX(GroupVertices[Group],MATCH(Edges[[#This Row],[Vertex 2]],GroupVertices[Vertex],0)),1,1,"")</f>
        <v>1</v>
      </c>
      <c r="BD205" s="48">
        <v>3</v>
      </c>
      <c r="BE205" s="49">
        <v>7.5</v>
      </c>
      <c r="BF205" s="48">
        <v>1</v>
      </c>
      <c r="BG205" s="49">
        <v>2.5</v>
      </c>
      <c r="BH205" s="48">
        <v>0</v>
      </c>
      <c r="BI205" s="49">
        <v>0</v>
      </c>
      <c r="BJ205" s="48">
        <v>36</v>
      </c>
      <c r="BK205" s="49">
        <v>90</v>
      </c>
      <c r="BL205" s="48">
        <v>40</v>
      </c>
    </row>
    <row r="206" spans="1:64" ht="15">
      <c r="A206" s="66" t="s">
        <v>272</v>
      </c>
      <c r="B206" s="66" t="s">
        <v>271</v>
      </c>
      <c r="C206" s="67" t="s">
        <v>1943</v>
      </c>
      <c r="D206" s="68">
        <v>3</v>
      </c>
      <c r="E206" s="69" t="s">
        <v>132</v>
      </c>
      <c r="F206" s="70">
        <v>32</v>
      </c>
      <c r="G206" s="67"/>
      <c r="H206" s="71"/>
      <c r="I206" s="72"/>
      <c r="J206" s="72"/>
      <c r="K206" s="34" t="s">
        <v>66</v>
      </c>
      <c r="L206" s="79">
        <v>206</v>
      </c>
      <c r="M206" s="79"/>
      <c r="N206" s="74"/>
      <c r="O206" s="81" t="s">
        <v>327</v>
      </c>
      <c r="P206" s="83">
        <v>43471.82380787037</v>
      </c>
      <c r="Q206" s="81" t="s">
        <v>351</v>
      </c>
      <c r="R206" s="81"/>
      <c r="S206" s="81"/>
      <c r="T206" s="81" t="s">
        <v>403</v>
      </c>
      <c r="U206" s="81"/>
      <c r="V206" s="84" t="s">
        <v>478</v>
      </c>
      <c r="W206" s="83">
        <v>43471.82380787037</v>
      </c>
      <c r="X206" s="84" t="s">
        <v>528</v>
      </c>
      <c r="Y206" s="81"/>
      <c r="Z206" s="81"/>
      <c r="AA206" s="87" t="s">
        <v>624</v>
      </c>
      <c r="AB206" s="87" t="s">
        <v>697</v>
      </c>
      <c r="AC206" s="81" t="b">
        <v>0</v>
      </c>
      <c r="AD206" s="81">
        <v>2</v>
      </c>
      <c r="AE206" s="87" t="s">
        <v>719</v>
      </c>
      <c r="AF206" s="81" t="b">
        <v>0</v>
      </c>
      <c r="AG206" s="81" t="s">
        <v>728</v>
      </c>
      <c r="AH206" s="81"/>
      <c r="AI206" s="87" t="s">
        <v>712</v>
      </c>
      <c r="AJ206" s="81" t="b">
        <v>0</v>
      </c>
      <c r="AK206" s="81">
        <v>1</v>
      </c>
      <c r="AL206" s="87" t="s">
        <v>712</v>
      </c>
      <c r="AM206" s="81" t="s">
        <v>741</v>
      </c>
      <c r="AN206" s="81" t="b">
        <v>0</v>
      </c>
      <c r="AO206" s="87" t="s">
        <v>697</v>
      </c>
      <c r="AP206" s="81" t="s">
        <v>197</v>
      </c>
      <c r="AQ206" s="81">
        <v>0</v>
      </c>
      <c r="AR206" s="81">
        <v>0</v>
      </c>
      <c r="AS206" s="81"/>
      <c r="AT206" s="81"/>
      <c r="AU206" s="81"/>
      <c r="AV206" s="81"/>
      <c r="AW206" s="81"/>
      <c r="AX206" s="81"/>
      <c r="AY206" s="81"/>
      <c r="AZ206" s="81"/>
      <c r="BA206" s="81">
        <v>1</v>
      </c>
      <c r="BB206" s="80" t="str">
        <f>REPLACE(INDEX(GroupVertices[Group],MATCH(Edges[[#This Row],[Vertex 1]],GroupVertices[Vertex],0)),1,1,"")</f>
        <v>1</v>
      </c>
      <c r="BC206" s="80" t="str">
        <f>REPLACE(INDEX(GroupVertices[Group],MATCH(Edges[[#This Row],[Vertex 2]],GroupVertices[Vertex],0)),1,1,"")</f>
        <v>2</v>
      </c>
      <c r="BD206" s="48"/>
      <c r="BE206" s="49"/>
      <c r="BF206" s="48"/>
      <c r="BG206" s="49"/>
      <c r="BH206" s="48"/>
      <c r="BI206" s="49"/>
      <c r="BJ206" s="48"/>
      <c r="BK206" s="49"/>
      <c r="BL206" s="48"/>
    </row>
    <row r="207" spans="1:64" ht="15">
      <c r="A207" s="66" t="s">
        <v>272</v>
      </c>
      <c r="B207" s="66" t="s">
        <v>289</v>
      </c>
      <c r="C207" s="67" t="s">
        <v>1943</v>
      </c>
      <c r="D207" s="68">
        <v>3</v>
      </c>
      <c r="E207" s="69" t="s">
        <v>132</v>
      </c>
      <c r="F207" s="70">
        <v>32</v>
      </c>
      <c r="G207" s="67"/>
      <c r="H207" s="71"/>
      <c r="I207" s="72"/>
      <c r="J207" s="72"/>
      <c r="K207" s="34" t="s">
        <v>66</v>
      </c>
      <c r="L207" s="79">
        <v>207</v>
      </c>
      <c r="M207" s="79"/>
      <c r="N207" s="74"/>
      <c r="O207" s="81" t="s">
        <v>326</v>
      </c>
      <c r="P207" s="83">
        <v>43471.82429398148</v>
      </c>
      <c r="Q207" s="81" t="s">
        <v>376</v>
      </c>
      <c r="R207" s="81"/>
      <c r="S207" s="81"/>
      <c r="T207" s="81"/>
      <c r="U207" s="81"/>
      <c r="V207" s="84" t="s">
        <v>478</v>
      </c>
      <c r="W207" s="83">
        <v>43471.82429398148</v>
      </c>
      <c r="X207" s="84" t="s">
        <v>585</v>
      </c>
      <c r="Y207" s="81"/>
      <c r="Z207" s="81"/>
      <c r="AA207" s="87" t="s">
        <v>686</v>
      </c>
      <c r="AB207" s="81"/>
      <c r="AC207" s="81" t="b">
        <v>0</v>
      </c>
      <c r="AD207" s="81">
        <v>0</v>
      </c>
      <c r="AE207" s="87" t="s">
        <v>712</v>
      </c>
      <c r="AF207" s="81" t="b">
        <v>0</v>
      </c>
      <c r="AG207" s="81" t="s">
        <v>728</v>
      </c>
      <c r="AH207" s="81"/>
      <c r="AI207" s="87" t="s">
        <v>712</v>
      </c>
      <c r="AJ207" s="81" t="b">
        <v>0</v>
      </c>
      <c r="AK207" s="81">
        <v>1</v>
      </c>
      <c r="AL207" s="87" t="s">
        <v>687</v>
      </c>
      <c r="AM207" s="81" t="s">
        <v>741</v>
      </c>
      <c r="AN207" s="81" t="b">
        <v>0</v>
      </c>
      <c r="AO207" s="87" t="s">
        <v>687</v>
      </c>
      <c r="AP207" s="81" t="s">
        <v>197</v>
      </c>
      <c r="AQ207" s="81">
        <v>0</v>
      </c>
      <c r="AR207" s="81">
        <v>0</v>
      </c>
      <c r="AS207" s="81"/>
      <c r="AT207" s="81"/>
      <c r="AU207" s="81"/>
      <c r="AV207" s="81"/>
      <c r="AW207" s="81"/>
      <c r="AX207" s="81"/>
      <c r="AY207" s="81"/>
      <c r="AZ207" s="81"/>
      <c r="BA207" s="81">
        <v>1</v>
      </c>
      <c r="BB207" s="80" t="str">
        <f>REPLACE(INDEX(GroupVertices[Group],MATCH(Edges[[#This Row],[Vertex 1]],GroupVertices[Vertex],0)),1,1,"")</f>
        <v>1</v>
      </c>
      <c r="BC207" s="80" t="str">
        <f>REPLACE(INDEX(GroupVertices[Group],MATCH(Edges[[#This Row],[Vertex 2]],GroupVertices[Vertex],0)),1,1,"")</f>
        <v>1</v>
      </c>
      <c r="BD207" s="48"/>
      <c r="BE207" s="49"/>
      <c r="BF207" s="48"/>
      <c r="BG207" s="49"/>
      <c r="BH207" s="48"/>
      <c r="BI207" s="49"/>
      <c r="BJ207" s="48"/>
      <c r="BK207" s="49"/>
      <c r="BL207" s="48"/>
    </row>
    <row r="208" spans="1:64" ht="15">
      <c r="A208" s="66" t="s">
        <v>272</v>
      </c>
      <c r="B208" s="66" t="s">
        <v>273</v>
      </c>
      <c r="C208" s="67" t="s">
        <v>1944</v>
      </c>
      <c r="D208" s="68">
        <v>10</v>
      </c>
      <c r="E208" s="69" t="s">
        <v>136</v>
      </c>
      <c r="F208" s="70">
        <v>26.8</v>
      </c>
      <c r="G208" s="67"/>
      <c r="H208" s="71"/>
      <c r="I208" s="72"/>
      <c r="J208" s="72"/>
      <c r="K208" s="34" t="s">
        <v>65</v>
      </c>
      <c r="L208" s="79">
        <v>208</v>
      </c>
      <c r="M208" s="79"/>
      <c r="N208" s="74"/>
      <c r="O208" s="81" t="s">
        <v>327</v>
      </c>
      <c r="P208" s="83">
        <v>43471.82429398148</v>
      </c>
      <c r="Q208" s="81" t="s">
        <v>376</v>
      </c>
      <c r="R208" s="81"/>
      <c r="S208" s="81"/>
      <c r="T208" s="81"/>
      <c r="U208" s="81"/>
      <c r="V208" s="84" t="s">
        <v>478</v>
      </c>
      <c r="W208" s="83">
        <v>43471.82429398148</v>
      </c>
      <c r="X208" s="84" t="s">
        <v>585</v>
      </c>
      <c r="Y208" s="81"/>
      <c r="Z208" s="81"/>
      <c r="AA208" s="87" t="s">
        <v>686</v>
      </c>
      <c r="AB208" s="81"/>
      <c r="AC208" s="81" t="b">
        <v>0</v>
      </c>
      <c r="AD208" s="81">
        <v>0</v>
      </c>
      <c r="AE208" s="87" t="s">
        <v>712</v>
      </c>
      <c r="AF208" s="81" t="b">
        <v>0</v>
      </c>
      <c r="AG208" s="81" t="s">
        <v>728</v>
      </c>
      <c r="AH208" s="81"/>
      <c r="AI208" s="87" t="s">
        <v>712</v>
      </c>
      <c r="AJ208" s="81" t="b">
        <v>0</v>
      </c>
      <c r="AK208" s="81">
        <v>1</v>
      </c>
      <c r="AL208" s="87" t="s">
        <v>687</v>
      </c>
      <c r="AM208" s="81" t="s">
        <v>741</v>
      </c>
      <c r="AN208" s="81" t="b">
        <v>0</v>
      </c>
      <c r="AO208" s="87" t="s">
        <v>687</v>
      </c>
      <c r="AP208" s="81" t="s">
        <v>197</v>
      </c>
      <c r="AQ208" s="81">
        <v>0</v>
      </c>
      <c r="AR208" s="81">
        <v>0</v>
      </c>
      <c r="AS208" s="81"/>
      <c r="AT208" s="81"/>
      <c r="AU208" s="81"/>
      <c r="AV208" s="81"/>
      <c r="AW208" s="81"/>
      <c r="AX208" s="81"/>
      <c r="AY208" s="81"/>
      <c r="AZ208" s="81"/>
      <c r="BA208" s="81">
        <v>2</v>
      </c>
      <c r="BB208" s="80" t="str">
        <f>REPLACE(INDEX(GroupVertices[Group],MATCH(Edges[[#This Row],[Vertex 1]],GroupVertices[Vertex],0)),1,1,"")</f>
        <v>1</v>
      </c>
      <c r="BC208" s="80" t="str">
        <f>REPLACE(INDEX(GroupVertices[Group],MATCH(Edges[[#This Row],[Vertex 2]],GroupVertices[Vertex],0)),1,1,"")</f>
        <v>4</v>
      </c>
      <c r="BD208" s="48"/>
      <c r="BE208" s="49"/>
      <c r="BF208" s="48"/>
      <c r="BG208" s="49"/>
      <c r="BH208" s="48"/>
      <c r="BI208" s="49"/>
      <c r="BJ208" s="48"/>
      <c r="BK208" s="49"/>
      <c r="BL208" s="48"/>
    </row>
    <row r="209" spans="1:64" ht="15">
      <c r="A209" s="66" t="s">
        <v>272</v>
      </c>
      <c r="B209" s="66" t="s">
        <v>294</v>
      </c>
      <c r="C209" s="67" t="s">
        <v>1944</v>
      </c>
      <c r="D209" s="68">
        <v>10</v>
      </c>
      <c r="E209" s="69" t="s">
        <v>136</v>
      </c>
      <c r="F209" s="70">
        <v>26.8</v>
      </c>
      <c r="G209" s="67"/>
      <c r="H209" s="71"/>
      <c r="I209" s="72"/>
      <c r="J209" s="72"/>
      <c r="K209" s="34" t="s">
        <v>65</v>
      </c>
      <c r="L209" s="79">
        <v>209</v>
      </c>
      <c r="M209" s="79"/>
      <c r="N209" s="74"/>
      <c r="O209" s="81" t="s">
        <v>327</v>
      </c>
      <c r="P209" s="83">
        <v>43471.82429398148</v>
      </c>
      <c r="Q209" s="81" t="s">
        <v>376</v>
      </c>
      <c r="R209" s="81"/>
      <c r="S209" s="81"/>
      <c r="T209" s="81"/>
      <c r="U209" s="81"/>
      <c r="V209" s="84" t="s">
        <v>478</v>
      </c>
      <c r="W209" s="83">
        <v>43471.82429398148</v>
      </c>
      <c r="X209" s="84" t="s">
        <v>585</v>
      </c>
      <c r="Y209" s="81"/>
      <c r="Z209" s="81"/>
      <c r="AA209" s="87" t="s">
        <v>686</v>
      </c>
      <c r="AB209" s="81"/>
      <c r="AC209" s="81" t="b">
        <v>0</v>
      </c>
      <c r="AD209" s="81">
        <v>0</v>
      </c>
      <c r="AE209" s="87" t="s">
        <v>712</v>
      </c>
      <c r="AF209" s="81" t="b">
        <v>0</v>
      </c>
      <c r="AG209" s="81" t="s">
        <v>728</v>
      </c>
      <c r="AH209" s="81"/>
      <c r="AI209" s="87" t="s">
        <v>712</v>
      </c>
      <c r="AJ209" s="81" t="b">
        <v>0</v>
      </c>
      <c r="AK209" s="81">
        <v>1</v>
      </c>
      <c r="AL209" s="87" t="s">
        <v>687</v>
      </c>
      <c r="AM209" s="81" t="s">
        <v>741</v>
      </c>
      <c r="AN209" s="81" t="b">
        <v>0</v>
      </c>
      <c r="AO209" s="87" t="s">
        <v>687</v>
      </c>
      <c r="AP209" s="81" t="s">
        <v>197</v>
      </c>
      <c r="AQ209" s="81">
        <v>0</v>
      </c>
      <c r="AR209" s="81">
        <v>0</v>
      </c>
      <c r="AS209" s="81"/>
      <c r="AT209" s="81"/>
      <c r="AU209" s="81"/>
      <c r="AV209" s="81"/>
      <c r="AW209" s="81"/>
      <c r="AX209" s="81"/>
      <c r="AY209" s="81"/>
      <c r="AZ209" s="81"/>
      <c r="BA209" s="81">
        <v>2</v>
      </c>
      <c r="BB209" s="80" t="str">
        <f>REPLACE(INDEX(GroupVertices[Group],MATCH(Edges[[#This Row],[Vertex 1]],GroupVertices[Vertex],0)),1,1,"")</f>
        <v>1</v>
      </c>
      <c r="BC209" s="80" t="str">
        <f>REPLACE(INDEX(GroupVertices[Group],MATCH(Edges[[#This Row],[Vertex 2]],GroupVertices[Vertex],0)),1,1,"")</f>
        <v>1</v>
      </c>
      <c r="BD209" s="48"/>
      <c r="BE209" s="49"/>
      <c r="BF209" s="48"/>
      <c r="BG209" s="49"/>
      <c r="BH209" s="48"/>
      <c r="BI209" s="49"/>
      <c r="BJ209" s="48"/>
      <c r="BK209" s="49"/>
      <c r="BL209" s="48"/>
    </row>
    <row r="210" spans="1:64" ht="15">
      <c r="A210" s="66" t="s">
        <v>272</v>
      </c>
      <c r="B210" s="66" t="s">
        <v>276</v>
      </c>
      <c r="C210" s="67" t="s">
        <v>1944</v>
      </c>
      <c r="D210" s="68">
        <v>10</v>
      </c>
      <c r="E210" s="69" t="s">
        <v>136</v>
      </c>
      <c r="F210" s="70">
        <v>26.8</v>
      </c>
      <c r="G210" s="67"/>
      <c r="H210" s="71"/>
      <c r="I210" s="72"/>
      <c r="J210" s="72"/>
      <c r="K210" s="34" t="s">
        <v>65</v>
      </c>
      <c r="L210" s="79">
        <v>210</v>
      </c>
      <c r="M210" s="79"/>
      <c r="N210" s="74"/>
      <c r="O210" s="81" t="s">
        <v>327</v>
      </c>
      <c r="P210" s="83">
        <v>43471.82429398148</v>
      </c>
      <c r="Q210" s="81" t="s">
        <v>376</v>
      </c>
      <c r="R210" s="81"/>
      <c r="S210" s="81"/>
      <c r="T210" s="81"/>
      <c r="U210" s="81"/>
      <c r="V210" s="84" t="s">
        <v>478</v>
      </c>
      <c r="W210" s="83">
        <v>43471.82429398148</v>
      </c>
      <c r="X210" s="84" t="s">
        <v>585</v>
      </c>
      <c r="Y210" s="81"/>
      <c r="Z210" s="81"/>
      <c r="AA210" s="87" t="s">
        <v>686</v>
      </c>
      <c r="AB210" s="81"/>
      <c r="AC210" s="81" t="b">
        <v>0</v>
      </c>
      <c r="AD210" s="81">
        <v>0</v>
      </c>
      <c r="AE210" s="87" t="s">
        <v>712</v>
      </c>
      <c r="AF210" s="81" t="b">
        <v>0</v>
      </c>
      <c r="AG210" s="81" t="s">
        <v>728</v>
      </c>
      <c r="AH210" s="81"/>
      <c r="AI210" s="87" t="s">
        <v>712</v>
      </c>
      <c r="AJ210" s="81" t="b">
        <v>0</v>
      </c>
      <c r="AK210" s="81">
        <v>1</v>
      </c>
      <c r="AL210" s="87" t="s">
        <v>687</v>
      </c>
      <c r="AM210" s="81" t="s">
        <v>741</v>
      </c>
      <c r="AN210" s="81" t="b">
        <v>0</v>
      </c>
      <c r="AO210" s="87" t="s">
        <v>687</v>
      </c>
      <c r="AP210" s="81" t="s">
        <v>197</v>
      </c>
      <c r="AQ210" s="81">
        <v>0</v>
      </c>
      <c r="AR210" s="81">
        <v>0</v>
      </c>
      <c r="AS210" s="81"/>
      <c r="AT210" s="81"/>
      <c r="AU210" s="81"/>
      <c r="AV210" s="81"/>
      <c r="AW210" s="81"/>
      <c r="AX210" s="81"/>
      <c r="AY210" s="81"/>
      <c r="AZ210" s="81"/>
      <c r="BA210" s="81">
        <v>2</v>
      </c>
      <c r="BB210" s="80" t="str">
        <f>REPLACE(INDEX(GroupVertices[Group],MATCH(Edges[[#This Row],[Vertex 1]],GroupVertices[Vertex],0)),1,1,"")</f>
        <v>1</v>
      </c>
      <c r="BC210" s="80" t="str">
        <f>REPLACE(INDEX(GroupVertices[Group],MATCH(Edges[[#This Row],[Vertex 2]],GroupVertices[Vertex],0)),1,1,"")</f>
        <v>2</v>
      </c>
      <c r="BD210" s="48"/>
      <c r="BE210" s="49"/>
      <c r="BF210" s="48"/>
      <c r="BG210" s="49"/>
      <c r="BH210" s="48"/>
      <c r="BI210" s="49"/>
      <c r="BJ210" s="48"/>
      <c r="BK210" s="49"/>
      <c r="BL210" s="48"/>
    </row>
    <row r="211" spans="1:64" ht="15">
      <c r="A211" s="66" t="s">
        <v>272</v>
      </c>
      <c r="B211" s="66" t="s">
        <v>277</v>
      </c>
      <c r="C211" s="67" t="s">
        <v>1943</v>
      </c>
      <c r="D211" s="68">
        <v>3</v>
      </c>
      <c r="E211" s="69" t="s">
        <v>132</v>
      </c>
      <c r="F211" s="70">
        <v>32</v>
      </c>
      <c r="G211" s="67"/>
      <c r="H211" s="71"/>
      <c r="I211" s="72"/>
      <c r="J211" s="72"/>
      <c r="K211" s="34" t="s">
        <v>65</v>
      </c>
      <c r="L211" s="79">
        <v>211</v>
      </c>
      <c r="M211" s="79"/>
      <c r="N211" s="74"/>
      <c r="O211" s="81" t="s">
        <v>327</v>
      </c>
      <c r="P211" s="83">
        <v>43471.82429398148</v>
      </c>
      <c r="Q211" s="81" t="s">
        <v>376</v>
      </c>
      <c r="R211" s="81"/>
      <c r="S211" s="81"/>
      <c r="T211" s="81"/>
      <c r="U211" s="81"/>
      <c r="V211" s="84" t="s">
        <v>478</v>
      </c>
      <c r="W211" s="83">
        <v>43471.82429398148</v>
      </c>
      <c r="X211" s="84" t="s">
        <v>585</v>
      </c>
      <c r="Y211" s="81"/>
      <c r="Z211" s="81"/>
      <c r="AA211" s="87" t="s">
        <v>686</v>
      </c>
      <c r="AB211" s="81"/>
      <c r="AC211" s="81" t="b">
        <v>0</v>
      </c>
      <c r="AD211" s="81">
        <v>0</v>
      </c>
      <c r="AE211" s="87" t="s">
        <v>712</v>
      </c>
      <c r="AF211" s="81" t="b">
        <v>0</v>
      </c>
      <c r="AG211" s="81" t="s">
        <v>728</v>
      </c>
      <c r="AH211" s="81"/>
      <c r="AI211" s="87" t="s">
        <v>712</v>
      </c>
      <c r="AJ211" s="81" t="b">
        <v>0</v>
      </c>
      <c r="AK211" s="81">
        <v>1</v>
      </c>
      <c r="AL211" s="87" t="s">
        <v>687</v>
      </c>
      <c r="AM211" s="81" t="s">
        <v>741</v>
      </c>
      <c r="AN211" s="81" t="b">
        <v>0</v>
      </c>
      <c r="AO211" s="87" t="s">
        <v>687</v>
      </c>
      <c r="AP211" s="81" t="s">
        <v>197</v>
      </c>
      <c r="AQ211" s="81">
        <v>0</v>
      </c>
      <c r="AR211" s="81">
        <v>0</v>
      </c>
      <c r="AS211" s="81"/>
      <c r="AT211" s="81"/>
      <c r="AU211" s="81"/>
      <c r="AV211" s="81"/>
      <c r="AW211" s="81"/>
      <c r="AX211" s="81"/>
      <c r="AY211" s="81"/>
      <c r="AZ211" s="81"/>
      <c r="BA211" s="81">
        <v>1</v>
      </c>
      <c r="BB211" s="80" t="str">
        <f>REPLACE(INDEX(GroupVertices[Group],MATCH(Edges[[#This Row],[Vertex 1]],GroupVertices[Vertex],0)),1,1,"")</f>
        <v>1</v>
      </c>
      <c r="BC211" s="80" t="str">
        <f>REPLACE(INDEX(GroupVertices[Group],MATCH(Edges[[#This Row],[Vertex 2]],GroupVertices[Vertex],0)),1,1,"")</f>
        <v>4</v>
      </c>
      <c r="BD211" s="48"/>
      <c r="BE211" s="49"/>
      <c r="BF211" s="48"/>
      <c r="BG211" s="49"/>
      <c r="BH211" s="48"/>
      <c r="BI211" s="49"/>
      <c r="BJ211" s="48"/>
      <c r="BK211" s="49"/>
      <c r="BL211" s="48"/>
    </row>
    <row r="212" spans="1:64" ht="15">
      <c r="A212" s="66" t="s">
        <v>289</v>
      </c>
      <c r="B212" s="66" t="s">
        <v>272</v>
      </c>
      <c r="C212" s="67" t="s">
        <v>1943</v>
      </c>
      <c r="D212" s="68">
        <v>3</v>
      </c>
      <c r="E212" s="69" t="s">
        <v>132</v>
      </c>
      <c r="F212" s="70">
        <v>32</v>
      </c>
      <c r="G212" s="67"/>
      <c r="H212" s="71"/>
      <c r="I212" s="72"/>
      <c r="J212" s="72"/>
      <c r="K212" s="34" t="s">
        <v>66</v>
      </c>
      <c r="L212" s="79">
        <v>212</v>
      </c>
      <c r="M212" s="79"/>
      <c r="N212" s="74"/>
      <c r="O212" s="81" t="s">
        <v>328</v>
      </c>
      <c r="P212" s="83">
        <v>43471.788518518515</v>
      </c>
      <c r="Q212" s="81" t="s">
        <v>376</v>
      </c>
      <c r="R212" s="81"/>
      <c r="S212" s="81"/>
      <c r="T212" s="81" t="s">
        <v>403</v>
      </c>
      <c r="U212" s="81"/>
      <c r="V212" s="84" t="s">
        <v>494</v>
      </c>
      <c r="W212" s="83">
        <v>43471.788518518515</v>
      </c>
      <c r="X212" s="84" t="s">
        <v>586</v>
      </c>
      <c r="Y212" s="81"/>
      <c r="Z212" s="81"/>
      <c r="AA212" s="87" t="s">
        <v>687</v>
      </c>
      <c r="AB212" s="87" t="s">
        <v>710</v>
      </c>
      <c r="AC212" s="81" t="b">
        <v>0</v>
      </c>
      <c r="AD212" s="81">
        <v>3</v>
      </c>
      <c r="AE212" s="87" t="s">
        <v>727</v>
      </c>
      <c r="AF212" s="81" t="b">
        <v>0</v>
      </c>
      <c r="AG212" s="81" t="s">
        <v>728</v>
      </c>
      <c r="AH212" s="81"/>
      <c r="AI212" s="87" t="s">
        <v>712</v>
      </c>
      <c r="AJ212" s="81" t="b">
        <v>0</v>
      </c>
      <c r="AK212" s="81">
        <v>1</v>
      </c>
      <c r="AL212" s="87" t="s">
        <v>712</v>
      </c>
      <c r="AM212" s="81" t="s">
        <v>741</v>
      </c>
      <c r="AN212" s="81" t="b">
        <v>0</v>
      </c>
      <c r="AO212" s="87" t="s">
        <v>710</v>
      </c>
      <c r="AP212" s="81" t="s">
        <v>197</v>
      </c>
      <c r="AQ212" s="81">
        <v>0</v>
      </c>
      <c r="AR212" s="81">
        <v>0</v>
      </c>
      <c r="AS212" s="81"/>
      <c r="AT212" s="81"/>
      <c r="AU212" s="81"/>
      <c r="AV212" s="81"/>
      <c r="AW212" s="81"/>
      <c r="AX212" s="81"/>
      <c r="AY212" s="81"/>
      <c r="AZ212" s="81"/>
      <c r="BA212" s="81">
        <v>1</v>
      </c>
      <c r="BB212" s="80" t="str">
        <f>REPLACE(INDEX(GroupVertices[Group],MATCH(Edges[[#This Row],[Vertex 1]],GroupVertices[Vertex],0)),1,1,"")</f>
        <v>1</v>
      </c>
      <c r="BC212" s="80" t="str">
        <f>REPLACE(INDEX(GroupVertices[Group],MATCH(Edges[[#This Row],[Vertex 2]],GroupVertices[Vertex],0)),1,1,"")</f>
        <v>1</v>
      </c>
      <c r="BD212" s="48"/>
      <c r="BE212" s="49"/>
      <c r="BF212" s="48"/>
      <c r="BG212" s="49"/>
      <c r="BH212" s="48"/>
      <c r="BI212" s="49"/>
      <c r="BJ212" s="48"/>
      <c r="BK212" s="49"/>
      <c r="BL212" s="48"/>
    </row>
    <row r="213" spans="1:64" ht="15">
      <c r="A213" s="66" t="s">
        <v>289</v>
      </c>
      <c r="B213" s="66" t="s">
        <v>306</v>
      </c>
      <c r="C213" s="67" t="s">
        <v>1943</v>
      </c>
      <c r="D213" s="68">
        <v>3</v>
      </c>
      <c r="E213" s="69" t="s">
        <v>132</v>
      </c>
      <c r="F213" s="70">
        <v>32</v>
      </c>
      <c r="G213" s="67"/>
      <c r="H213" s="71"/>
      <c r="I213" s="72"/>
      <c r="J213" s="72"/>
      <c r="K213" s="34" t="s">
        <v>65</v>
      </c>
      <c r="L213" s="79">
        <v>213</v>
      </c>
      <c r="M213" s="79"/>
      <c r="N213" s="74"/>
      <c r="O213" s="81" t="s">
        <v>327</v>
      </c>
      <c r="P213" s="83">
        <v>43471.949525462966</v>
      </c>
      <c r="Q213" s="81" t="s">
        <v>377</v>
      </c>
      <c r="R213" s="81"/>
      <c r="S213" s="81"/>
      <c r="T213" s="81" t="s">
        <v>403</v>
      </c>
      <c r="U213" s="81"/>
      <c r="V213" s="84" t="s">
        <v>494</v>
      </c>
      <c r="W213" s="83">
        <v>43471.949525462966</v>
      </c>
      <c r="X213" s="84" t="s">
        <v>587</v>
      </c>
      <c r="Y213" s="81"/>
      <c r="Z213" s="81"/>
      <c r="AA213" s="87" t="s">
        <v>688</v>
      </c>
      <c r="AB213" s="87" t="s">
        <v>711</v>
      </c>
      <c r="AC213" s="81" t="b">
        <v>0</v>
      </c>
      <c r="AD213" s="81">
        <v>1</v>
      </c>
      <c r="AE213" s="87" t="s">
        <v>723</v>
      </c>
      <c r="AF213" s="81" t="b">
        <v>0</v>
      </c>
      <c r="AG213" s="81" t="s">
        <v>728</v>
      </c>
      <c r="AH213" s="81"/>
      <c r="AI213" s="87" t="s">
        <v>712</v>
      </c>
      <c r="AJ213" s="81" t="b">
        <v>0</v>
      </c>
      <c r="AK213" s="81">
        <v>0</v>
      </c>
      <c r="AL213" s="87" t="s">
        <v>712</v>
      </c>
      <c r="AM213" s="81" t="s">
        <v>741</v>
      </c>
      <c r="AN213" s="81" t="b">
        <v>0</v>
      </c>
      <c r="AO213" s="87" t="s">
        <v>711</v>
      </c>
      <c r="AP213" s="81" t="s">
        <v>197</v>
      </c>
      <c r="AQ213" s="81">
        <v>0</v>
      </c>
      <c r="AR213" s="81">
        <v>0</v>
      </c>
      <c r="AS213" s="81"/>
      <c r="AT213" s="81"/>
      <c r="AU213" s="81"/>
      <c r="AV213" s="81"/>
      <c r="AW213" s="81"/>
      <c r="AX213" s="81"/>
      <c r="AY213" s="81"/>
      <c r="AZ213" s="81"/>
      <c r="BA213" s="81">
        <v>1</v>
      </c>
      <c r="BB213" s="80" t="str">
        <f>REPLACE(INDEX(GroupVertices[Group],MATCH(Edges[[#This Row],[Vertex 1]],GroupVertices[Vertex],0)),1,1,"")</f>
        <v>1</v>
      </c>
      <c r="BC213" s="80" t="str">
        <f>REPLACE(INDEX(GroupVertices[Group],MATCH(Edges[[#This Row],[Vertex 2]],GroupVertices[Vertex],0)),1,1,"")</f>
        <v>1</v>
      </c>
      <c r="BD213" s="48"/>
      <c r="BE213" s="49"/>
      <c r="BF213" s="48"/>
      <c r="BG213" s="49"/>
      <c r="BH213" s="48"/>
      <c r="BI213" s="49"/>
      <c r="BJ213" s="48"/>
      <c r="BK213" s="49"/>
      <c r="BL213" s="48"/>
    </row>
    <row r="214" spans="1:64" ht="15">
      <c r="A214" s="66" t="s">
        <v>289</v>
      </c>
      <c r="B214" s="66" t="s">
        <v>324</v>
      </c>
      <c r="C214" s="67" t="s">
        <v>1943</v>
      </c>
      <c r="D214" s="68">
        <v>3</v>
      </c>
      <c r="E214" s="69" t="s">
        <v>132</v>
      </c>
      <c r="F214" s="70">
        <v>32</v>
      </c>
      <c r="G214" s="67"/>
      <c r="H214" s="71"/>
      <c r="I214" s="72"/>
      <c r="J214" s="72"/>
      <c r="K214" s="34" t="s">
        <v>65</v>
      </c>
      <c r="L214" s="79">
        <v>214</v>
      </c>
      <c r="M214" s="79"/>
      <c r="N214" s="74"/>
      <c r="O214" s="81" t="s">
        <v>327</v>
      </c>
      <c r="P214" s="83">
        <v>43471.949525462966</v>
      </c>
      <c r="Q214" s="81" t="s">
        <v>377</v>
      </c>
      <c r="R214" s="81"/>
      <c r="S214" s="81"/>
      <c r="T214" s="81" t="s">
        <v>403</v>
      </c>
      <c r="U214" s="81"/>
      <c r="V214" s="84" t="s">
        <v>494</v>
      </c>
      <c r="W214" s="83">
        <v>43471.949525462966</v>
      </c>
      <c r="X214" s="84" t="s">
        <v>587</v>
      </c>
      <c r="Y214" s="81"/>
      <c r="Z214" s="81"/>
      <c r="AA214" s="87" t="s">
        <v>688</v>
      </c>
      <c r="AB214" s="87" t="s">
        <v>711</v>
      </c>
      <c r="AC214" s="81" t="b">
        <v>0</v>
      </c>
      <c r="AD214" s="81">
        <v>1</v>
      </c>
      <c r="AE214" s="87" t="s">
        <v>723</v>
      </c>
      <c r="AF214" s="81" t="b">
        <v>0</v>
      </c>
      <c r="AG214" s="81" t="s">
        <v>728</v>
      </c>
      <c r="AH214" s="81"/>
      <c r="AI214" s="87" t="s">
        <v>712</v>
      </c>
      <c r="AJ214" s="81" t="b">
        <v>0</v>
      </c>
      <c r="AK214" s="81">
        <v>0</v>
      </c>
      <c r="AL214" s="87" t="s">
        <v>712</v>
      </c>
      <c r="AM214" s="81" t="s">
        <v>741</v>
      </c>
      <c r="AN214" s="81" t="b">
        <v>0</v>
      </c>
      <c r="AO214" s="87" t="s">
        <v>711</v>
      </c>
      <c r="AP214" s="81" t="s">
        <v>197</v>
      </c>
      <c r="AQ214" s="81">
        <v>0</v>
      </c>
      <c r="AR214" s="81">
        <v>0</v>
      </c>
      <c r="AS214" s="81"/>
      <c r="AT214" s="81"/>
      <c r="AU214" s="81"/>
      <c r="AV214" s="81"/>
      <c r="AW214" s="81"/>
      <c r="AX214" s="81"/>
      <c r="AY214" s="81"/>
      <c r="AZ214" s="81"/>
      <c r="BA214" s="81">
        <v>1</v>
      </c>
      <c r="BB214" s="80" t="str">
        <f>REPLACE(INDEX(GroupVertices[Group],MATCH(Edges[[#This Row],[Vertex 1]],GroupVertices[Vertex],0)),1,1,"")</f>
        <v>1</v>
      </c>
      <c r="BC214" s="80" t="str">
        <f>REPLACE(INDEX(GroupVertices[Group],MATCH(Edges[[#This Row],[Vertex 2]],GroupVertices[Vertex],0)),1,1,"")</f>
        <v>1</v>
      </c>
      <c r="BD214" s="48"/>
      <c r="BE214" s="49"/>
      <c r="BF214" s="48"/>
      <c r="BG214" s="49"/>
      <c r="BH214" s="48"/>
      <c r="BI214" s="49"/>
      <c r="BJ214" s="48"/>
      <c r="BK214" s="49"/>
      <c r="BL214" s="48"/>
    </row>
    <row r="215" spans="1:64" ht="15">
      <c r="A215" s="66" t="s">
        <v>289</v>
      </c>
      <c r="B215" s="66" t="s">
        <v>325</v>
      </c>
      <c r="C215" s="67" t="s">
        <v>1943</v>
      </c>
      <c r="D215" s="68">
        <v>3</v>
      </c>
      <c r="E215" s="69" t="s">
        <v>132</v>
      </c>
      <c r="F215" s="70">
        <v>32</v>
      </c>
      <c r="G215" s="67"/>
      <c r="H215" s="71"/>
      <c r="I215" s="72"/>
      <c r="J215" s="72"/>
      <c r="K215" s="34" t="s">
        <v>65</v>
      </c>
      <c r="L215" s="79">
        <v>215</v>
      </c>
      <c r="M215" s="79"/>
      <c r="N215" s="74"/>
      <c r="O215" s="81" t="s">
        <v>327</v>
      </c>
      <c r="P215" s="83">
        <v>43471.949525462966</v>
      </c>
      <c r="Q215" s="81" t="s">
        <v>377</v>
      </c>
      <c r="R215" s="81"/>
      <c r="S215" s="81"/>
      <c r="T215" s="81" t="s">
        <v>403</v>
      </c>
      <c r="U215" s="81"/>
      <c r="V215" s="84" t="s">
        <v>494</v>
      </c>
      <c r="W215" s="83">
        <v>43471.949525462966</v>
      </c>
      <c r="X215" s="84" t="s">
        <v>587</v>
      </c>
      <c r="Y215" s="81"/>
      <c r="Z215" s="81"/>
      <c r="AA215" s="87" t="s">
        <v>688</v>
      </c>
      <c r="AB215" s="87" t="s">
        <v>711</v>
      </c>
      <c r="AC215" s="81" t="b">
        <v>0</v>
      </c>
      <c r="AD215" s="81">
        <v>1</v>
      </c>
      <c r="AE215" s="87" t="s">
        <v>723</v>
      </c>
      <c r="AF215" s="81" t="b">
        <v>0</v>
      </c>
      <c r="AG215" s="81" t="s">
        <v>728</v>
      </c>
      <c r="AH215" s="81"/>
      <c r="AI215" s="87" t="s">
        <v>712</v>
      </c>
      <c r="AJ215" s="81" t="b">
        <v>0</v>
      </c>
      <c r="AK215" s="81">
        <v>0</v>
      </c>
      <c r="AL215" s="87" t="s">
        <v>712</v>
      </c>
      <c r="AM215" s="81" t="s">
        <v>741</v>
      </c>
      <c r="AN215" s="81" t="b">
        <v>0</v>
      </c>
      <c r="AO215" s="87" t="s">
        <v>711</v>
      </c>
      <c r="AP215" s="81" t="s">
        <v>197</v>
      </c>
      <c r="AQ215" s="81">
        <v>0</v>
      </c>
      <c r="AR215" s="81">
        <v>0</v>
      </c>
      <c r="AS215" s="81"/>
      <c r="AT215" s="81"/>
      <c r="AU215" s="81"/>
      <c r="AV215" s="81"/>
      <c r="AW215" s="81"/>
      <c r="AX215" s="81"/>
      <c r="AY215" s="81"/>
      <c r="AZ215" s="81"/>
      <c r="BA215" s="81">
        <v>1</v>
      </c>
      <c r="BB215" s="80" t="str">
        <f>REPLACE(INDEX(GroupVertices[Group],MATCH(Edges[[#This Row],[Vertex 1]],GroupVertices[Vertex],0)),1,1,"")</f>
        <v>1</v>
      </c>
      <c r="BC215" s="80" t="str">
        <f>REPLACE(INDEX(GroupVertices[Group],MATCH(Edges[[#This Row],[Vertex 2]],GroupVertices[Vertex],0)),1,1,"")</f>
        <v>1</v>
      </c>
      <c r="BD215" s="48">
        <v>5</v>
      </c>
      <c r="BE215" s="49">
        <v>16.129032258064516</v>
      </c>
      <c r="BF215" s="48">
        <v>0</v>
      </c>
      <c r="BG215" s="49">
        <v>0</v>
      </c>
      <c r="BH215" s="48">
        <v>0</v>
      </c>
      <c r="BI215" s="49">
        <v>0</v>
      </c>
      <c r="BJ215" s="48">
        <v>26</v>
      </c>
      <c r="BK215" s="49">
        <v>83.87096774193549</v>
      </c>
      <c r="BL215" s="48">
        <v>31</v>
      </c>
    </row>
    <row r="216" spans="1:64" ht="15">
      <c r="A216" s="66" t="s">
        <v>264</v>
      </c>
      <c r="B216" s="66" t="s">
        <v>285</v>
      </c>
      <c r="C216" s="67" t="s">
        <v>1943</v>
      </c>
      <c r="D216" s="68">
        <v>3</v>
      </c>
      <c r="E216" s="69" t="s">
        <v>132</v>
      </c>
      <c r="F216" s="70">
        <v>32</v>
      </c>
      <c r="G216" s="67"/>
      <c r="H216" s="71"/>
      <c r="I216" s="72"/>
      <c r="J216" s="72"/>
      <c r="K216" s="34" t="s">
        <v>65</v>
      </c>
      <c r="L216" s="79">
        <v>216</v>
      </c>
      <c r="M216" s="79"/>
      <c r="N216" s="74"/>
      <c r="O216" s="81" t="s">
        <v>327</v>
      </c>
      <c r="P216" s="83">
        <v>43470.70482638889</v>
      </c>
      <c r="Q216" s="81" t="s">
        <v>366</v>
      </c>
      <c r="R216" s="84" t="s">
        <v>392</v>
      </c>
      <c r="S216" s="81" t="s">
        <v>397</v>
      </c>
      <c r="T216" s="81" t="s">
        <v>429</v>
      </c>
      <c r="U216" s="81"/>
      <c r="V216" s="84" t="s">
        <v>472</v>
      </c>
      <c r="W216" s="83">
        <v>43470.70482638889</v>
      </c>
      <c r="X216" s="84" t="s">
        <v>563</v>
      </c>
      <c r="Y216" s="81"/>
      <c r="Z216" s="81"/>
      <c r="AA216" s="87" t="s">
        <v>664</v>
      </c>
      <c r="AB216" s="87" t="s">
        <v>663</v>
      </c>
      <c r="AC216" s="81" t="b">
        <v>0</v>
      </c>
      <c r="AD216" s="81">
        <v>6</v>
      </c>
      <c r="AE216" s="87" t="s">
        <v>720</v>
      </c>
      <c r="AF216" s="81" t="b">
        <v>0</v>
      </c>
      <c r="AG216" s="81" t="s">
        <v>728</v>
      </c>
      <c r="AH216" s="81"/>
      <c r="AI216" s="87" t="s">
        <v>712</v>
      </c>
      <c r="AJ216" s="81" t="b">
        <v>0</v>
      </c>
      <c r="AK216" s="81">
        <v>5</v>
      </c>
      <c r="AL216" s="87" t="s">
        <v>712</v>
      </c>
      <c r="AM216" s="81" t="s">
        <v>741</v>
      </c>
      <c r="AN216" s="81" t="b">
        <v>0</v>
      </c>
      <c r="AO216" s="87" t="s">
        <v>663</v>
      </c>
      <c r="AP216" s="81" t="s">
        <v>326</v>
      </c>
      <c r="AQ216" s="81">
        <v>0</v>
      </c>
      <c r="AR216" s="81">
        <v>0</v>
      </c>
      <c r="AS216" s="81"/>
      <c r="AT216" s="81"/>
      <c r="AU216" s="81"/>
      <c r="AV216" s="81"/>
      <c r="AW216" s="81"/>
      <c r="AX216" s="81"/>
      <c r="AY216" s="81"/>
      <c r="AZ216" s="81"/>
      <c r="BA216" s="81">
        <v>1</v>
      </c>
      <c r="BB216" s="80" t="str">
        <f>REPLACE(INDEX(GroupVertices[Group],MATCH(Edges[[#This Row],[Vertex 1]],GroupVertices[Vertex],0)),1,1,"")</f>
        <v>4</v>
      </c>
      <c r="BC216" s="80" t="str">
        <f>REPLACE(INDEX(GroupVertices[Group],MATCH(Edges[[#This Row],[Vertex 2]],GroupVertices[Vertex],0)),1,1,"")</f>
        <v>3</v>
      </c>
      <c r="BD216" s="48"/>
      <c r="BE216" s="49"/>
      <c r="BF216" s="48"/>
      <c r="BG216" s="49"/>
      <c r="BH216" s="48"/>
      <c r="BI216" s="49"/>
      <c r="BJ216" s="48"/>
      <c r="BK216" s="49"/>
      <c r="BL216" s="48"/>
    </row>
    <row r="217" spans="1:64" ht="15">
      <c r="A217" s="66" t="s">
        <v>289</v>
      </c>
      <c r="B217" s="66" t="s">
        <v>285</v>
      </c>
      <c r="C217" s="67" t="s">
        <v>1943</v>
      </c>
      <c r="D217" s="68">
        <v>3</v>
      </c>
      <c r="E217" s="69" t="s">
        <v>132</v>
      </c>
      <c r="F217" s="70">
        <v>32</v>
      </c>
      <c r="G217" s="67"/>
      <c r="H217" s="71"/>
      <c r="I217" s="72"/>
      <c r="J217" s="72"/>
      <c r="K217" s="34" t="s">
        <v>65</v>
      </c>
      <c r="L217" s="79">
        <v>217</v>
      </c>
      <c r="M217" s="79"/>
      <c r="N217" s="74"/>
      <c r="O217" s="81" t="s">
        <v>327</v>
      </c>
      <c r="P217" s="83">
        <v>43471.38291666667</v>
      </c>
      <c r="Q217" s="81" t="s">
        <v>366</v>
      </c>
      <c r="R217" s="81"/>
      <c r="S217" s="81"/>
      <c r="T217" s="81"/>
      <c r="U217" s="81"/>
      <c r="V217" s="84" t="s">
        <v>494</v>
      </c>
      <c r="W217" s="83">
        <v>43471.38291666667</v>
      </c>
      <c r="X217" s="84" t="s">
        <v>565</v>
      </c>
      <c r="Y217" s="81"/>
      <c r="Z217" s="81"/>
      <c r="AA217" s="87" t="s">
        <v>666</v>
      </c>
      <c r="AB217" s="81"/>
      <c r="AC217" s="81" t="b">
        <v>0</v>
      </c>
      <c r="AD217" s="81">
        <v>0</v>
      </c>
      <c r="AE217" s="87" t="s">
        <v>712</v>
      </c>
      <c r="AF217" s="81" t="b">
        <v>0</v>
      </c>
      <c r="AG217" s="81" t="s">
        <v>728</v>
      </c>
      <c r="AH217" s="81"/>
      <c r="AI217" s="87" t="s">
        <v>712</v>
      </c>
      <c r="AJ217" s="81" t="b">
        <v>0</v>
      </c>
      <c r="AK217" s="81">
        <v>5</v>
      </c>
      <c r="AL217" s="87" t="s">
        <v>664</v>
      </c>
      <c r="AM217" s="81" t="s">
        <v>741</v>
      </c>
      <c r="AN217" s="81" t="b">
        <v>0</v>
      </c>
      <c r="AO217" s="87" t="s">
        <v>664</v>
      </c>
      <c r="AP217" s="81" t="s">
        <v>197</v>
      </c>
      <c r="AQ217" s="81">
        <v>0</v>
      </c>
      <c r="AR217" s="81">
        <v>0</v>
      </c>
      <c r="AS217" s="81"/>
      <c r="AT217" s="81"/>
      <c r="AU217" s="81"/>
      <c r="AV217" s="81"/>
      <c r="AW217" s="81"/>
      <c r="AX217" s="81"/>
      <c r="AY217" s="81"/>
      <c r="AZ217" s="81"/>
      <c r="BA217" s="81">
        <v>1</v>
      </c>
      <c r="BB217" s="80" t="str">
        <f>REPLACE(INDEX(GroupVertices[Group],MATCH(Edges[[#This Row],[Vertex 1]],GroupVertices[Vertex],0)),1,1,"")</f>
        <v>1</v>
      </c>
      <c r="BC217" s="80" t="str">
        <f>REPLACE(INDEX(GroupVertices[Group],MATCH(Edges[[#This Row],[Vertex 2]],GroupVertices[Vertex],0)),1,1,"")</f>
        <v>3</v>
      </c>
      <c r="BD217" s="48"/>
      <c r="BE217" s="49"/>
      <c r="BF217" s="48"/>
      <c r="BG217" s="49"/>
      <c r="BH217" s="48"/>
      <c r="BI217" s="49"/>
      <c r="BJ217" s="48"/>
      <c r="BK217" s="49"/>
      <c r="BL217" s="48"/>
    </row>
    <row r="218" spans="1:64" ht="15">
      <c r="A218" s="66" t="s">
        <v>276</v>
      </c>
      <c r="B218" s="66" t="s">
        <v>285</v>
      </c>
      <c r="C218" s="67" t="s">
        <v>1943</v>
      </c>
      <c r="D218" s="68">
        <v>3</v>
      </c>
      <c r="E218" s="69" t="s">
        <v>132</v>
      </c>
      <c r="F218" s="70">
        <v>32</v>
      </c>
      <c r="G218" s="67"/>
      <c r="H218" s="71"/>
      <c r="I218" s="72"/>
      <c r="J218" s="72"/>
      <c r="K218" s="34" t="s">
        <v>65</v>
      </c>
      <c r="L218" s="79">
        <v>218</v>
      </c>
      <c r="M218" s="79"/>
      <c r="N218" s="74"/>
      <c r="O218" s="81" t="s">
        <v>327</v>
      </c>
      <c r="P218" s="83">
        <v>43470.47392361111</v>
      </c>
      <c r="Q218" s="81" t="s">
        <v>345</v>
      </c>
      <c r="R218" s="84" t="s">
        <v>393</v>
      </c>
      <c r="S218" s="81" t="s">
        <v>400</v>
      </c>
      <c r="T218" s="81" t="s">
        <v>407</v>
      </c>
      <c r="U218" s="84" t="s">
        <v>439</v>
      </c>
      <c r="V218" s="84" t="s">
        <v>439</v>
      </c>
      <c r="W218" s="83">
        <v>43470.47392361111</v>
      </c>
      <c r="X218" s="84" t="s">
        <v>564</v>
      </c>
      <c r="Y218" s="81"/>
      <c r="Z218" s="81"/>
      <c r="AA218" s="87" t="s">
        <v>665</v>
      </c>
      <c r="AB218" s="87" t="s">
        <v>663</v>
      </c>
      <c r="AC218" s="81" t="b">
        <v>0</v>
      </c>
      <c r="AD218" s="81">
        <v>11</v>
      </c>
      <c r="AE218" s="87" t="s">
        <v>720</v>
      </c>
      <c r="AF218" s="81" t="b">
        <v>0</v>
      </c>
      <c r="AG218" s="81" t="s">
        <v>728</v>
      </c>
      <c r="AH218" s="81"/>
      <c r="AI218" s="87" t="s">
        <v>712</v>
      </c>
      <c r="AJ218" s="81" t="b">
        <v>0</v>
      </c>
      <c r="AK218" s="81">
        <v>16</v>
      </c>
      <c r="AL218" s="87" t="s">
        <v>712</v>
      </c>
      <c r="AM218" s="81" t="s">
        <v>742</v>
      </c>
      <c r="AN218" s="81" t="b">
        <v>0</v>
      </c>
      <c r="AO218" s="87" t="s">
        <v>663</v>
      </c>
      <c r="AP218" s="81" t="s">
        <v>326</v>
      </c>
      <c r="AQ218" s="81">
        <v>0</v>
      </c>
      <c r="AR218" s="81">
        <v>0</v>
      </c>
      <c r="AS218" s="81"/>
      <c r="AT218" s="81"/>
      <c r="AU218" s="81"/>
      <c r="AV218" s="81"/>
      <c r="AW218" s="81"/>
      <c r="AX218" s="81"/>
      <c r="AY218" s="81"/>
      <c r="AZ218" s="81"/>
      <c r="BA218" s="81">
        <v>1</v>
      </c>
      <c r="BB218" s="80" t="str">
        <f>REPLACE(INDEX(GroupVertices[Group],MATCH(Edges[[#This Row],[Vertex 1]],GroupVertices[Vertex],0)),1,1,"")</f>
        <v>2</v>
      </c>
      <c r="BC218" s="80" t="str">
        <f>REPLACE(INDEX(GroupVertices[Group],MATCH(Edges[[#This Row],[Vertex 2]],GroupVertices[Vertex],0)),1,1,"")</f>
        <v>3</v>
      </c>
      <c r="BD218" s="48"/>
      <c r="BE218" s="49"/>
      <c r="BF218" s="48"/>
      <c r="BG218" s="49"/>
      <c r="BH218" s="48"/>
      <c r="BI218" s="49"/>
      <c r="BJ218" s="48"/>
      <c r="BK218" s="49"/>
      <c r="BL218" s="48"/>
    </row>
    <row r="219" spans="1:64" ht="15">
      <c r="A219" s="66" t="s">
        <v>264</v>
      </c>
      <c r="B219" s="66" t="s">
        <v>292</v>
      </c>
      <c r="C219" s="67" t="s">
        <v>1943</v>
      </c>
      <c r="D219" s="68">
        <v>3</v>
      </c>
      <c r="E219" s="69" t="s">
        <v>132</v>
      </c>
      <c r="F219" s="70">
        <v>32</v>
      </c>
      <c r="G219" s="67"/>
      <c r="H219" s="71"/>
      <c r="I219" s="72"/>
      <c r="J219" s="72"/>
      <c r="K219" s="34" t="s">
        <v>65</v>
      </c>
      <c r="L219" s="79">
        <v>219</v>
      </c>
      <c r="M219" s="79"/>
      <c r="N219" s="74"/>
      <c r="O219" s="81" t="s">
        <v>327</v>
      </c>
      <c r="P219" s="83">
        <v>43470.70482638889</v>
      </c>
      <c r="Q219" s="81" t="s">
        <v>366</v>
      </c>
      <c r="R219" s="84" t="s">
        <v>392</v>
      </c>
      <c r="S219" s="81" t="s">
        <v>397</v>
      </c>
      <c r="T219" s="81" t="s">
        <v>429</v>
      </c>
      <c r="U219" s="81"/>
      <c r="V219" s="84" t="s">
        <v>472</v>
      </c>
      <c r="W219" s="83">
        <v>43470.70482638889</v>
      </c>
      <c r="X219" s="84" t="s">
        <v>563</v>
      </c>
      <c r="Y219" s="81"/>
      <c r="Z219" s="81"/>
      <c r="AA219" s="87" t="s">
        <v>664</v>
      </c>
      <c r="AB219" s="87" t="s">
        <v>663</v>
      </c>
      <c r="AC219" s="81" t="b">
        <v>0</v>
      </c>
      <c r="AD219" s="81">
        <v>6</v>
      </c>
      <c r="AE219" s="87" t="s">
        <v>720</v>
      </c>
      <c r="AF219" s="81" t="b">
        <v>0</v>
      </c>
      <c r="AG219" s="81" t="s">
        <v>728</v>
      </c>
      <c r="AH219" s="81"/>
      <c r="AI219" s="87" t="s">
        <v>712</v>
      </c>
      <c r="AJ219" s="81" t="b">
        <v>0</v>
      </c>
      <c r="AK219" s="81">
        <v>5</v>
      </c>
      <c r="AL219" s="87" t="s">
        <v>712</v>
      </c>
      <c r="AM219" s="81" t="s">
        <v>741</v>
      </c>
      <c r="AN219" s="81" t="b">
        <v>0</v>
      </c>
      <c r="AO219" s="87" t="s">
        <v>663</v>
      </c>
      <c r="AP219" s="81" t="s">
        <v>326</v>
      </c>
      <c r="AQ219" s="81">
        <v>0</v>
      </c>
      <c r="AR219" s="81">
        <v>0</v>
      </c>
      <c r="AS219" s="81"/>
      <c r="AT219" s="81"/>
      <c r="AU219" s="81"/>
      <c r="AV219" s="81"/>
      <c r="AW219" s="81"/>
      <c r="AX219" s="81"/>
      <c r="AY219" s="81"/>
      <c r="AZ219" s="81"/>
      <c r="BA219" s="81">
        <v>1</v>
      </c>
      <c r="BB219" s="80" t="str">
        <f>REPLACE(INDEX(GroupVertices[Group],MATCH(Edges[[#This Row],[Vertex 1]],GroupVertices[Vertex],0)),1,1,"")</f>
        <v>4</v>
      </c>
      <c r="BC219" s="80" t="str">
        <f>REPLACE(INDEX(GroupVertices[Group],MATCH(Edges[[#This Row],[Vertex 2]],GroupVertices[Vertex],0)),1,1,"")</f>
        <v>2</v>
      </c>
      <c r="BD219" s="48"/>
      <c r="BE219" s="49"/>
      <c r="BF219" s="48"/>
      <c r="BG219" s="49"/>
      <c r="BH219" s="48"/>
      <c r="BI219" s="49"/>
      <c r="BJ219" s="48"/>
      <c r="BK219" s="49"/>
      <c r="BL219" s="48"/>
    </row>
    <row r="220" spans="1:64" ht="15">
      <c r="A220" s="66" t="s">
        <v>289</v>
      </c>
      <c r="B220" s="66" t="s">
        <v>292</v>
      </c>
      <c r="C220" s="67" t="s">
        <v>1943</v>
      </c>
      <c r="D220" s="68">
        <v>3</v>
      </c>
      <c r="E220" s="69" t="s">
        <v>132</v>
      </c>
      <c r="F220" s="70">
        <v>32</v>
      </c>
      <c r="G220" s="67"/>
      <c r="H220" s="71"/>
      <c r="I220" s="72"/>
      <c r="J220" s="72"/>
      <c r="K220" s="34" t="s">
        <v>65</v>
      </c>
      <c r="L220" s="79">
        <v>220</v>
      </c>
      <c r="M220" s="79"/>
      <c r="N220" s="74"/>
      <c r="O220" s="81" t="s">
        <v>327</v>
      </c>
      <c r="P220" s="83">
        <v>43471.38291666667</v>
      </c>
      <c r="Q220" s="81" t="s">
        <v>366</v>
      </c>
      <c r="R220" s="81"/>
      <c r="S220" s="81"/>
      <c r="T220" s="81"/>
      <c r="U220" s="81"/>
      <c r="V220" s="84" t="s">
        <v>494</v>
      </c>
      <c r="W220" s="83">
        <v>43471.38291666667</v>
      </c>
      <c r="X220" s="84" t="s">
        <v>565</v>
      </c>
      <c r="Y220" s="81"/>
      <c r="Z220" s="81"/>
      <c r="AA220" s="87" t="s">
        <v>666</v>
      </c>
      <c r="AB220" s="81"/>
      <c r="AC220" s="81" t="b">
        <v>0</v>
      </c>
      <c r="AD220" s="81">
        <v>0</v>
      </c>
      <c r="AE220" s="87" t="s">
        <v>712</v>
      </c>
      <c r="AF220" s="81" t="b">
        <v>0</v>
      </c>
      <c r="AG220" s="81" t="s">
        <v>728</v>
      </c>
      <c r="AH220" s="81"/>
      <c r="AI220" s="87" t="s">
        <v>712</v>
      </c>
      <c r="AJ220" s="81" t="b">
        <v>0</v>
      </c>
      <c r="AK220" s="81">
        <v>5</v>
      </c>
      <c r="AL220" s="87" t="s">
        <v>664</v>
      </c>
      <c r="AM220" s="81" t="s">
        <v>741</v>
      </c>
      <c r="AN220" s="81" t="b">
        <v>0</v>
      </c>
      <c r="AO220" s="87" t="s">
        <v>664</v>
      </c>
      <c r="AP220" s="81" t="s">
        <v>197</v>
      </c>
      <c r="AQ220" s="81">
        <v>0</v>
      </c>
      <c r="AR220" s="81">
        <v>0</v>
      </c>
      <c r="AS220" s="81"/>
      <c r="AT220" s="81"/>
      <c r="AU220" s="81"/>
      <c r="AV220" s="81"/>
      <c r="AW220" s="81"/>
      <c r="AX220" s="81"/>
      <c r="AY220" s="81"/>
      <c r="AZ220" s="81"/>
      <c r="BA220" s="81">
        <v>1</v>
      </c>
      <c r="BB220" s="80" t="str">
        <f>REPLACE(INDEX(GroupVertices[Group],MATCH(Edges[[#This Row],[Vertex 1]],GroupVertices[Vertex],0)),1,1,"")</f>
        <v>1</v>
      </c>
      <c r="BC220" s="80" t="str">
        <f>REPLACE(INDEX(GroupVertices[Group],MATCH(Edges[[#This Row],[Vertex 2]],GroupVertices[Vertex],0)),1,1,"")</f>
        <v>2</v>
      </c>
      <c r="BD220" s="48"/>
      <c r="BE220" s="49"/>
      <c r="BF220" s="48"/>
      <c r="BG220" s="49"/>
      <c r="BH220" s="48"/>
      <c r="BI220" s="49"/>
      <c r="BJ220" s="48"/>
      <c r="BK220" s="49"/>
      <c r="BL220" s="48"/>
    </row>
    <row r="221" spans="1:64" ht="15">
      <c r="A221" s="66" t="s">
        <v>276</v>
      </c>
      <c r="B221" s="66" t="s">
        <v>292</v>
      </c>
      <c r="C221" s="67" t="s">
        <v>1943</v>
      </c>
      <c r="D221" s="68">
        <v>3</v>
      </c>
      <c r="E221" s="69" t="s">
        <v>132</v>
      </c>
      <c r="F221" s="70">
        <v>32</v>
      </c>
      <c r="G221" s="67"/>
      <c r="H221" s="71"/>
      <c r="I221" s="72"/>
      <c r="J221" s="72"/>
      <c r="K221" s="34" t="s">
        <v>65</v>
      </c>
      <c r="L221" s="79">
        <v>221</v>
      </c>
      <c r="M221" s="79"/>
      <c r="N221" s="74"/>
      <c r="O221" s="81" t="s">
        <v>327</v>
      </c>
      <c r="P221" s="83">
        <v>43470.47392361111</v>
      </c>
      <c r="Q221" s="81" t="s">
        <v>345</v>
      </c>
      <c r="R221" s="84" t="s">
        <v>393</v>
      </c>
      <c r="S221" s="81" t="s">
        <v>400</v>
      </c>
      <c r="T221" s="81" t="s">
        <v>407</v>
      </c>
      <c r="U221" s="84" t="s">
        <v>439</v>
      </c>
      <c r="V221" s="84" t="s">
        <v>439</v>
      </c>
      <c r="W221" s="83">
        <v>43470.47392361111</v>
      </c>
      <c r="X221" s="84" t="s">
        <v>564</v>
      </c>
      <c r="Y221" s="81"/>
      <c r="Z221" s="81"/>
      <c r="AA221" s="87" t="s">
        <v>665</v>
      </c>
      <c r="AB221" s="87" t="s">
        <v>663</v>
      </c>
      <c r="AC221" s="81" t="b">
        <v>0</v>
      </c>
      <c r="AD221" s="81">
        <v>11</v>
      </c>
      <c r="AE221" s="87" t="s">
        <v>720</v>
      </c>
      <c r="AF221" s="81" t="b">
        <v>0</v>
      </c>
      <c r="AG221" s="81" t="s">
        <v>728</v>
      </c>
      <c r="AH221" s="81"/>
      <c r="AI221" s="87" t="s">
        <v>712</v>
      </c>
      <c r="AJ221" s="81" t="b">
        <v>0</v>
      </c>
      <c r="AK221" s="81">
        <v>16</v>
      </c>
      <c r="AL221" s="87" t="s">
        <v>712</v>
      </c>
      <c r="AM221" s="81" t="s">
        <v>742</v>
      </c>
      <c r="AN221" s="81" t="b">
        <v>0</v>
      </c>
      <c r="AO221" s="87" t="s">
        <v>663</v>
      </c>
      <c r="AP221" s="81" t="s">
        <v>326</v>
      </c>
      <c r="AQ221" s="81">
        <v>0</v>
      </c>
      <c r="AR221" s="81">
        <v>0</v>
      </c>
      <c r="AS221" s="81"/>
      <c r="AT221" s="81"/>
      <c r="AU221" s="81"/>
      <c r="AV221" s="81"/>
      <c r="AW221" s="81"/>
      <c r="AX221" s="81"/>
      <c r="AY221" s="81"/>
      <c r="AZ221" s="81"/>
      <c r="BA221" s="81">
        <v>1</v>
      </c>
      <c r="BB221" s="80" t="str">
        <f>REPLACE(INDEX(GroupVertices[Group],MATCH(Edges[[#This Row],[Vertex 1]],GroupVertices[Vertex],0)),1,1,"")</f>
        <v>2</v>
      </c>
      <c r="BC221" s="80" t="str">
        <f>REPLACE(INDEX(GroupVertices[Group],MATCH(Edges[[#This Row],[Vertex 2]],GroupVertices[Vertex],0)),1,1,"")</f>
        <v>2</v>
      </c>
      <c r="BD221" s="48"/>
      <c r="BE221" s="49"/>
      <c r="BF221" s="48"/>
      <c r="BG221" s="49"/>
      <c r="BH221" s="48"/>
      <c r="BI221" s="49"/>
      <c r="BJ221" s="48"/>
      <c r="BK221" s="49"/>
      <c r="BL221" s="48"/>
    </row>
    <row r="222" spans="1:64" ht="15">
      <c r="A222" s="66" t="s">
        <v>264</v>
      </c>
      <c r="B222" s="66" t="s">
        <v>293</v>
      </c>
      <c r="C222" s="67" t="s">
        <v>1943</v>
      </c>
      <c r="D222" s="68">
        <v>3</v>
      </c>
      <c r="E222" s="69" t="s">
        <v>132</v>
      </c>
      <c r="F222" s="70">
        <v>32</v>
      </c>
      <c r="G222" s="67"/>
      <c r="H222" s="71"/>
      <c r="I222" s="72"/>
      <c r="J222" s="72"/>
      <c r="K222" s="34" t="s">
        <v>65</v>
      </c>
      <c r="L222" s="79">
        <v>222</v>
      </c>
      <c r="M222" s="79"/>
      <c r="N222" s="74"/>
      <c r="O222" s="81" t="s">
        <v>327</v>
      </c>
      <c r="P222" s="83">
        <v>43470.70482638889</v>
      </c>
      <c r="Q222" s="81" t="s">
        <v>366</v>
      </c>
      <c r="R222" s="84" t="s">
        <v>392</v>
      </c>
      <c r="S222" s="81" t="s">
        <v>397</v>
      </c>
      <c r="T222" s="81" t="s">
        <v>429</v>
      </c>
      <c r="U222" s="81"/>
      <c r="V222" s="84" t="s">
        <v>472</v>
      </c>
      <c r="W222" s="83">
        <v>43470.70482638889</v>
      </c>
      <c r="X222" s="84" t="s">
        <v>563</v>
      </c>
      <c r="Y222" s="81"/>
      <c r="Z222" s="81"/>
      <c r="AA222" s="87" t="s">
        <v>664</v>
      </c>
      <c r="AB222" s="87" t="s">
        <v>663</v>
      </c>
      <c r="AC222" s="81" t="b">
        <v>0</v>
      </c>
      <c r="AD222" s="81">
        <v>6</v>
      </c>
      <c r="AE222" s="87" t="s">
        <v>720</v>
      </c>
      <c r="AF222" s="81" t="b">
        <v>0</v>
      </c>
      <c r="AG222" s="81" t="s">
        <v>728</v>
      </c>
      <c r="AH222" s="81"/>
      <c r="AI222" s="87" t="s">
        <v>712</v>
      </c>
      <c r="AJ222" s="81" t="b">
        <v>0</v>
      </c>
      <c r="AK222" s="81">
        <v>5</v>
      </c>
      <c r="AL222" s="87" t="s">
        <v>712</v>
      </c>
      <c r="AM222" s="81" t="s">
        <v>741</v>
      </c>
      <c r="AN222" s="81" t="b">
        <v>0</v>
      </c>
      <c r="AO222" s="87" t="s">
        <v>663</v>
      </c>
      <c r="AP222" s="81" t="s">
        <v>326</v>
      </c>
      <c r="AQ222" s="81">
        <v>0</v>
      </c>
      <c r="AR222" s="81">
        <v>0</v>
      </c>
      <c r="AS222" s="81"/>
      <c r="AT222" s="81"/>
      <c r="AU222" s="81"/>
      <c r="AV222" s="81"/>
      <c r="AW222" s="81"/>
      <c r="AX222" s="81"/>
      <c r="AY222" s="81"/>
      <c r="AZ222" s="81"/>
      <c r="BA222" s="81">
        <v>1</v>
      </c>
      <c r="BB222" s="80" t="str">
        <f>REPLACE(INDEX(GroupVertices[Group],MATCH(Edges[[#This Row],[Vertex 1]],GroupVertices[Vertex],0)),1,1,"")</f>
        <v>4</v>
      </c>
      <c r="BC222" s="80" t="str">
        <f>REPLACE(INDEX(GroupVertices[Group],MATCH(Edges[[#This Row],[Vertex 2]],GroupVertices[Vertex],0)),1,1,"")</f>
        <v>2</v>
      </c>
      <c r="BD222" s="48"/>
      <c r="BE222" s="49"/>
      <c r="BF222" s="48"/>
      <c r="BG222" s="49"/>
      <c r="BH222" s="48"/>
      <c r="BI222" s="49"/>
      <c r="BJ222" s="48"/>
      <c r="BK222" s="49"/>
      <c r="BL222" s="48"/>
    </row>
    <row r="223" spans="1:64" ht="15">
      <c r="A223" s="66" t="s">
        <v>289</v>
      </c>
      <c r="B223" s="66" t="s">
        <v>293</v>
      </c>
      <c r="C223" s="67" t="s">
        <v>1943</v>
      </c>
      <c r="D223" s="68">
        <v>3</v>
      </c>
      <c r="E223" s="69" t="s">
        <v>132</v>
      </c>
      <c r="F223" s="70">
        <v>32</v>
      </c>
      <c r="G223" s="67"/>
      <c r="H223" s="71"/>
      <c r="I223" s="72"/>
      <c r="J223" s="72"/>
      <c r="K223" s="34" t="s">
        <v>65</v>
      </c>
      <c r="L223" s="79">
        <v>223</v>
      </c>
      <c r="M223" s="79"/>
      <c r="N223" s="74"/>
      <c r="O223" s="81" t="s">
        <v>327</v>
      </c>
      <c r="P223" s="83">
        <v>43471.38291666667</v>
      </c>
      <c r="Q223" s="81" t="s">
        <v>366</v>
      </c>
      <c r="R223" s="81"/>
      <c r="S223" s="81"/>
      <c r="T223" s="81"/>
      <c r="U223" s="81"/>
      <c r="V223" s="84" t="s">
        <v>494</v>
      </c>
      <c r="W223" s="83">
        <v>43471.38291666667</v>
      </c>
      <c r="X223" s="84" t="s">
        <v>565</v>
      </c>
      <c r="Y223" s="81"/>
      <c r="Z223" s="81"/>
      <c r="AA223" s="87" t="s">
        <v>666</v>
      </c>
      <c r="AB223" s="81"/>
      <c r="AC223" s="81" t="b">
        <v>0</v>
      </c>
      <c r="AD223" s="81">
        <v>0</v>
      </c>
      <c r="AE223" s="87" t="s">
        <v>712</v>
      </c>
      <c r="AF223" s="81" t="b">
        <v>0</v>
      </c>
      <c r="AG223" s="81" t="s">
        <v>728</v>
      </c>
      <c r="AH223" s="81"/>
      <c r="AI223" s="87" t="s">
        <v>712</v>
      </c>
      <c r="AJ223" s="81" t="b">
        <v>0</v>
      </c>
      <c r="AK223" s="81">
        <v>5</v>
      </c>
      <c r="AL223" s="87" t="s">
        <v>664</v>
      </c>
      <c r="AM223" s="81" t="s">
        <v>741</v>
      </c>
      <c r="AN223" s="81" t="b">
        <v>0</v>
      </c>
      <c r="AO223" s="87" t="s">
        <v>664</v>
      </c>
      <c r="AP223" s="81" t="s">
        <v>197</v>
      </c>
      <c r="AQ223" s="81">
        <v>0</v>
      </c>
      <c r="AR223" s="81">
        <v>0</v>
      </c>
      <c r="AS223" s="81"/>
      <c r="AT223" s="81"/>
      <c r="AU223" s="81"/>
      <c r="AV223" s="81"/>
      <c r="AW223" s="81"/>
      <c r="AX223" s="81"/>
      <c r="AY223" s="81"/>
      <c r="AZ223" s="81"/>
      <c r="BA223" s="81">
        <v>1</v>
      </c>
      <c r="BB223" s="80" t="str">
        <f>REPLACE(INDEX(GroupVertices[Group],MATCH(Edges[[#This Row],[Vertex 1]],GroupVertices[Vertex],0)),1,1,"")</f>
        <v>1</v>
      </c>
      <c r="BC223" s="80" t="str">
        <f>REPLACE(INDEX(GroupVertices[Group],MATCH(Edges[[#This Row],[Vertex 2]],GroupVertices[Vertex],0)),1,1,"")</f>
        <v>2</v>
      </c>
      <c r="BD223" s="48"/>
      <c r="BE223" s="49"/>
      <c r="BF223" s="48"/>
      <c r="BG223" s="49"/>
      <c r="BH223" s="48"/>
      <c r="BI223" s="49"/>
      <c r="BJ223" s="48"/>
      <c r="BK223" s="49"/>
      <c r="BL223" s="48"/>
    </row>
    <row r="224" spans="1:64" ht="15">
      <c r="A224" s="66" t="s">
        <v>276</v>
      </c>
      <c r="B224" s="66" t="s">
        <v>293</v>
      </c>
      <c r="C224" s="67" t="s">
        <v>1943</v>
      </c>
      <c r="D224" s="68">
        <v>3</v>
      </c>
      <c r="E224" s="69" t="s">
        <v>132</v>
      </c>
      <c r="F224" s="70">
        <v>32</v>
      </c>
      <c r="G224" s="67"/>
      <c r="H224" s="71"/>
      <c r="I224" s="72"/>
      <c r="J224" s="72"/>
      <c r="K224" s="34" t="s">
        <v>65</v>
      </c>
      <c r="L224" s="79">
        <v>224</v>
      </c>
      <c r="M224" s="79"/>
      <c r="N224" s="74"/>
      <c r="O224" s="81" t="s">
        <v>327</v>
      </c>
      <c r="P224" s="83">
        <v>43470.47392361111</v>
      </c>
      <c r="Q224" s="81" t="s">
        <v>345</v>
      </c>
      <c r="R224" s="84" t="s">
        <v>393</v>
      </c>
      <c r="S224" s="81" t="s">
        <v>400</v>
      </c>
      <c r="T224" s="81" t="s">
        <v>407</v>
      </c>
      <c r="U224" s="84" t="s">
        <v>439</v>
      </c>
      <c r="V224" s="84" t="s">
        <v>439</v>
      </c>
      <c r="W224" s="83">
        <v>43470.47392361111</v>
      </c>
      <c r="X224" s="84" t="s">
        <v>564</v>
      </c>
      <c r="Y224" s="81"/>
      <c r="Z224" s="81"/>
      <c r="AA224" s="87" t="s">
        <v>665</v>
      </c>
      <c r="AB224" s="87" t="s">
        <v>663</v>
      </c>
      <c r="AC224" s="81" t="b">
        <v>0</v>
      </c>
      <c r="AD224" s="81">
        <v>11</v>
      </c>
      <c r="AE224" s="87" t="s">
        <v>720</v>
      </c>
      <c r="AF224" s="81" t="b">
        <v>0</v>
      </c>
      <c r="AG224" s="81" t="s">
        <v>728</v>
      </c>
      <c r="AH224" s="81"/>
      <c r="AI224" s="87" t="s">
        <v>712</v>
      </c>
      <c r="AJ224" s="81" t="b">
        <v>0</v>
      </c>
      <c r="AK224" s="81">
        <v>16</v>
      </c>
      <c r="AL224" s="87" t="s">
        <v>712</v>
      </c>
      <c r="AM224" s="81" t="s">
        <v>742</v>
      </c>
      <c r="AN224" s="81" t="b">
        <v>0</v>
      </c>
      <c r="AO224" s="87" t="s">
        <v>663</v>
      </c>
      <c r="AP224" s="81" t="s">
        <v>326</v>
      </c>
      <c r="AQ224" s="81">
        <v>0</v>
      </c>
      <c r="AR224" s="81">
        <v>0</v>
      </c>
      <c r="AS224" s="81"/>
      <c r="AT224" s="81"/>
      <c r="AU224" s="81"/>
      <c r="AV224" s="81"/>
      <c r="AW224" s="81"/>
      <c r="AX224" s="81"/>
      <c r="AY224" s="81"/>
      <c r="AZ224" s="81"/>
      <c r="BA224" s="81">
        <v>1</v>
      </c>
      <c r="BB224" s="80" t="str">
        <f>REPLACE(INDEX(GroupVertices[Group],MATCH(Edges[[#This Row],[Vertex 1]],GroupVertices[Vertex],0)),1,1,"")</f>
        <v>2</v>
      </c>
      <c r="BC224" s="80" t="str">
        <f>REPLACE(INDEX(GroupVertices[Group],MATCH(Edges[[#This Row],[Vertex 2]],GroupVertices[Vertex],0)),1,1,"")</f>
        <v>2</v>
      </c>
      <c r="BD224" s="48"/>
      <c r="BE224" s="49"/>
      <c r="BF224" s="48"/>
      <c r="BG224" s="49"/>
      <c r="BH224" s="48"/>
      <c r="BI224" s="49"/>
      <c r="BJ224" s="48"/>
      <c r="BK224" s="49"/>
      <c r="BL224" s="48"/>
    </row>
    <row r="225" spans="1:64" ht="15">
      <c r="A225" s="66" t="s">
        <v>264</v>
      </c>
      <c r="B225" s="66" t="s">
        <v>249</v>
      </c>
      <c r="C225" s="67" t="s">
        <v>1943</v>
      </c>
      <c r="D225" s="68">
        <v>3</v>
      </c>
      <c r="E225" s="69" t="s">
        <v>132</v>
      </c>
      <c r="F225" s="70">
        <v>32</v>
      </c>
      <c r="G225" s="67"/>
      <c r="H225" s="71"/>
      <c r="I225" s="72"/>
      <c r="J225" s="72"/>
      <c r="K225" s="34" t="s">
        <v>65</v>
      </c>
      <c r="L225" s="79">
        <v>225</v>
      </c>
      <c r="M225" s="79"/>
      <c r="N225" s="74"/>
      <c r="O225" s="81" t="s">
        <v>327</v>
      </c>
      <c r="P225" s="83">
        <v>43470.70482638889</v>
      </c>
      <c r="Q225" s="81" t="s">
        <v>366</v>
      </c>
      <c r="R225" s="84" t="s">
        <v>392</v>
      </c>
      <c r="S225" s="81" t="s">
        <v>397</v>
      </c>
      <c r="T225" s="81" t="s">
        <v>429</v>
      </c>
      <c r="U225" s="81"/>
      <c r="V225" s="84" t="s">
        <v>472</v>
      </c>
      <c r="W225" s="83">
        <v>43470.70482638889</v>
      </c>
      <c r="X225" s="84" t="s">
        <v>563</v>
      </c>
      <c r="Y225" s="81"/>
      <c r="Z225" s="81"/>
      <c r="AA225" s="87" t="s">
        <v>664</v>
      </c>
      <c r="AB225" s="87" t="s">
        <v>663</v>
      </c>
      <c r="AC225" s="81" t="b">
        <v>0</v>
      </c>
      <c r="AD225" s="81">
        <v>6</v>
      </c>
      <c r="AE225" s="87" t="s">
        <v>720</v>
      </c>
      <c r="AF225" s="81" t="b">
        <v>0</v>
      </c>
      <c r="AG225" s="81" t="s">
        <v>728</v>
      </c>
      <c r="AH225" s="81"/>
      <c r="AI225" s="87" t="s">
        <v>712</v>
      </c>
      <c r="AJ225" s="81" t="b">
        <v>0</v>
      </c>
      <c r="AK225" s="81">
        <v>5</v>
      </c>
      <c r="AL225" s="87" t="s">
        <v>712</v>
      </c>
      <c r="AM225" s="81" t="s">
        <v>741</v>
      </c>
      <c r="AN225" s="81" t="b">
        <v>0</v>
      </c>
      <c r="AO225" s="87" t="s">
        <v>663</v>
      </c>
      <c r="AP225" s="81" t="s">
        <v>326</v>
      </c>
      <c r="AQ225" s="81">
        <v>0</v>
      </c>
      <c r="AR225" s="81">
        <v>0</v>
      </c>
      <c r="AS225" s="81"/>
      <c r="AT225" s="81"/>
      <c r="AU225" s="81"/>
      <c r="AV225" s="81"/>
      <c r="AW225" s="81"/>
      <c r="AX225" s="81"/>
      <c r="AY225" s="81"/>
      <c r="AZ225" s="81"/>
      <c r="BA225" s="81">
        <v>1</v>
      </c>
      <c r="BB225" s="80" t="str">
        <f>REPLACE(INDEX(GroupVertices[Group],MATCH(Edges[[#This Row],[Vertex 1]],GroupVertices[Vertex],0)),1,1,"")</f>
        <v>4</v>
      </c>
      <c r="BC225" s="80" t="str">
        <f>REPLACE(INDEX(GroupVertices[Group],MATCH(Edges[[#This Row],[Vertex 2]],GroupVertices[Vertex],0)),1,1,"")</f>
        <v>2</v>
      </c>
      <c r="BD225" s="48"/>
      <c r="BE225" s="49"/>
      <c r="BF225" s="48"/>
      <c r="BG225" s="49"/>
      <c r="BH225" s="48"/>
      <c r="BI225" s="49"/>
      <c r="BJ225" s="48"/>
      <c r="BK225" s="49"/>
      <c r="BL225" s="48"/>
    </row>
    <row r="226" spans="1:64" ht="15">
      <c r="A226" s="66" t="s">
        <v>289</v>
      </c>
      <c r="B226" s="66" t="s">
        <v>249</v>
      </c>
      <c r="C226" s="67" t="s">
        <v>1943</v>
      </c>
      <c r="D226" s="68">
        <v>3</v>
      </c>
      <c r="E226" s="69" t="s">
        <v>132</v>
      </c>
      <c r="F226" s="70">
        <v>32</v>
      </c>
      <c r="G226" s="67"/>
      <c r="H226" s="71"/>
      <c r="I226" s="72"/>
      <c r="J226" s="72"/>
      <c r="K226" s="34" t="s">
        <v>65</v>
      </c>
      <c r="L226" s="79">
        <v>226</v>
      </c>
      <c r="M226" s="79"/>
      <c r="N226" s="74"/>
      <c r="O226" s="81" t="s">
        <v>327</v>
      </c>
      <c r="P226" s="83">
        <v>43471.38291666667</v>
      </c>
      <c r="Q226" s="81" t="s">
        <v>366</v>
      </c>
      <c r="R226" s="81"/>
      <c r="S226" s="81"/>
      <c r="T226" s="81"/>
      <c r="U226" s="81"/>
      <c r="V226" s="84" t="s">
        <v>494</v>
      </c>
      <c r="W226" s="83">
        <v>43471.38291666667</v>
      </c>
      <c r="X226" s="84" t="s">
        <v>565</v>
      </c>
      <c r="Y226" s="81"/>
      <c r="Z226" s="81"/>
      <c r="AA226" s="87" t="s">
        <v>666</v>
      </c>
      <c r="AB226" s="81"/>
      <c r="AC226" s="81" t="b">
        <v>0</v>
      </c>
      <c r="AD226" s="81">
        <v>0</v>
      </c>
      <c r="AE226" s="87" t="s">
        <v>712</v>
      </c>
      <c r="AF226" s="81" t="b">
        <v>0</v>
      </c>
      <c r="AG226" s="81" t="s">
        <v>728</v>
      </c>
      <c r="AH226" s="81"/>
      <c r="AI226" s="87" t="s">
        <v>712</v>
      </c>
      <c r="AJ226" s="81" t="b">
        <v>0</v>
      </c>
      <c r="AK226" s="81">
        <v>5</v>
      </c>
      <c r="AL226" s="87" t="s">
        <v>664</v>
      </c>
      <c r="AM226" s="81" t="s">
        <v>741</v>
      </c>
      <c r="AN226" s="81" t="b">
        <v>0</v>
      </c>
      <c r="AO226" s="87" t="s">
        <v>664</v>
      </c>
      <c r="AP226" s="81" t="s">
        <v>197</v>
      </c>
      <c r="AQ226" s="81">
        <v>0</v>
      </c>
      <c r="AR226" s="81">
        <v>0</v>
      </c>
      <c r="AS226" s="81"/>
      <c r="AT226" s="81"/>
      <c r="AU226" s="81"/>
      <c r="AV226" s="81"/>
      <c r="AW226" s="81"/>
      <c r="AX226" s="81"/>
      <c r="AY226" s="81"/>
      <c r="AZ226" s="81"/>
      <c r="BA226" s="81">
        <v>1</v>
      </c>
      <c r="BB226" s="80" t="str">
        <f>REPLACE(INDEX(GroupVertices[Group],MATCH(Edges[[#This Row],[Vertex 1]],GroupVertices[Vertex],0)),1,1,"")</f>
        <v>1</v>
      </c>
      <c r="BC226" s="80" t="str">
        <f>REPLACE(INDEX(GroupVertices[Group],MATCH(Edges[[#This Row],[Vertex 2]],GroupVertices[Vertex],0)),1,1,"")</f>
        <v>2</v>
      </c>
      <c r="BD226" s="48"/>
      <c r="BE226" s="49"/>
      <c r="BF226" s="48"/>
      <c r="BG226" s="49"/>
      <c r="BH226" s="48"/>
      <c r="BI226" s="49"/>
      <c r="BJ226" s="48"/>
      <c r="BK226" s="49"/>
      <c r="BL226" s="48"/>
    </row>
    <row r="227" spans="1:64" ht="15">
      <c r="A227" s="66" t="s">
        <v>276</v>
      </c>
      <c r="B227" s="66" t="s">
        <v>249</v>
      </c>
      <c r="C227" s="67" t="s">
        <v>1943</v>
      </c>
      <c r="D227" s="68">
        <v>3</v>
      </c>
      <c r="E227" s="69" t="s">
        <v>132</v>
      </c>
      <c r="F227" s="70">
        <v>32</v>
      </c>
      <c r="G227" s="67"/>
      <c r="H227" s="71"/>
      <c r="I227" s="72"/>
      <c r="J227" s="72"/>
      <c r="K227" s="34" t="s">
        <v>65</v>
      </c>
      <c r="L227" s="79">
        <v>227</v>
      </c>
      <c r="M227" s="79"/>
      <c r="N227" s="74"/>
      <c r="O227" s="81" t="s">
        <v>327</v>
      </c>
      <c r="P227" s="83">
        <v>43470.47392361111</v>
      </c>
      <c r="Q227" s="81" t="s">
        <v>345</v>
      </c>
      <c r="R227" s="84" t="s">
        <v>393</v>
      </c>
      <c r="S227" s="81" t="s">
        <v>400</v>
      </c>
      <c r="T227" s="81" t="s">
        <v>407</v>
      </c>
      <c r="U227" s="84" t="s">
        <v>439</v>
      </c>
      <c r="V227" s="84" t="s">
        <v>439</v>
      </c>
      <c r="W227" s="83">
        <v>43470.47392361111</v>
      </c>
      <c r="X227" s="84" t="s">
        <v>564</v>
      </c>
      <c r="Y227" s="81"/>
      <c r="Z227" s="81"/>
      <c r="AA227" s="87" t="s">
        <v>665</v>
      </c>
      <c r="AB227" s="87" t="s">
        <v>663</v>
      </c>
      <c r="AC227" s="81" t="b">
        <v>0</v>
      </c>
      <c r="AD227" s="81">
        <v>11</v>
      </c>
      <c r="AE227" s="87" t="s">
        <v>720</v>
      </c>
      <c r="AF227" s="81" t="b">
        <v>0</v>
      </c>
      <c r="AG227" s="81" t="s">
        <v>728</v>
      </c>
      <c r="AH227" s="81"/>
      <c r="AI227" s="87" t="s">
        <v>712</v>
      </c>
      <c r="AJ227" s="81" t="b">
        <v>0</v>
      </c>
      <c r="AK227" s="81">
        <v>16</v>
      </c>
      <c r="AL227" s="87" t="s">
        <v>712</v>
      </c>
      <c r="AM227" s="81" t="s">
        <v>742</v>
      </c>
      <c r="AN227" s="81" t="b">
        <v>0</v>
      </c>
      <c r="AO227" s="87" t="s">
        <v>663</v>
      </c>
      <c r="AP227" s="81" t="s">
        <v>326</v>
      </c>
      <c r="AQ227" s="81">
        <v>0</v>
      </c>
      <c r="AR227" s="81">
        <v>0</v>
      </c>
      <c r="AS227" s="81"/>
      <c r="AT227" s="81"/>
      <c r="AU227" s="81"/>
      <c r="AV227" s="81"/>
      <c r="AW227" s="81"/>
      <c r="AX227" s="81"/>
      <c r="AY227" s="81"/>
      <c r="AZ227" s="81"/>
      <c r="BA227" s="81">
        <v>1</v>
      </c>
      <c r="BB227" s="80" t="str">
        <f>REPLACE(INDEX(GroupVertices[Group],MATCH(Edges[[#This Row],[Vertex 1]],GroupVertices[Vertex],0)),1,1,"")</f>
        <v>2</v>
      </c>
      <c r="BC227" s="80" t="str">
        <f>REPLACE(INDEX(GroupVertices[Group],MATCH(Edges[[#This Row],[Vertex 2]],GroupVertices[Vertex],0)),1,1,"")</f>
        <v>2</v>
      </c>
      <c r="BD227" s="48"/>
      <c r="BE227" s="49"/>
      <c r="BF227" s="48"/>
      <c r="BG227" s="49"/>
      <c r="BH227" s="48"/>
      <c r="BI227" s="49"/>
      <c r="BJ227" s="48"/>
      <c r="BK227" s="49"/>
      <c r="BL227" s="48"/>
    </row>
    <row r="228" spans="1:64" ht="15">
      <c r="A228" s="66" t="s">
        <v>264</v>
      </c>
      <c r="B228" s="66" t="s">
        <v>254</v>
      </c>
      <c r="C228" s="67" t="s">
        <v>1943</v>
      </c>
      <c r="D228" s="68">
        <v>3</v>
      </c>
      <c r="E228" s="69" t="s">
        <v>132</v>
      </c>
      <c r="F228" s="70">
        <v>32</v>
      </c>
      <c r="G228" s="67"/>
      <c r="H228" s="71"/>
      <c r="I228" s="72"/>
      <c r="J228" s="72"/>
      <c r="K228" s="34" t="s">
        <v>65</v>
      </c>
      <c r="L228" s="79">
        <v>228</v>
      </c>
      <c r="M228" s="79"/>
      <c r="N228" s="74"/>
      <c r="O228" s="81" t="s">
        <v>327</v>
      </c>
      <c r="P228" s="83">
        <v>43470.70482638889</v>
      </c>
      <c r="Q228" s="81" t="s">
        <v>366</v>
      </c>
      <c r="R228" s="84" t="s">
        <v>392</v>
      </c>
      <c r="S228" s="81" t="s">
        <v>397</v>
      </c>
      <c r="T228" s="81" t="s">
        <v>429</v>
      </c>
      <c r="U228" s="81"/>
      <c r="V228" s="84" t="s">
        <v>472</v>
      </c>
      <c r="W228" s="83">
        <v>43470.70482638889</v>
      </c>
      <c r="X228" s="84" t="s">
        <v>563</v>
      </c>
      <c r="Y228" s="81"/>
      <c r="Z228" s="81"/>
      <c r="AA228" s="87" t="s">
        <v>664</v>
      </c>
      <c r="AB228" s="87" t="s">
        <v>663</v>
      </c>
      <c r="AC228" s="81" t="b">
        <v>0</v>
      </c>
      <c r="AD228" s="81">
        <v>6</v>
      </c>
      <c r="AE228" s="87" t="s">
        <v>720</v>
      </c>
      <c r="AF228" s="81" t="b">
        <v>0</v>
      </c>
      <c r="AG228" s="81" t="s">
        <v>728</v>
      </c>
      <c r="AH228" s="81"/>
      <c r="AI228" s="87" t="s">
        <v>712</v>
      </c>
      <c r="AJ228" s="81" t="b">
        <v>0</v>
      </c>
      <c r="AK228" s="81">
        <v>5</v>
      </c>
      <c r="AL228" s="87" t="s">
        <v>712</v>
      </c>
      <c r="AM228" s="81" t="s">
        <v>741</v>
      </c>
      <c r="AN228" s="81" t="b">
        <v>0</v>
      </c>
      <c r="AO228" s="87" t="s">
        <v>663</v>
      </c>
      <c r="AP228" s="81" t="s">
        <v>326</v>
      </c>
      <c r="AQ228" s="81">
        <v>0</v>
      </c>
      <c r="AR228" s="81">
        <v>0</v>
      </c>
      <c r="AS228" s="81"/>
      <c r="AT228" s="81"/>
      <c r="AU228" s="81"/>
      <c r="AV228" s="81"/>
      <c r="AW228" s="81"/>
      <c r="AX228" s="81"/>
      <c r="AY228" s="81"/>
      <c r="AZ228" s="81"/>
      <c r="BA228" s="81">
        <v>1</v>
      </c>
      <c r="BB228" s="80" t="str">
        <f>REPLACE(INDEX(GroupVertices[Group],MATCH(Edges[[#This Row],[Vertex 1]],GroupVertices[Vertex],0)),1,1,"")</f>
        <v>4</v>
      </c>
      <c r="BC228" s="80" t="str">
        <f>REPLACE(INDEX(GroupVertices[Group],MATCH(Edges[[#This Row],[Vertex 2]],GroupVertices[Vertex],0)),1,1,"")</f>
        <v>2</v>
      </c>
      <c r="BD228" s="48"/>
      <c r="BE228" s="49"/>
      <c r="BF228" s="48"/>
      <c r="BG228" s="49"/>
      <c r="BH228" s="48"/>
      <c r="BI228" s="49"/>
      <c r="BJ228" s="48"/>
      <c r="BK228" s="49"/>
      <c r="BL228" s="48"/>
    </row>
    <row r="229" spans="1:64" ht="15">
      <c r="A229" s="66" t="s">
        <v>289</v>
      </c>
      <c r="B229" s="66" t="s">
        <v>254</v>
      </c>
      <c r="C229" s="67" t="s">
        <v>1944</v>
      </c>
      <c r="D229" s="68">
        <v>10</v>
      </c>
      <c r="E229" s="69" t="s">
        <v>136</v>
      </c>
      <c r="F229" s="70">
        <v>26.8</v>
      </c>
      <c r="G229" s="67"/>
      <c r="H229" s="71"/>
      <c r="I229" s="72"/>
      <c r="J229" s="72"/>
      <c r="K229" s="34" t="s">
        <v>65</v>
      </c>
      <c r="L229" s="79">
        <v>229</v>
      </c>
      <c r="M229" s="79"/>
      <c r="N229" s="74"/>
      <c r="O229" s="81" t="s">
        <v>327</v>
      </c>
      <c r="P229" s="83">
        <v>43471.38291666667</v>
      </c>
      <c r="Q229" s="81" t="s">
        <v>366</v>
      </c>
      <c r="R229" s="81"/>
      <c r="S229" s="81"/>
      <c r="T229" s="81"/>
      <c r="U229" s="81"/>
      <c r="V229" s="84" t="s">
        <v>494</v>
      </c>
      <c r="W229" s="83">
        <v>43471.38291666667</v>
      </c>
      <c r="X229" s="84" t="s">
        <v>565</v>
      </c>
      <c r="Y229" s="81"/>
      <c r="Z229" s="81"/>
      <c r="AA229" s="87" t="s">
        <v>666</v>
      </c>
      <c r="AB229" s="81"/>
      <c r="AC229" s="81" t="b">
        <v>0</v>
      </c>
      <c r="AD229" s="81">
        <v>0</v>
      </c>
      <c r="AE229" s="87" t="s">
        <v>712</v>
      </c>
      <c r="AF229" s="81" t="b">
        <v>0</v>
      </c>
      <c r="AG229" s="81" t="s">
        <v>728</v>
      </c>
      <c r="AH229" s="81"/>
      <c r="AI229" s="87" t="s">
        <v>712</v>
      </c>
      <c r="AJ229" s="81" t="b">
        <v>0</v>
      </c>
      <c r="AK229" s="81">
        <v>5</v>
      </c>
      <c r="AL229" s="87" t="s">
        <v>664</v>
      </c>
      <c r="AM229" s="81" t="s">
        <v>741</v>
      </c>
      <c r="AN229" s="81" t="b">
        <v>0</v>
      </c>
      <c r="AO229" s="87" t="s">
        <v>664</v>
      </c>
      <c r="AP229" s="81" t="s">
        <v>197</v>
      </c>
      <c r="AQ229" s="81">
        <v>0</v>
      </c>
      <c r="AR229" s="81">
        <v>0</v>
      </c>
      <c r="AS229" s="81"/>
      <c r="AT229" s="81"/>
      <c r="AU229" s="81"/>
      <c r="AV229" s="81"/>
      <c r="AW229" s="81"/>
      <c r="AX229" s="81"/>
      <c r="AY229" s="81"/>
      <c r="AZ229" s="81"/>
      <c r="BA229" s="81">
        <v>2</v>
      </c>
      <c r="BB229" s="80" t="str">
        <f>REPLACE(INDEX(GroupVertices[Group],MATCH(Edges[[#This Row],[Vertex 1]],GroupVertices[Vertex],0)),1,1,"")</f>
        <v>1</v>
      </c>
      <c r="BC229" s="80" t="str">
        <f>REPLACE(INDEX(GroupVertices[Group],MATCH(Edges[[#This Row],[Vertex 2]],GroupVertices[Vertex],0)),1,1,"")</f>
        <v>2</v>
      </c>
      <c r="BD229" s="48"/>
      <c r="BE229" s="49"/>
      <c r="BF229" s="48"/>
      <c r="BG229" s="49"/>
      <c r="BH229" s="48"/>
      <c r="BI229" s="49"/>
      <c r="BJ229" s="48"/>
      <c r="BK229" s="49"/>
      <c r="BL229" s="48"/>
    </row>
    <row r="230" spans="1:64" ht="15">
      <c r="A230" s="66" t="s">
        <v>289</v>
      </c>
      <c r="B230" s="66" t="s">
        <v>254</v>
      </c>
      <c r="C230" s="67" t="s">
        <v>1944</v>
      </c>
      <c r="D230" s="68">
        <v>10</v>
      </c>
      <c r="E230" s="69" t="s">
        <v>136</v>
      </c>
      <c r="F230" s="70">
        <v>26.8</v>
      </c>
      <c r="G230" s="67"/>
      <c r="H230" s="71"/>
      <c r="I230" s="72"/>
      <c r="J230" s="72"/>
      <c r="K230" s="34" t="s">
        <v>65</v>
      </c>
      <c r="L230" s="79">
        <v>230</v>
      </c>
      <c r="M230" s="79"/>
      <c r="N230" s="74"/>
      <c r="O230" s="81" t="s">
        <v>327</v>
      </c>
      <c r="P230" s="83">
        <v>43471.434537037036</v>
      </c>
      <c r="Q230" s="81" t="s">
        <v>373</v>
      </c>
      <c r="R230" s="81"/>
      <c r="S230" s="81"/>
      <c r="T230" s="81" t="s">
        <v>403</v>
      </c>
      <c r="U230" s="81"/>
      <c r="V230" s="84" t="s">
        <v>494</v>
      </c>
      <c r="W230" s="83">
        <v>43471.434537037036</v>
      </c>
      <c r="X230" s="84" t="s">
        <v>582</v>
      </c>
      <c r="Y230" s="81"/>
      <c r="Z230" s="81"/>
      <c r="AA230" s="87" t="s">
        <v>683</v>
      </c>
      <c r="AB230" s="87" t="s">
        <v>708</v>
      </c>
      <c r="AC230" s="81" t="b">
        <v>0</v>
      </c>
      <c r="AD230" s="81">
        <v>3</v>
      </c>
      <c r="AE230" s="87" t="s">
        <v>718</v>
      </c>
      <c r="AF230" s="81" t="b">
        <v>0</v>
      </c>
      <c r="AG230" s="81" t="s">
        <v>728</v>
      </c>
      <c r="AH230" s="81"/>
      <c r="AI230" s="87" t="s">
        <v>712</v>
      </c>
      <c r="AJ230" s="81" t="b">
        <v>0</v>
      </c>
      <c r="AK230" s="81">
        <v>1</v>
      </c>
      <c r="AL230" s="87" t="s">
        <v>712</v>
      </c>
      <c r="AM230" s="81" t="s">
        <v>741</v>
      </c>
      <c r="AN230" s="81" t="b">
        <v>0</v>
      </c>
      <c r="AO230" s="87" t="s">
        <v>708</v>
      </c>
      <c r="AP230" s="81" t="s">
        <v>197</v>
      </c>
      <c r="AQ230" s="81">
        <v>0</v>
      </c>
      <c r="AR230" s="81">
        <v>0</v>
      </c>
      <c r="AS230" s="81"/>
      <c r="AT230" s="81"/>
      <c r="AU230" s="81"/>
      <c r="AV230" s="81"/>
      <c r="AW230" s="81"/>
      <c r="AX230" s="81"/>
      <c r="AY230" s="81"/>
      <c r="AZ230" s="81"/>
      <c r="BA230" s="81">
        <v>2</v>
      </c>
      <c r="BB230" s="80" t="str">
        <f>REPLACE(INDEX(GroupVertices[Group],MATCH(Edges[[#This Row],[Vertex 1]],GroupVertices[Vertex],0)),1,1,"")</f>
        <v>1</v>
      </c>
      <c r="BC230" s="80" t="str">
        <f>REPLACE(INDEX(GroupVertices[Group],MATCH(Edges[[#This Row],[Vertex 2]],GroupVertices[Vertex],0)),1,1,"")</f>
        <v>2</v>
      </c>
      <c r="BD230" s="48">
        <v>2</v>
      </c>
      <c r="BE230" s="49">
        <v>10.526315789473685</v>
      </c>
      <c r="BF230" s="48">
        <v>1</v>
      </c>
      <c r="BG230" s="49">
        <v>5.2631578947368425</v>
      </c>
      <c r="BH230" s="48">
        <v>0</v>
      </c>
      <c r="BI230" s="49">
        <v>0</v>
      </c>
      <c r="BJ230" s="48">
        <v>16</v>
      </c>
      <c r="BK230" s="49">
        <v>84.21052631578948</v>
      </c>
      <c r="BL230" s="48">
        <v>19</v>
      </c>
    </row>
    <row r="231" spans="1:64" ht="15">
      <c r="A231" s="66" t="s">
        <v>276</v>
      </c>
      <c r="B231" s="66" t="s">
        <v>254</v>
      </c>
      <c r="C231" s="67" t="s">
        <v>1943</v>
      </c>
      <c r="D231" s="68">
        <v>3</v>
      </c>
      <c r="E231" s="69" t="s">
        <v>132</v>
      </c>
      <c r="F231" s="70">
        <v>32</v>
      </c>
      <c r="G231" s="67"/>
      <c r="H231" s="71"/>
      <c r="I231" s="72"/>
      <c r="J231" s="72"/>
      <c r="K231" s="34" t="s">
        <v>65</v>
      </c>
      <c r="L231" s="79">
        <v>231</v>
      </c>
      <c r="M231" s="79"/>
      <c r="N231" s="74"/>
      <c r="O231" s="81" t="s">
        <v>327</v>
      </c>
      <c r="P231" s="83">
        <v>43470.47392361111</v>
      </c>
      <c r="Q231" s="81" t="s">
        <v>345</v>
      </c>
      <c r="R231" s="84" t="s">
        <v>393</v>
      </c>
      <c r="S231" s="81" t="s">
        <v>400</v>
      </c>
      <c r="T231" s="81" t="s">
        <v>407</v>
      </c>
      <c r="U231" s="84" t="s">
        <v>439</v>
      </c>
      <c r="V231" s="84" t="s">
        <v>439</v>
      </c>
      <c r="W231" s="83">
        <v>43470.47392361111</v>
      </c>
      <c r="X231" s="84" t="s">
        <v>564</v>
      </c>
      <c r="Y231" s="81"/>
      <c r="Z231" s="81"/>
      <c r="AA231" s="87" t="s">
        <v>665</v>
      </c>
      <c r="AB231" s="87" t="s">
        <v>663</v>
      </c>
      <c r="AC231" s="81" t="b">
        <v>0</v>
      </c>
      <c r="AD231" s="81">
        <v>11</v>
      </c>
      <c r="AE231" s="87" t="s">
        <v>720</v>
      </c>
      <c r="AF231" s="81" t="b">
        <v>0</v>
      </c>
      <c r="AG231" s="81" t="s">
        <v>728</v>
      </c>
      <c r="AH231" s="81"/>
      <c r="AI231" s="87" t="s">
        <v>712</v>
      </c>
      <c r="AJ231" s="81" t="b">
        <v>0</v>
      </c>
      <c r="AK231" s="81">
        <v>16</v>
      </c>
      <c r="AL231" s="87" t="s">
        <v>712</v>
      </c>
      <c r="AM231" s="81" t="s">
        <v>742</v>
      </c>
      <c r="AN231" s="81" t="b">
        <v>0</v>
      </c>
      <c r="AO231" s="87" t="s">
        <v>663</v>
      </c>
      <c r="AP231" s="81" t="s">
        <v>326</v>
      </c>
      <c r="AQ231" s="81">
        <v>0</v>
      </c>
      <c r="AR231" s="81">
        <v>0</v>
      </c>
      <c r="AS231" s="81"/>
      <c r="AT231" s="81"/>
      <c r="AU231" s="81"/>
      <c r="AV231" s="81"/>
      <c r="AW231" s="81"/>
      <c r="AX231" s="81"/>
      <c r="AY231" s="81"/>
      <c r="AZ231" s="81"/>
      <c r="BA231" s="81">
        <v>1</v>
      </c>
      <c r="BB231" s="80" t="str">
        <f>REPLACE(INDEX(GroupVertices[Group],MATCH(Edges[[#This Row],[Vertex 1]],GroupVertices[Vertex],0)),1,1,"")</f>
        <v>2</v>
      </c>
      <c r="BC231" s="80" t="str">
        <f>REPLACE(INDEX(GroupVertices[Group],MATCH(Edges[[#This Row],[Vertex 2]],GroupVertices[Vertex],0)),1,1,"")</f>
        <v>2</v>
      </c>
      <c r="BD231" s="48"/>
      <c r="BE231" s="49"/>
      <c r="BF231" s="48"/>
      <c r="BG231" s="49"/>
      <c r="BH231" s="48"/>
      <c r="BI231" s="49"/>
      <c r="BJ231" s="48"/>
      <c r="BK231" s="49"/>
      <c r="BL231" s="48"/>
    </row>
    <row r="232" spans="1:64" ht="15">
      <c r="A232" s="66" t="s">
        <v>271</v>
      </c>
      <c r="B232" s="66" t="s">
        <v>295</v>
      </c>
      <c r="C232" s="67" t="s">
        <v>2311</v>
      </c>
      <c r="D232" s="68">
        <v>10</v>
      </c>
      <c r="E232" s="69" t="s">
        <v>136</v>
      </c>
      <c r="F232" s="70">
        <v>11.2</v>
      </c>
      <c r="G232" s="67"/>
      <c r="H232" s="71"/>
      <c r="I232" s="72"/>
      <c r="J232" s="72"/>
      <c r="K232" s="34" t="s">
        <v>65</v>
      </c>
      <c r="L232" s="79">
        <v>232</v>
      </c>
      <c r="M232" s="79"/>
      <c r="N232" s="74"/>
      <c r="O232" s="81" t="s">
        <v>327</v>
      </c>
      <c r="P232" s="83">
        <v>43470.67728009259</v>
      </c>
      <c r="Q232" s="81" t="s">
        <v>333</v>
      </c>
      <c r="R232" s="81"/>
      <c r="S232" s="81"/>
      <c r="T232" s="81" t="s">
        <v>403</v>
      </c>
      <c r="U232" s="81"/>
      <c r="V232" s="84" t="s">
        <v>477</v>
      </c>
      <c r="W232" s="83">
        <v>43470.67728009259</v>
      </c>
      <c r="X232" s="84" t="s">
        <v>556</v>
      </c>
      <c r="Y232" s="81"/>
      <c r="Z232" s="81"/>
      <c r="AA232" s="87" t="s">
        <v>654</v>
      </c>
      <c r="AB232" s="87" t="s">
        <v>661</v>
      </c>
      <c r="AC232" s="81" t="b">
        <v>0</v>
      </c>
      <c r="AD232" s="81">
        <v>12</v>
      </c>
      <c r="AE232" s="87" t="s">
        <v>713</v>
      </c>
      <c r="AF232" s="81" t="b">
        <v>0</v>
      </c>
      <c r="AG232" s="81" t="s">
        <v>728</v>
      </c>
      <c r="AH232" s="81"/>
      <c r="AI232" s="87" t="s">
        <v>712</v>
      </c>
      <c r="AJ232" s="81" t="b">
        <v>0</v>
      </c>
      <c r="AK232" s="81">
        <v>5</v>
      </c>
      <c r="AL232" s="87" t="s">
        <v>712</v>
      </c>
      <c r="AM232" s="81" t="s">
        <v>741</v>
      </c>
      <c r="AN232" s="81" t="b">
        <v>0</v>
      </c>
      <c r="AO232" s="87" t="s">
        <v>661</v>
      </c>
      <c r="AP232" s="81" t="s">
        <v>326</v>
      </c>
      <c r="AQ232" s="81">
        <v>0</v>
      </c>
      <c r="AR232" s="81">
        <v>0</v>
      </c>
      <c r="AS232" s="81" t="s">
        <v>751</v>
      </c>
      <c r="AT232" s="81" t="s">
        <v>754</v>
      </c>
      <c r="AU232" s="81" t="s">
        <v>757</v>
      </c>
      <c r="AV232" s="81" t="s">
        <v>764</v>
      </c>
      <c r="AW232" s="81" t="s">
        <v>771</v>
      </c>
      <c r="AX232" s="81" t="s">
        <v>778</v>
      </c>
      <c r="AY232" s="81" t="s">
        <v>780</v>
      </c>
      <c r="AZ232" s="84" t="s">
        <v>787</v>
      </c>
      <c r="BA232" s="81">
        <v>5</v>
      </c>
      <c r="BB232" s="80" t="str">
        <f>REPLACE(INDEX(GroupVertices[Group],MATCH(Edges[[#This Row],[Vertex 1]],GroupVertices[Vertex],0)),1,1,"")</f>
        <v>2</v>
      </c>
      <c r="BC232" s="80" t="str">
        <f>REPLACE(INDEX(GroupVertices[Group],MATCH(Edges[[#This Row],[Vertex 2]],GroupVertices[Vertex],0)),1,1,"")</f>
        <v>2</v>
      </c>
      <c r="BD232" s="48"/>
      <c r="BE232" s="49"/>
      <c r="BF232" s="48"/>
      <c r="BG232" s="49"/>
      <c r="BH232" s="48"/>
      <c r="BI232" s="49"/>
      <c r="BJ232" s="48"/>
      <c r="BK232" s="49"/>
      <c r="BL232" s="48"/>
    </row>
    <row r="233" spans="1:64" ht="15">
      <c r="A233" s="66" t="s">
        <v>271</v>
      </c>
      <c r="B233" s="66" t="s">
        <v>295</v>
      </c>
      <c r="C233" s="67" t="s">
        <v>2311</v>
      </c>
      <c r="D233" s="68">
        <v>10</v>
      </c>
      <c r="E233" s="69" t="s">
        <v>136</v>
      </c>
      <c r="F233" s="70">
        <v>11.2</v>
      </c>
      <c r="G233" s="67"/>
      <c r="H233" s="71"/>
      <c r="I233" s="72"/>
      <c r="J233" s="72"/>
      <c r="K233" s="34" t="s">
        <v>65</v>
      </c>
      <c r="L233" s="79">
        <v>233</v>
      </c>
      <c r="M233" s="79"/>
      <c r="N233" s="74"/>
      <c r="O233" s="81" t="s">
        <v>327</v>
      </c>
      <c r="P233" s="83">
        <v>43470.674675925926</v>
      </c>
      <c r="Q233" s="81" t="s">
        <v>346</v>
      </c>
      <c r="R233" s="81"/>
      <c r="S233" s="81"/>
      <c r="T233" s="81" t="s">
        <v>428</v>
      </c>
      <c r="U233" s="81"/>
      <c r="V233" s="84" t="s">
        <v>477</v>
      </c>
      <c r="W233" s="83">
        <v>43470.674675925926</v>
      </c>
      <c r="X233" s="84" t="s">
        <v>391</v>
      </c>
      <c r="Y233" s="81"/>
      <c r="Z233" s="81"/>
      <c r="AA233" s="87" t="s">
        <v>655</v>
      </c>
      <c r="AB233" s="81"/>
      <c r="AC233" s="81" t="b">
        <v>0</v>
      </c>
      <c r="AD233" s="81">
        <v>37</v>
      </c>
      <c r="AE233" s="87" t="s">
        <v>712</v>
      </c>
      <c r="AF233" s="81" t="b">
        <v>0</v>
      </c>
      <c r="AG233" s="81" t="s">
        <v>728</v>
      </c>
      <c r="AH233" s="81"/>
      <c r="AI233" s="87" t="s">
        <v>712</v>
      </c>
      <c r="AJ233" s="81" t="b">
        <v>0</v>
      </c>
      <c r="AK233" s="81">
        <v>14</v>
      </c>
      <c r="AL233" s="87" t="s">
        <v>712</v>
      </c>
      <c r="AM233" s="81" t="s">
        <v>741</v>
      </c>
      <c r="AN233" s="81" t="b">
        <v>0</v>
      </c>
      <c r="AO233" s="87" t="s">
        <v>655</v>
      </c>
      <c r="AP233" s="81" t="s">
        <v>326</v>
      </c>
      <c r="AQ233" s="81">
        <v>0</v>
      </c>
      <c r="AR233" s="81">
        <v>0</v>
      </c>
      <c r="AS233" s="81" t="s">
        <v>751</v>
      </c>
      <c r="AT233" s="81" t="s">
        <v>754</v>
      </c>
      <c r="AU233" s="81" t="s">
        <v>757</v>
      </c>
      <c r="AV233" s="81" t="s">
        <v>764</v>
      </c>
      <c r="AW233" s="81" t="s">
        <v>771</v>
      </c>
      <c r="AX233" s="81" t="s">
        <v>778</v>
      </c>
      <c r="AY233" s="81" t="s">
        <v>780</v>
      </c>
      <c r="AZ233" s="84" t="s">
        <v>787</v>
      </c>
      <c r="BA233" s="81">
        <v>5</v>
      </c>
      <c r="BB233" s="80" t="str">
        <f>REPLACE(INDEX(GroupVertices[Group],MATCH(Edges[[#This Row],[Vertex 1]],GroupVertices[Vertex],0)),1,1,"")</f>
        <v>2</v>
      </c>
      <c r="BC233" s="80" t="str">
        <f>REPLACE(INDEX(GroupVertices[Group],MATCH(Edges[[#This Row],[Vertex 2]],GroupVertices[Vertex],0)),1,1,"")</f>
        <v>2</v>
      </c>
      <c r="BD233" s="48"/>
      <c r="BE233" s="49"/>
      <c r="BF233" s="48"/>
      <c r="BG233" s="49"/>
      <c r="BH233" s="48"/>
      <c r="BI233" s="49"/>
      <c r="BJ233" s="48"/>
      <c r="BK233" s="49"/>
      <c r="BL233" s="48"/>
    </row>
    <row r="234" spans="1:64" ht="15">
      <c r="A234" s="66" t="s">
        <v>271</v>
      </c>
      <c r="B234" s="66" t="s">
        <v>295</v>
      </c>
      <c r="C234" s="67" t="s">
        <v>2311</v>
      </c>
      <c r="D234" s="68">
        <v>10</v>
      </c>
      <c r="E234" s="69" t="s">
        <v>136</v>
      </c>
      <c r="F234" s="70">
        <v>11.2</v>
      </c>
      <c r="G234" s="67"/>
      <c r="H234" s="71"/>
      <c r="I234" s="72"/>
      <c r="J234" s="72"/>
      <c r="K234" s="34" t="s">
        <v>65</v>
      </c>
      <c r="L234" s="79">
        <v>234</v>
      </c>
      <c r="M234" s="79"/>
      <c r="N234" s="74"/>
      <c r="O234" s="81" t="s">
        <v>327</v>
      </c>
      <c r="P234" s="83">
        <v>43471.41128472222</v>
      </c>
      <c r="Q234" s="81" t="s">
        <v>356</v>
      </c>
      <c r="R234" s="81"/>
      <c r="S234" s="81"/>
      <c r="T234" s="81"/>
      <c r="U234" s="81"/>
      <c r="V234" s="84" t="s">
        <v>477</v>
      </c>
      <c r="W234" s="83">
        <v>43471.41128472222</v>
      </c>
      <c r="X234" s="84" t="s">
        <v>540</v>
      </c>
      <c r="Y234" s="81"/>
      <c r="Z234" s="81"/>
      <c r="AA234" s="87" t="s">
        <v>636</v>
      </c>
      <c r="AB234" s="81"/>
      <c r="AC234" s="81" t="b">
        <v>0</v>
      </c>
      <c r="AD234" s="81">
        <v>0</v>
      </c>
      <c r="AE234" s="87" t="s">
        <v>712</v>
      </c>
      <c r="AF234" s="81" t="b">
        <v>0</v>
      </c>
      <c r="AG234" s="81" t="s">
        <v>728</v>
      </c>
      <c r="AH234" s="81"/>
      <c r="AI234" s="87" t="s">
        <v>712</v>
      </c>
      <c r="AJ234" s="81" t="b">
        <v>0</v>
      </c>
      <c r="AK234" s="81">
        <v>3</v>
      </c>
      <c r="AL234" s="87" t="s">
        <v>635</v>
      </c>
      <c r="AM234" s="81" t="s">
        <v>741</v>
      </c>
      <c r="AN234" s="81" t="b">
        <v>0</v>
      </c>
      <c r="AO234" s="87" t="s">
        <v>635</v>
      </c>
      <c r="AP234" s="81" t="s">
        <v>197</v>
      </c>
      <c r="AQ234" s="81">
        <v>0</v>
      </c>
      <c r="AR234" s="81">
        <v>0</v>
      </c>
      <c r="AS234" s="81"/>
      <c r="AT234" s="81"/>
      <c r="AU234" s="81"/>
      <c r="AV234" s="81"/>
      <c r="AW234" s="81"/>
      <c r="AX234" s="81"/>
      <c r="AY234" s="81"/>
      <c r="AZ234" s="81"/>
      <c r="BA234" s="81">
        <v>5</v>
      </c>
      <c r="BB234" s="80" t="str">
        <f>REPLACE(INDEX(GroupVertices[Group],MATCH(Edges[[#This Row],[Vertex 1]],GroupVertices[Vertex],0)),1,1,"")</f>
        <v>2</v>
      </c>
      <c r="BC234" s="80" t="str">
        <f>REPLACE(INDEX(GroupVertices[Group],MATCH(Edges[[#This Row],[Vertex 2]],GroupVertices[Vertex],0)),1,1,"")</f>
        <v>2</v>
      </c>
      <c r="BD234" s="48"/>
      <c r="BE234" s="49"/>
      <c r="BF234" s="48"/>
      <c r="BG234" s="49"/>
      <c r="BH234" s="48"/>
      <c r="BI234" s="49"/>
      <c r="BJ234" s="48"/>
      <c r="BK234" s="49"/>
      <c r="BL234" s="48"/>
    </row>
    <row r="235" spans="1:64" ht="15">
      <c r="A235" s="66" t="s">
        <v>271</v>
      </c>
      <c r="B235" s="66" t="s">
        <v>295</v>
      </c>
      <c r="C235" s="67" t="s">
        <v>2311</v>
      </c>
      <c r="D235" s="68">
        <v>10</v>
      </c>
      <c r="E235" s="69" t="s">
        <v>136</v>
      </c>
      <c r="F235" s="70">
        <v>11.2</v>
      </c>
      <c r="G235" s="67"/>
      <c r="H235" s="71"/>
      <c r="I235" s="72"/>
      <c r="J235" s="72"/>
      <c r="K235" s="34" t="s">
        <v>65</v>
      </c>
      <c r="L235" s="79">
        <v>235</v>
      </c>
      <c r="M235" s="79"/>
      <c r="N235" s="74"/>
      <c r="O235" s="81" t="s">
        <v>327</v>
      </c>
      <c r="P235" s="83">
        <v>43471.41138888889</v>
      </c>
      <c r="Q235" s="81" t="s">
        <v>334</v>
      </c>
      <c r="R235" s="81"/>
      <c r="S235" s="81"/>
      <c r="T235" s="81" t="s">
        <v>403</v>
      </c>
      <c r="U235" s="81"/>
      <c r="V235" s="84" t="s">
        <v>477</v>
      </c>
      <c r="W235" s="83">
        <v>43471.41138888889</v>
      </c>
      <c r="X235" s="84" t="s">
        <v>557</v>
      </c>
      <c r="Y235" s="81"/>
      <c r="Z235" s="81"/>
      <c r="AA235" s="87" t="s">
        <v>656</v>
      </c>
      <c r="AB235" s="81"/>
      <c r="AC235" s="81" t="b">
        <v>0</v>
      </c>
      <c r="AD235" s="81">
        <v>0</v>
      </c>
      <c r="AE235" s="87" t="s">
        <v>712</v>
      </c>
      <c r="AF235" s="81" t="b">
        <v>0</v>
      </c>
      <c r="AG235" s="81" t="s">
        <v>728</v>
      </c>
      <c r="AH235" s="81"/>
      <c r="AI235" s="87" t="s">
        <v>712</v>
      </c>
      <c r="AJ235" s="81" t="b">
        <v>0</v>
      </c>
      <c r="AK235" s="81">
        <v>3</v>
      </c>
      <c r="AL235" s="87" t="s">
        <v>661</v>
      </c>
      <c r="AM235" s="81" t="s">
        <v>741</v>
      </c>
      <c r="AN235" s="81" t="b">
        <v>0</v>
      </c>
      <c r="AO235" s="87" t="s">
        <v>661</v>
      </c>
      <c r="AP235" s="81" t="s">
        <v>197</v>
      </c>
      <c r="AQ235" s="81">
        <v>0</v>
      </c>
      <c r="AR235" s="81">
        <v>0</v>
      </c>
      <c r="AS235" s="81"/>
      <c r="AT235" s="81"/>
      <c r="AU235" s="81"/>
      <c r="AV235" s="81"/>
      <c r="AW235" s="81"/>
      <c r="AX235" s="81"/>
      <c r="AY235" s="81"/>
      <c r="AZ235" s="81"/>
      <c r="BA235" s="81">
        <v>5</v>
      </c>
      <c r="BB235" s="80" t="str">
        <f>REPLACE(INDEX(GroupVertices[Group],MATCH(Edges[[#This Row],[Vertex 1]],GroupVertices[Vertex],0)),1,1,"")</f>
        <v>2</v>
      </c>
      <c r="BC235" s="80" t="str">
        <f>REPLACE(INDEX(GroupVertices[Group],MATCH(Edges[[#This Row],[Vertex 2]],GroupVertices[Vertex],0)),1,1,"")</f>
        <v>2</v>
      </c>
      <c r="BD235" s="48"/>
      <c r="BE235" s="49"/>
      <c r="BF235" s="48"/>
      <c r="BG235" s="49"/>
      <c r="BH235" s="48"/>
      <c r="BI235" s="49"/>
      <c r="BJ235" s="48"/>
      <c r="BK235" s="49"/>
      <c r="BL235" s="48"/>
    </row>
    <row r="236" spans="1:64" ht="15">
      <c r="A236" s="66" t="s">
        <v>271</v>
      </c>
      <c r="B236" s="66" t="s">
        <v>295</v>
      </c>
      <c r="C236" s="67" t="s">
        <v>2311</v>
      </c>
      <c r="D236" s="68">
        <v>10</v>
      </c>
      <c r="E236" s="69" t="s">
        <v>136</v>
      </c>
      <c r="F236" s="70">
        <v>11.2</v>
      </c>
      <c r="G236" s="67"/>
      <c r="H236" s="71"/>
      <c r="I236" s="72"/>
      <c r="J236" s="72"/>
      <c r="K236" s="34" t="s">
        <v>65</v>
      </c>
      <c r="L236" s="79">
        <v>236</v>
      </c>
      <c r="M236" s="79"/>
      <c r="N236" s="74"/>
      <c r="O236" s="81" t="s">
        <v>327</v>
      </c>
      <c r="P236" s="83">
        <v>43471.411412037036</v>
      </c>
      <c r="Q236" s="81" t="s">
        <v>333</v>
      </c>
      <c r="R236" s="81"/>
      <c r="S236" s="81"/>
      <c r="T236" s="81" t="s">
        <v>403</v>
      </c>
      <c r="U236" s="81"/>
      <c r="V236" s="84" t="s">
        <v>477</v>
      </c>
      <c r="W236" s="83">
        <v>43471.411412037036</v>
      </c>
      <c r="X236" s="84" t="s">
        <v>558</v>
      </c>
      <c r="Y236" s="81"/>
      <c r="Z236" s="81"/>
      <c r="AA236" s="87" t="s">
        <v>657</v>
      </c>
      <c r="AB236" s="81"/>
      <c r="AC236" s="81" t="b">
        <v>0</v>
      </c>
      <c r="AD236" s="81">
        <v>0</v>
      </c>
      <c r="AE236" s="87" t="s">
        <v>712</v>
      </c>
      <c r="AF236" s="81" t="b">
        <v>0</v>
      </c>
      <c r="AG236" s="81" t="s">
        <v>728</v>
      </c>
      <c r="AH236" s="81"/>
      <c r="AI236" s="87" t="s">
        <v>712</v>
      </c>
      <c r="AJ236" s="81" t="b">
        <v>0</v>
      </c>
      <c r="AK236" s="81">
        <v>5</v>
      </c>
      <c r="AL236" s="87" t="s">
        <v>654</v>
      </c>
      <c r="AM236" s="81" t="s">
        <v>741</v>
      </c>
      <c r="AN236" s="81" t="b">
        <v>0</v>
      </c>
      <c r="AO236" s="87" t="s">
        <v>654</v>
      </c>
      <c r="AP236" s="81" t="s">
        <v>197</v>
      </c>
      <c r="AQ236" s="81">
        <v>0</v>
      </c>
      <c r="AR236" s="81">
        <v>0</v>
      </c>
      <c r="AS236" s="81"/>
      <c r="AT236" s="81"/>
      <c r="AU236" s="81"/>
      <c r="AV236" s="81"/>
      <c r="AW236" s="81"/>
      <c r="AX236" s="81"/>
      <c r="AY236" s="81"/>
      <c r="AZ236" s="81"/>
      <c r="BA236" s="81">
        <v>5</v>
      </c>
      <c r="BB236" s="80" t="str">
        <f>REPLACE(INDEX(GroupVertices[Group],MATCH(Edges[[#This Row],[Vertex 1]],GroupVertices[Vertex],0)),1,1,"")</f>
        <v>2</v>
      </c>
      <c r="BC236" s="80" t="str">
        <f>REPLACE(INDEX(GroupVertices[Group],MATCH(Edges[[#This Row],[Vertex 2]],GroupVertices[Vertex],0)),1,1,"")</f>
        <v>2</v>
      </c>
      <c r="BD236" s="48"/>
      <c r="BE236" s="49"/>
      <c r="BF236" s="48"/>
      <c r="BG236" s="49"/>
      <c r="BH236" s="48"/>
      <c r="BI236" s="49"/>
      <c r="BJ236" s="48"/>
      <c r="BK236" s="49"/>
      <c r="BL236" s="48"/>
    </row>
    <row r="237" spans="1:64" ht="15">
      <c r="A237" s="66" t="s">
        <v>289</v>
      </c>
      <c r="B237" s="66" t="s">
        <v>295</v>
      </c>
      <c r="C237" s="67" t="s">
        <v>1943</v>
      </c>
      <c r="D237" s="68">
        <v>3</v>
      </c>
      <c r="E237" s="69" t="s">
        <v>132</v>
      </c>
      <c r="F237" s="70">
        <v>32</v>
      </c>
      <c r="G237" s="67"/>
      <c r="H237" s="71"/>
      <c r="I237" s="72"/>
      <c r="J237" s="72"/>
      <c r="K237" s="34" t="s">
        <v>65</v>
      </c>
      <c r="L237" s="79">
        <v>237</v>
      </c>
      <c r="M237" s="79"/>
      <c r="N237" s="74"/>
      <c r="O237" s="81" t="s">
        <v>327</v>
      </c>
      <c r="P237" s="83">
        <v>43471.382743055554</v>
      </c>
      <c r="Q237" s="81" t="s">
        <v>346</v>
      </c>
      <c r="R237" s="81"/>
      <c r="S237" s="81"/>
      <c r="T237" s="81" t="s">
        <v>403</v>
      </c>
      <c r="U237" s="81"/>
      <c r="V237" s="84" t="s">
        <v>494</v>
      </c>
      <c r="W237" s="83">
        <v>43471.382743055554</v>
      </c>
      <c r="X237" s="84" t="s">
        <v>562</v>
      </c>
      <c r="Y237" s="81"/>
      <c r="Z237" s="81"/>
      <c r="AA237" s="87" t="s">
        <v>662</v>
      </c>
      <c r="AB237" s="81"/>
      <c r="AC237" s="81" t="b">
        <v>0</v>
      </c>
      <c r="AD237" s="81">
        <v>0</v>
      </c>
      <c r="AE237" s="87" t="s">
        <v>712</v>
      </c>
      <c r="AF237" s="81" t="b">
        <v>0</v>
      </c>
      <c r="AG237" s="81" t="s">
        <v>728</v>
      </c>
      <c r="AH237" s="81"/>
      <c r="AI237" s="87" t="s">
        <v>712</v>
      </c>
      <c r="AJ237" s="81" t="b">
        <v>0</v>
      </c>
      <c r="AK237" s="81">
        <v>14</v>
      </c>
      <c r="AL237" s="87" t="s">
        <v>655</v>
      </c>
      <c r="AM237" s="81" t="s">
        <v>741</v>
      </c>
      <c r="AN237" s="81" t="b">
        <v>0</v>
      </c>
      <c r="AO237" s="87" t="s">
        <v>655</v>
      </c>
      <c r="AP237" s="81" t="s">
        <v>197</v>
      </c>
      <c r="AQ237" s="81">
        <v>0</v>
      </c>
      <c r="AR237" s="81">
        <v>0</v>
      </c>
      <c r="AS237" s="81"/>
      <c r="AT237" s="81"/>
      <c r="AU237" s="81"/>
      <c r="AV237" s="81"/>
      <c r="AW237" s="81"/>
      <c r="AX237" s="81"/>
      <c r="AY237" s="81"/>
      <c r="AZ237" s="81"/>
      <c r="BA237" s="81">
        <v>1</v>
      </c>
      <c r="BB237" s="80" t="str">
        <f>REPLACE(INDEX(GroupVertices[Group],MATCH(Edges[[#This Row],[Vertex 1]],GroupVertices[Vertex],0)),1,1,"")</f>
        <v>1</v>
      </c>
      <c r="BC237" s="80" t="str">
        <f>REPLACE(INDEX(GroupVertices[Group],MATCH(Edges[[#This Row],[Vertex 2]],GroupVertices[Vertex],0)),1,1,"")</f>
        <v>2</v>
      </c>
      <c r="BD237" s="48"/>
      <c r="BE237" s="49"/>
      <c r="BF237" s="48"/>
      <c r="BG237" s="49"/>
      <c r="BH237" s="48"/>
      <c r="BI237" s="49"/>
      <c r="BJ237" s="48"/>
      <c r="BK237" s="49"/>
      <c r="BL237" s="48"/>
    </row>
    <row r="238" spans="1:64" ht="15">
      <c r="A238" s="66" t="s">
        <v>276</v>
      </c>
      <c r="B238" s="66" t="s">
        <v>295</v>
      </c>
      <c r="C238" s="67" t="s">
        <v>1943</v>
      </c>
      <c r="D238" s="68">
        <v>3</v>
      </c>
      <c r="E238" s="69" t="s">
        <v>132</v>
      </c>
      <c r="F238" s="70">
        <v>32</v>
      </c>
      <c r="G238" s="67"/>
      <c r="H238" s="71"/>
      <c r="I238" s="72"/>
      <c r="J238" s="72"/>
      <c r="K238" s="34" t="s">
        <v>65</v>
      </c>
      <c r="L238" s="79">
        <v>238</v>
      </c>
      <c r="M238" s="79"/>
      <c r="N238" s="74"/>
      <c r="O238" s="81" t="s">
        <v>327</v>
      </c>
      <c r="P238" s="83">
        <v>43470.67581018519</v>
      </c>
      <c r="Q238" s="81" t="s">
        <v>334</v>
      </c>
      <c r="R238" s="81"/>
      <c r="S238" s="81"/>
      <c r="T238" s="81" t="s">
        <v>403</v>
      </c>
      <c r="U238" s="81"/>
      <c r="V238" s="84" t="s">
        <v>482</v>
      </c>
      <c r="W238" s="83">
        <v>43470.67581018519</v>
      </c>
      <c r="X238" s="84" t="s">
        <v>561</v>
      </c>
      <c r="Y238" s="81"/>
      <c r="Z238" s="81"/>
      <c r="AA238" s="87" t="s">
        <v>661</v>
      </c>
      <c r="AB238" s="87" t="s">
        <v>655</v>
      </c>
      <c r="AC238" s="81" t="b">
        <v>0</v>
      </c>
      <c r="AD238" s="81">
        <v>8</v>
      </c>
      <c r="AE238" s="87" t="s">
        <v>722</v>
      </c>
      <c r="AF238" s="81" t="b">
        <v>0</v>
      </c>
      <c r="AG238" s="81" t="s">
        <v>728</v>
      </c>
      <c r="AH238" s="81"/>
      <c r="AI238" s="87" t="s">
        <v>712</v>
      </c>
      <c r="AJ238" s="81" t="b">
        <v>0</v>
      </c>
      <c r="AK238" s="81">
        <v>3</v>
      </c>
      <c r="AL238" s="87" t="s">
        <v>712</v>
      </c>
      <c r="AM238" s="81" t="s">
        <v>742</v>
      </c>
      <c r="AN238" s="81" t="b">
        <v>0</v>
      </c>
      <c r="AO238" s="87" t="s">
        <v>655</v>
      </c>
      <c r="AP238" s="81" t="s">
        <v>326</v>
      </c>
      <c r="AQ238" s="81">
        <v>0</v>
      </c>
      <c r="AR238" s="81">
        <v>0</v>
      </c>
      <c r="AS238" s="81"/>
      <c r="AT238" s="81"/>
      <c r="AU238" s="81"/>
      <c r="AV238" s="81"/>
      <c r="AW238" s="81"/>
      <c r="AX238" s="81"/>
      <c r="AY238" s="81"/>
      <c r="AZ238" s="81"/>
      <c r="BA238" s="81">
        <v>1</v>
      </c>
      <c r="BB238" s="80" t="str">
        <f>REPLACE(INDEX(GroupVertices[Group],MATCH(Edges[[#This Row],[Vertex 1]],GroupVertices[Vertex],0)),1,1,"")</f>
        <v>2</v>
      </c>
      <c r="BC238" s="80" t="str">
        <f>REPLACE(INDEX(GroupVertices[Group],MATCH(Edges[[#This Row],[Vertex 2]],GroupVertices[Vertex],0)),1,1,"")</f>
        <v>2</v>
      </c>
      <c r="BD238" s="48"/>
      <c r="BE238" s="49"/>
      <c r="BF238" s="48"/>
      <c r="BG238" s="49"/>
      <c r="BH238" s="48"/>
      <c r="BI238" s="49"/>
      <c r="BJ238" s="48"/>
      <c r="BK238" s="49"/>
      <c r="BL238" s="48"/>
    </row>
    <row r="239" spans="1:64" ht="15">
      <c r="A239" s="66" t="s">
        <v>271</v>
      </c>
      <c r="B239" s="66" t="s">
        <v>296</v>
      </c>
      <c r="C239" s="67" t="s">
        <v>2311</v>
      </c>
      <c r="D239" s="68">
        <v>10</v>
      </c>
      <c r="E239" s="69" t="s">
        <v>136</v>
      </c>
      <c r="F239" s="70">
        <v>11.2</v>
      </c>
      <c r="G239" s="67"/>
      <c r="H239" s="71"/>
      <c r="I239" s="72"/>
      <c r="J239" s="72"/>
      <c r="K239" s="34" t="s">
        <v>65</v>
      </c>
      <c r="L239" s="79">
        <v>239</v>
      </c>
      <c r="M239" s="79"/>
      <c r="N239" s="74"/>
      <c r="O239" s="81" t="s">
        <v>327</v>
      </c>
      <c r="P239" s="83">
        <v>43470.67728009259</v>
      </c>
      <c r="Q239" s="81" t="s">
        <v>333</v>
      </c>
      <c r="R239" s="81"/>
      <c r="S239" s="81"/>
      <c r="T239" s="81" t="s">
        <v>403</v>
      </c>
      <c r="U239" s="81"/>
      <c r="V239" s="84" t="s">
        <v>477</v>
      </c>
      <c r="W239" s="83">
        <v>43470.67728009259</v>
      </c>
      <c r="X239" s="84" t="s">
        <v>556</v>
      </c>
      <c r="Y239" s="81"/>
      <c r="Z239" s="81"/>
      <c r="AA239" s="87" t="s">
        <v>654</v>
      </c>
      <c r="AB239" s="87" t="s">
        <v>661</v>
      </c>
      <c r="AC239" s="81" t="b">
        <v>0</v>
      </c>
      <c r="AD239" s="81">
        <v>12</v>
      </c>
      <c r="AE239" s="87" t="s">
        <v>713</v>
      </c>
      <c r="AF239" s="81" t="b">
        <v>0</v>
      </c>
      <c r="AG239" s="81" t="s">
        <v>728</v>
      </c>
      <c r="AH239" s="81"/>
      <c r="AI239" s="87" t="s">
        <v>712</v>
      </c>
      <c r="AJ239" s="81" t="b">
        <v>0</v>
      </c>
      <c r="AK239" s="81">
        <v>5</v>
      </c>
      <c r="AL239" s="87" t="s">
        <v>712</v>
      </c>
      <c r="AM239" s="81" t="s">
        <v>741</v>
      </c>
      <c r="AN239" s="81" t="b">
        <v>0</v>
      </c>
      <c r="AO239" s="87" t="s">
        <v>661</v>
      </c>
      <c r="AP239" s="81" t="s">
        <v>326</v>
      </c>
      <c r="AQ239" s="81">
        <v>0</v>
      </c>
      <c r="AR239" s="81">
        <v>0</v>
      </c>
      <c r="AS239" s="81" t="s">
        <v>751</v>
      </c>
      <c r="AT239" s="81" t="s">
        <v>754</v>
      </c>
      <c r="AU239" s="81" t="s">
        <v>757</v>
      </c>
      <c r="AV239" s="81" t="s">
        <v>764</v>
      </c>
      <c r="AW239" s="81" t="s">
        <v>771</v>
      </c>
      <c r="AX239" s="81" t="s">
        <v>778</v>
      </c>
      <c r="AY239" s="81" t="s">
        <v>780</v>
      </c>
      <c r="AZ239" s="84" t="s">
        <v>787</v>
      </c>
      <c r="BA239" s="81">
        <v>5</v>
      </c>
      <c r="BB239" s="80" t="str">
        <f>REPLACE(INDEX(GroupVertices[Group],MATCH(Edges[[#This Row],[Vertex 1]],GroupVertices[Vertex],0)),1,1,"")</f>
        <v>2</v>
      </c>
      <c r="BC239" s="80" t="str">
        <f>REPLACE(INDEX(GroupVertices[Group],MATCH(Edges[[#This Row],[Vertex 2]],GroupVertices[Vertex],0)),1,1,"")</f>
        <v>2</v>
      </c>
      <c r="BD239" s="48">
        <v>0</v>
      </c>
      <c r="BE239" s="49">
        <v>0</v>
      </c>
      <c r="BF239" s="48">
        <v>0</v>
      </c>
      <c r="BG239" s="49">
        <v>0</v>
      </c>
      <c r="BH239" s="48">
        <v>0</v>
      </c>
      <c r="BI239" s="49">
        <v>0</v>
      </c>
      <c r="BJ239" s="48">
        <v>15</v>
      </c>
      <c r="BK239" s="49">
        <v>100</v>
      </c>
      <c r="BL239" s="48">
        <v>15</v>
      </c>
    </row>
    <row r="240" spans="1:64" ht="15">
      <c r="A240" s="66" t="s">
        <v>271</v>
      </c>
      <c r="B240" s="66" t="s">
        <v>296</v>
      </c>
      <c r="C240" s="67" t="s">
        <v>2311</v>
      </c>
      <c r="D240" s="68">
        <v>10</v>
      </c>
      <c r="E240" s="69" t="s">
        <v>136</v>
      </c>
      <c r="F240" s="70">
        <v>11.2</v>
      </c>
      <c r="G240" s="67"/>
      <c r="H240" s="71"/>
      <c r="I240" s="72"/>
      <c r="J240" s="72"/>
      <c r="K240" s="34" t="s">
        <v>65</v>
      </c>
      <c r="L240" s="79">
        <v>240</v>
      </c>
      <c r="M240" s="79"/>
      <c r="N240" s="74"/>
      <c r="O240" s="81" t="s">
        <v>327</v>
      </c>
      <c r="P240" s="83">
        <v>43470.674675925926</v>
      </c>
      <c r="Q240" s="81" t="s">
        <v>346</v>
      </c>
      <c r="R240" s="81"/>
      <c r="S240" s="81"/>
      <c r="T240" s="81" t="s">
        <v>428</v>
      </c>
      <c r="U240" s="81"/>
      <c r="V240" s="84" t="s">
        <v>477</v>
      </c>
      <c r="W240" s="83">
        <v>43470.674675925926</v>
      </c>
      <c r="X240" s="84" t="s">
        <v>391</v>
      </c>
      <c r="Y240" s="81"/>
      <c r="Z240" s="81"/>
      <c r="AA240" s="87" t="s">
        <v>655</v>
      </c>
      <c r="AB240" s="81"/>
      <c r="AC240" s="81" t="b">
        <v>0</v>
      </c>
      <c r="AD240" s="81">
        <v>37</v>
      </c>
      <c r="AE240" s="87" t="s">
        <v>712</v>
      </c>
      <c r="AF240" s="81" t="b">
        <v>0</v>
      </c>
      <c r="AG240" s="81" t="s">
        <v>728</v>
      </c>
      <c r="AH240" s="81"/>
      <c r="AI240" s="87" t="s">
        <v>712</v>
      </c>
      <c r="AJ240" s="81" t="b">
        <v>0</v>
      </c>
      <c r="AK240" s="81">
        <v>14</v>
      </c>
      <c r="AL240" s="87" t="s">
        <v>712</v>
      </c>
      <c r="AM240" s="81" t="s">
        <v>741</v>
      </c>
      <c r="AN240" s="81" t="b">
        <v>0</v>
      </c>
      <c r="AO240" s="87" t="s">
        <v>655</v>
      </c>
      <c r="AP240" s="81" t="s">
        <v>326</v>
      </c>
      <c r="AQ240" s="81">
        <v>0</v>
      </c>
      <c r="AR240" s="81">
        <v>0</v>
      </c>
      <c r="AS240" s="81" t="s">
        <v>751</v>
      </c>
      <c r="AT240" s="81" t="s">
        <v>754</v>
      </c>
      <c r="AU240" s="81" t="s">
        <v>757</v>
      </c>
      <c r="AV240" s="81" t="s">
        <v>764</v>
      </c>
      <c r="AW240" s="81" t="s">
        <v>771</v>
      </c>
      <c r="AX240" s="81" t="s">
        <v>778</v>
      </c>
      <c r="AY240" s="81" t="s">
        <v>780</v>
      </c>
      <c r="AZ240" s="84" t="s">
        <v>787</v>
      </c>
      <c r="BA240" s="81">
        <v>5</v>
      </c>
      <c r="BB240" s="80" t="str">
        <f>REPLACE(INDEX(GroupVertices[Group],MATCH(Edges[[#This Row],[Vertex 1]],GroupVertices[Vertex],0)),1,1,"")</f>
        <v>2</v>
      </c>
      <c r="BC240" s="80" t="str">
        <f>REPLACE(INDEX(GroupVertices[Group],MATCH(Edges[[#This Row],[Vertex 2]],GroupVertices[Vertex],0)),1,1,"")</f>
        <v>2</v>
      </c>
      <c r="BD240" s="48">
        <v>0</v>
      </c>
      <c r="BE240" s="49">
        <v>0</v>
      </c>
      <c r="BF240" s="48">
        <v>0</v>
      </c>
      <c r="BG240" s="49">
        <v>0</v>
      </c>
      <c r="BH240" s="48">
        <v>0</v>
      </c>
      <c r="BI240" s="49">
        <v>0</v>
      </c>
      <c r="BJ240" s="48">
        <v>43</v>
      </c>
      <c r="BK240" s="49">
        <v>100</v>
      </c>
      <c r="BL240" s="48">
        <v>43</v>
      </c>
    </row>
    <row r="241" spans="1:64" ht="15">
      <c r="A241" s="66" t="s">
        <v>271</v>
      </c>
      <c r="B241" s="66" t="s">
        <v>296</v>
      </c>
      <c r="C241" s="67" t="s">
        <v>2311</v>
      </c>
      <c r="D241" s="68">
        <v>10</v>
      </c>
      <c r="E241" s="69" t="s">
        <v>136</v>
      </c>
      <c r="F241" s="70">
        <v>11.2</v>
      </c>
      <c r="G241" s="67"/>
      <c r="H241" s="71"/>
      <c r="I241" s="72"/>
      <c r="J241" s="72"/>
      <c r="K241" s="34" t="s">
        <v>65</v>
      </c>
      <c r="L241" s="79">
        <v>241</v>
      </c>
      <c r="M241" s="79"/>
      <c r="N241" s="74"/>
      <c r="O241" s="81" t="s">
        <v>327</v>
      </c>
      <c r="P241" s="83">
        <v>43471.41128472222</v>
      </c>
      <c r="Q241" s="81" t="s">
        <v>356</v>
      </c>
      <c r="R241" s="81"/>
      <c r="S241" s="81"/>
      <c r="T241" s="81"/>
      <c r="U241" s="81"/>
      <c r="V241" s="84" t="s">
        <v>477</v>
      </c>
      <c r="W241" s="83">
        <v>43471.41128472222</v>
      </c>
      <c r="X241" s="84" t="s">
        <v>540</v>
      </c>
      <c r="Y241" s="81"/>
      <c r="Z241" s="81"/>
      <c r="AA241" s="87" t="s">
        <v>636</v>
      </c>
      <c r="AB241" s="81"/>
      <c r="AC241" s="81" t="b">
        <v>0</v>
      </c>
      <c r="AD241" s="81">
        <v>0</v>
      </c>
      <c r="AE241" s="87" t="s">
        <v>712</v>
      </c>
      <c r="AF241" s="81" t="b">
        <v>0</v>
      </c>
      <c r="AG241" s="81" t="s">
        <v>728</v>
      </c>
      <c r="AH241" s="81"/>
      <c r="AI241" s="87" t="s">
        <v>712</v>
      </c>
      <c r="AJ241" s="81" t="b">
        <v>0</v>
      </c>
      <c r="AK241" s="81">
        <v>3</v>
      </c>
      <c r="AL241" s="87" t="s">
        <v>635</v>
      </c>
      <c r="AM241" s="81" t="s">
        <v>741</v>
      </c>
      <c r="AN241" s="81" t="b">
        <v>0</v>
      </c>
      <c r="AO241" s="87" t="s">
        <v>635</v>
      </c>
      <c r="AP241" s="81" t="s">
        <v>197</v>
      </c>
      <c r="AQ241" s="81">
        <v>0</v>
      </c>
      <c r="AR241" s="81">
        <v>0</v>
      </c>
      <c r="AS241" s="81"/>
      <c r="AT241" s="81"/>
      <c r="AU241" s="81"/>
      <c r="AV241" s="81"/>
      <c r="AW241" s="81"/>
      <c r="AX241" s="81"/>
      <c r="AY241" s="81"/>
      <c r="AZ241" s="81"/>
      <c r="BA241" s="81">
        <v>5</v>
      </c>
      <c r="BB241" s="80" t="str">
        <f>REPLACE(INDEX(GroupVertices[Group],MATCH(Edges[[#This Row],[Vertex 1]],GroupVertices[Vertex],0)),1,1,"")</f>
        <v>2</v>
      </c>
      <c r="BC241" s="80" t="str">
        <f>REPLACE(INDEX(GroupVertices[Group],MATCH(Edges[[#This Row],[Vertex 2]],GroupVertices[Vertex],0)),1,1,"")</f>
        <v>2</v>
      </c>
      <c r="BD241" s="48"/>
      <c r="BE241" s="49"/>
      <c r="BF241" s="48"/>
      <c r="BG241" s="49"/>
      <c r="BH241" s="48"/>
      <c r="BI241" s="49"/>
      <c r="BJ241" s="48"/>
      <c r="BK241" s="49"/>
      <c r="BL241" s="48"/>
    </row>
    <row r="242" spans="1:64" ht="15">
      <c r="A242" s="66" t="s">
        <v>271</v>
      </c>
      <c r="B242" s="66" t="s">
        <v>296</v>
      </c>
      <c r="C242" s="67" t="s">
        <v>2311</v>
      </c>
      <c r="D242" s="68">
        <v>10</v>
      </c>
      <c r="E242" s="69" t="s">
        <v>136</v>
      </c>
      <c r="F242" s="70">
        <v>11.2</v>
      </c>
      <c r="G242" s="67"/>
      <c r="H242" s="71"/>
      <c r="I242" s="72"/>
      <c r="J242" s="72"/>
      <c r="K242" s="34" t="s">
        <v>65</v>
      </c>
      <c r="L242" s="79">
        <v>242</v>
      </c>
      <c r="M242" s="79"/>
      <c r="N242" s="74"/>
      <c r="O242" s="81" t="s">
        <v>327</v>
      </c>
      <c r="P242" s="83">
        <v>43471.41138888889</v>
      </c>
      <c r="Q242" s="81" t="s">
        <v>334</v>
      </c>
      <c r="R242" s="81"/>
      <c r="S242" s="81"/>
      <c r="T242" s="81" t="s">
        <v>403</v>
      </c>
      <c r="U242" s="81"/>
      <c r="V242" s="84" t="s">
        <v>477</v>
      </c>
      <c r="W242" s="83">
        <v>43471.41138888889</v>
      </c>
      <c r="X242" s="84" t="s">
        <v>557</v>
      </c>
      <c r="Y242" s="81"/>
      <c r="Z242" s="81"/>
      <c r="AA242" s="87" t="s">
        <v>656</v>
      </c>
      <c r="AB242" s="81"/>
      <c r="AC242" s="81" t="b">
        <v>0</v>
      </c>
      <c r="AD242" s="81">
        <v>0</v>
      </c>
      <c r="AE242" s="87" t="s">
        <v>712</v>
      </c>
      <c r="AF242" s="81" t="b">
        <v>0</v>
      </c>
      <c r="AG242" s="81" t="s">
        <v>728</v>
      </c>
      <c r="AH242" s="81"/>
      <c r="AI242" s="87" t="s">
        <v>712</v>
      </c>
      <c r="AJ242" s="81" t="b">
        <v>0</v>
      </c>
      <c r="AK242" s="81">
        <v>3</v>
      </c>
      <c r="AL242" s="87" t="s">
        <v>661</v>
      </c>
      <c r="AM242" s="81" t="s">
        <v>741</v>
      </c>
      <c r="AN242" s="81" t="b">
        <v>0</v>
      </c>
      <c r="AO242" s="87" t="s">
        <v>661</v>
      </c>
      <c r="AP242" s="81" t="s">
        <v>197</v>
      </c>
      <c r="AQ242" s="81">
        <v>0</v>
      </c>
      <c r="AR242" s="81">
        <v>0</v>
      </c>
      <c r="AS242" s="81"/>
      <c r="AT242" s="81"/>
      <c r="AU242" s="81"/>
      <c r="AV242" s="81"/>
      <c r="AW242" s="81"/>
      <c r="AX242" s="81"/>
      <c r="AY242" s="81"/>
      <c r="AZ242" s="81"/>
      <c r="BA242" s="81">
        <v>5</v>
      </c>
      <c r="BB242" s="80" t="str">
        <f>REPLACE(INDEX(GroupVertices[Group],MATCH(Edges[[#This Row],[Vertex 1]],GroupVertices[Vertex],0)),1,1,"")</f>
        <v>2</v>
      </c>
      <c r="BC242" s="80" t="str">
        <f>REPLACE(INDEX(GroupVertices[Group],MATCH(Edges[[#This Row],[Vertex 2]],GroupVertices[Vertex],0)),1,1,"")</f>
        <v>2</v>
      </c>
      <c r="BD242" s="48">
        <v>1</v>
      </c>
      <c r="BE242" s="49">
        <v>11.11111111111111</v>
      </c>
      <c r="BF242" s="48">
        <v>0</v>
      </c>
      <c r="BG242" s="49">
        <v>0</v>
      </c>
      <c r="BH242" s="48">
        <v>0</v>
      </c>
      <c r="BI242" s="49">
        <v>0</v>
      </c>
      <c r="BJ242" s="48">
        <v>8</v>
      </c>
      <c r="BK242" s="49">
        <v>88.88888888888889</v>
      </c>
      <c r="BL242" s="48">
        <v>9</v>
      </c>
    </row>
    <row r="243" spans="1:64" ht="15">
      <c r="A243" s="66" t="s">
        <v>271</v>
      </c>
      <c r="B243" s="66" t="s">
        <v>296</v>
      </c>
      <c r="C243" s="67" t="s">
        <v>2311</v>
      </c>
      <c r="D243" s="68">
        <v>10</v>
      </c>
      <c r="E243" s="69" t="s">
        <v>136</v>
      </c>
      <c r="F243" s="70">
        <v>11.2</v>
      </c>
      <c r="G243" s="67"/>
      <c r="H243" s="71"/>
      <c r="I243" s="72"/>
      <c r="J243" s="72"/>
      <c r="K243" s="34" t="s">
        <v>65</v>
      </c>
      <c r="L243" s="79">
        <v>243</v>
      </c>
      <c r="M243" s="79"/>
      <c r="N243" s="74"/>
      <c r="O243" s="81" t="s">
        <v>327</v>
      </c>
      <c r="P243" s="83">
        <v>43471.411412037036</v>
      </c>
      <c r="Q243" s="81" t="s">
        <v>333</v>
      </c>
      <c r="R243" s="81"/>
      <c r="S243" s="81"/>
      <c r="T243" s="81" t="s">
        <v>403</v>
      </c>
      <c r="U243" s="81"/>
      <c r="V243" s="84" t="s">
        <v>477</v>
      </c>
      <c r="W243" s="83">
        <v>43471.411412037036</v>
      </c>
      <c r="X243" s="84" t="s">
        <v>558</v>
      </c>
      <c r="Y243" s="81"/>
      <c r="Z243" s="81"/>
      <c r="AA243" s="87" t="s">
        <v>657</v>
      </c>
      <c r="AB243" s="81"/>
      <c r="AC243" s="81" t="b">
        <v>0</v>
      </c>
      <c r="AD243" s="81">
        <v>0</v>
      </c>
      <c r="AE243" s="87" t="s">
        <v>712</v>
      </c>
      <c r="AF243" s="81" t="b">
        <v>0</v>
      </c>
      <c r="AG243" s="81" t="s">
        <v>728</v>
      </c>
      <c r="AH243" s="81"/>
      <c r="AI243" s="87" t="s">
        <v>712</v>
      </c>
      <c r="AJ243" s="81" t="b">
        <v>0</v>
      </c>
      <c r="AK243" s="81">
        <v>5</v>
      </c>
      <c r="AL243" s="87" t="s">
        <v>654</v>
      </c>
      <c r="AM243" s="81" t="s">
        <v>741</v>
      </c>
      <c r="AN243" s="81" t="b">
        <v>0</v>
      </c>
      <c r="AO243" s="87" t="s">
        <v>654</v>
      </c>
      <c r="AP243" s="81" t="s">
        <v>197</v>
      </c>
      <c r="AQ243" s="81">
        <v>0</v>
      </c>
      <c r="AR243" s="81">
        <v>0</v>
      </c>
      <c r="AS243" s="81"/>
      <c r="AT243" s="81"/>
      <c r="AU243" s="81"/>
      <c r="AV243" s="81"/>
      <c r="AW243" s="81"/>
      <c r="AX243" s="81"/>
      <c r="AY243" s="81"/>
      <c r="AZ243" s="81"/>
      <c r="BA243" s="81">
        <v>5</v>
      </c>
      <c r="BB243" s="80" t="str">
        <f>REPLACE(INDEX(GroupVertices[Group],MATCH(Edges[[#This Row],[Vertex 1]],GroupVertices[Vertex],0)),1,1,"")</f>
        <v>2</v>
      </c>
      <c r="BC243" s="80" t="str">
        <f>REPLACE(INDEX(GroupVertices[Group],MATCH(Edges[[#This Row],[Vertex 2]],GroupVertices[Vertex],0)),1,1,"")</f>
        <v>2</v>
      </c>
      <c r="BD243" s="48">
        <v>0</v>
      </c>
      <c r="BE243" s="49">
        <v>0</v>
      </c>
      <c r="BF243" s="48">
        <v>0</v>
      </c>
      <c r="BG243" s="49">
        <v>0</v>
      </c>
      <c r="BH243" s="48">
        <v>0</v>
      </c>
      <c r="BI243" s="49">
        <v>0</v>
      </c>
      <c r="BJ243" s="48">
        <v>15</v>
      </c>
      <c r="BK243" s="49">
        <v>100</v>
      </c>
      <c r="BL243" s="48">
        <v>15</v>
      </c>
    </row>
    <row r="244" spans="1:64" ht="15">
      <c r="A244" s="66" t="s">
        <v>289</v>
      </c>
      <c r="B244" s="66" t="s">
        <v>296</v>
      </c>
      <c r="C244" s="67" t="s">
        <v>1943</v>
      </c>
      <c r="D244" s="68">
        <v>3</v>
      </c>
      <c r="E244" s="69" t="s">
        <v>132</v>
      </c>
      <c r="F244" s="70">
        <v>32</v>
      </c>
      <c r="G244" s="67"/>
      <c r="H244" s="71"/>
      <c r="I244" s="72"/>
      <c r="J244" s="72"/>
      <c r="K244" s="34" t="s">
        <v>65</v>
      </c>
      <c r="L244" s="79">
        <v>244</v>
      </c>
      <c r="M244" s="79"/>
      <c r="N244" s="74"/>
      <c r="O244" s="81" t="s">
        <v>327</v>
      </c>
      <c r="P244" s="83">
        <v>43471.382743055554</v>
      </c>
      <c r="Q244" s="81" t="s">
        <v>346</v>
      </c>
      <c r="R244" s="81"/>
      <c r="S244" s="81"/>
      <c r="T244" s="81" t="s">
        <v>403</v>
      </c>
      <c r="U244" s="81"/>
      <c r="V244" s="84" t="s">
        <v>494</v>
      </c>
      <c r="W244" s="83">
        <v>43471.382743055554</v>
      </c>
      <c r="X244" s="84" t="s">
        <v>562</v>
      </c>
      <c r="Y244" s="81"/>
      <c r="Z244" s="81"/>
      <c r="AA244" s="87" t="s">
        <v>662</v>
      </c>
      <c r="AB244" s="81"/>
      <c r="AC244" s="81" t="b">
        <v>0</v>
      </c>
      <c r="AD244" s="81">
        <v>0</v>
      </c>
      <c r="AE244" s="87" t="s">
        <v>712</v>
      </c>
      <c r="AF244" s="81" t="b">
        <v>0</v>
      </c>
      <c r="AG244" s="81" t="s">
        <v>728</v>
      </c>
      <c r="AH244" s="81"/>
      <c r="AI244" s="87" t="s">
        <v>712</v>
      </c>
      <c r="AJ244" s="81" t="b">
        <v>0</v>
      </c>
      <c r="AK244" s="81">
        <v>14</v>
      </c>
      <c r="AL244" s="87" t="s">
        <v>655</v>
      </c>
      <c r="AM244" s="81" t="s">
        <v>741</v>
      </c>
      <c r="AN244" s="81" t="b">
        <v>0</v>
      </c>
      <c r="AO244" s="87" t="s">
        <v>655</v>
      </c>
      <c r="AP244" s="81" t="s">
        <v>197</v>
      </c>
      <c r="AQ244" s="81">
        <v>0</v>
      </c>
      <c r="AR244" s="81">
        <v>0</v>
      </c>
      <c r="AS244" s="81"/>
      <c r="AT244" s="81"/>
      <c r="AU244" s="81"/>
      <c r="AV244" s="81"/>
      <c r="AW244" s="81"/>
      <c r="AX244" s="81"/>
      <c r="AY244" s="81"/>
      <c r="AZ244" s="81"/>
      <c r="BA244" s="81">
        <v>1</v>
      </c>
      <c r="BB244" s="80" t="str">
        <f>REPLACE(INDEX(GroupVertices[Group],MATCH(Edges[[#This Row],[Vertex 1]],GroupVertices[Vertex],0)),1,1,"")</f>
        <v>1</v>
      </c>
      <c r="BC244" s="80" t="str">
        <f>REPLACE(INDEX(GroupVertices[Group],MATCH(Edges[[#This Row],[Vertex 2]],GroupVertices[Vertex],0)),1,1,"")</f>
        <v>2</v>
      </c>
      <c r="BD244" s="48"/>
      <c r="BE244" s="49"/>
      <c r="BF244" s="48"/>
      <c r="BG244" s="49"/>
      <c r="BH244" s="48"/>
      <c r="BI244" s="49"/>
      <c r="BJ244" s="48"/>
      <c r="BK244" s="49"/>
      <c r="BL244" s="48"/>
    </row>
    <row r="245" spans="1:64" ht="15">
      <c r="A245" s="66" t="s">
        <v>276</v>
      </c>
      <c r="B245" s="66" t="s">
        <v>296</v>
      </c>
      <c r="C245" s="67" t="s">
        <v>1943</v>
      </c>
      <c r="D245" s="68">
        <v>3</v>
      </c>
      <c r="E245" s="69" t="s">
        <v>132</v>
      </c>
      <c r="F245" s="70">
        <v>32</v>
      </c>
      <c r="G245" s="67"/>
      <c r="H245" s="71"/>
      <c r="I245" s="72"/>
      <c r="J245" s="72"/>
      <c r="K245" s="34" t="s">
        <v>65</v>
      </c>
      <c r="L245" s="79">
        <v>245</v>
      </c>
      <c r="M245" s="79"/>
      <c r="N245" s="74"/>
      <c r="O245" s="81" t="s">
        <v>327</v>
      </c>
      <c r="P245" s="83">
        <v>43470.67581018519</v>
      </c>
      <c r="Q245" s="81" t="s">
        <v>334</v>
      </c>
      <c r="R245" s="81"/>
      <c r="S245" s="81"/>
      <c r="T245" s="81" t="s">
        <v>403</v>
      </c>
      <c r="U245" s="81"/>
      <c r="V245" s="84" t="s">
        <v>482</v>
      </c>
      <c r="W245" s="83">
        <v>43470.67581018519</v>
      </c>
      <c r="X245" s="84" t="s">
        <v>561</v>
      </c>
      <c r="Y245" s="81"/>
      <c r="Z245" s="81"/>
      <c r="AA245" s="87" t="s">
        <v>661</v>
      </c>
      <c r="AB245" s="87" t="s">
        <v>655</v>
      </c>
      <c r="AC245" s="81" t="b">
        <v>0</v>
      </c>
      <c r="AD245" s="81">
        <v>8</v>
      </c>
      <c r="AE245" s="87" t="s">
        <v>722</v>
      </c>
      <c r="AF245" s="81" t="b">
        <v>0</v>
      </c>
      <c r="AG245" s="81" t="s">
        <v>728</v>
      </c>
      <c r="AH245" s="81"/>
      <c r="AI245" s="87" t="s">
        <v>712</v>
      </c>
      <c r="AJ245" s="81" t="b">
        <v>0</v>
      </c>
      <c r="AK245" s="81">
        <v>3</v>
      </c>
      <c r="AL245" s="87" t="s">
        <v>712</v>
      </c>
      <c r="AM245" s="81" t="s">
        <v>742</v>
      </c>
      <c r="AN245" s="81" t="b">
        <v>0</v>
      </c>
      <c r="AO245" s="87" t="s">
        <v>655</v>
      </c>
      <c r="AP245" s="81" t="s">
        <v>326</v>
      </c>
      <c r="AQ245" s="81">
        <v>0</v>
      </c>
      <c r="AR245" s="81">
        <v>0</v>
      </c>
      <c r="AS245" s="81"/>
      <c r="AT245" s="81"/>
      <c r="AU245" s="81"/>
      <c r="AV245" s="81"/>
      <c r="AW245" s="81"/>
      <c r="AX245" s="81"/>
      <c r="AY245" s="81"/>
      <c r="AZ245" s="81"/>
      <c r="BA245" s="81">
        <v>1</v>
      </c>
      <c r="BB245" s="80" t="str">
        <f>REPLACE(INDEX(GroupVertices[Group],MATCH(Edges[[#This Row],[Vertex 1]],GroupVertices[Vertex],0)),1,1,"")</f>
        <v>2</v>
      </c>
      <c r="BC245" s="80" t="str">
        <f>REPLACE(INDEX(GroupVertices[Group],MATCH(Edges[[#This Row],[Vertex 2]],GroupVertices[Vertex],0)),1,1,"")</f>
        <v>2</v>
      </c>
      <c r="BD245" s="48">
        <v>1</v>
      </c>
      <c r="BE245" s="49">
        <v>11.11111111111111</v>
      </c>
      <c r="BF245" s="48">
        <v>0</v>
      </c>
      <c r="BG245" s="49">
        <v>0</v>
      </c>
      <c r="BH245" s="48">
        <v>0</v>
      </c>
      <c r="BI245" s="49">
        <v>0</v>
      </c>
      <c r="BJ245" s="48">
        <v>8</v>
      </c>
      <c r="BK245" s="49">
        <v>88.88888888888889</v>
      </c>
      <c r="BL245" s="48">
        <v>9</v>
      </c>
    </row>
    <row r="246" spans="1:64" ht="15">
      <c r="A246" s="66" t="s">
        <v>271</v>
      </c>
      <c r="B246" s="66" t="s">
        <v>276</v>
      </c>
      <c r="C246" s="67" t="s">
        <v>1944</v>
      </c>
      <c r="D246" s="68">
        <v>10</v>
      </c>
      <c r="E246" s="69" t="s">
        <v>136</v>
      </c>
      <c r="F246" s="70">
        <v>26.8</v>
      </c>
      <c r="G246" s="67"/>
      <c r="H246" s="71"/>
      <c r="I246" s="72"/>
      <c r="J246" s="72"/>
      <c r="K246" s="34" t="s">
        <v>66</v>
      </c>
      <c r="L246" s="79">
        <v>246</v>
      </c>
      <c r="M246" s="79"/>
      <c r="N246" s="74"/>
      <c r="O246" s="81" t="s">
        <v>328</v>
      </c>
      <c r="P246" s="83">
        <v>43470.67728009259</v>
      </c>
      <c r="Q246" s="81" t="s">
        <v>333</v>
      </c>
      <c r="R246" s="81"/>
      <c r="S246" s="81"/>
      <c r="T246" s="81" t="s">
        <v>403</v>
      </c>
      <c r="U246" s="81"/>
      <c r="V246" s="84" t="s">
        <v>477</v>
      </c>
      <c r="W246" s="83">
        <v>43470.67728009259</v>
      </c>
      <c r="X246" s="84" t="s">
        <v>556</v>
      </c>
      <c r="Y246" s="81"/>
      <c r="Z246" s="81"/>
      <c r="AA246" s="87" t="s">
        <v>654</v>
      </c>
      <c r="AB246" s="87" t="s">
        <v>661</v>
      </c>
      <c r="AC246" s="81" t="b">
        <v>0</v>
      </c>
      <c r="AD246" s="81">
        <v>12</v>
      </c>
      <c r="AE246" s="87" t="s">
        <v>713</v>
      </c>
      <c r="AF246" s="81" t="b">
        <v>0</v>
      </c>
      <c r="AG246" s="81" t="s">
        <v>728</v>
      </c>
      <c r="AH246" s="81"/>
      <c r="AI246" s="87" t="s">
        <v>712</v>
      </c>
      <c r="AJ246" s="81" t="b">
        <v>0</v>
      </c>
      <c r="AK246" s="81">
        <v>5</v>
      </c>
      <c r="AL246" s="87" t="s">
        <v>712</v>
      </c>
      <c r="AM246" s="81" t="s">
        <v>741</v>
      </c>
      <c r="AN246" s="81" t="b">
        <v>0</v>
      </c>
      <c r="AO246" s="87" t="s">
        <v>661</v>
      </c>
      <c r="AP246" s="81" t="s">
        <v>326</v>
      </c>
      <c r="AQ246" s="81">
        <v>0</v>
      </c>
      <c r="AR246" s="81">
        <v>0</v>
      </c>
      <c r="AS246" s="81" t="s">
        <v>751</v>
      </c>
      <c r="AT246" s="81" t="s">
        <v>754</v>
      </c>
      <c r="AU246" s="81" t="s">
        <v>757</v>
      </c>
      <c r="AV246" s="81" t="s">
        <v>764</v>
      </c>
      <c r="AW246" s="81" t="s">
        <v>771</v>
      </c>
      <c r="AX246" s="81" t="s">
        <v>778</v>
      </c>
      <c r="AY246" s="81" t="s">
        <v>780</v>
      </c>
      <c r="AZ246" s="84" t="s">
        <v>787</v>
      </c>
      <c r="BA246" s="81">
        <v>2</v>
      </c>
      <c r="BB246" s="80" t="str">
        <f>REPLACE(INDEX(GroupVertices[Group],MATCH(Edges[[#This Row],[Vertex 1]],GroupVertices[Vertex],0)),1,1,"")</f>
        <v>2</v>
      </c>
      <c r="BC246" s="80" t="str">
        <f>REPLACE(INDEX(GroupVertices[Group],MATCH(Edges[[#This Row],[Vertex 2]],GroupVertices[Vertex],0)),1,1,"")</f>
        <v>2</v>
      </c>
      <c r="BD246" s="48"/>
      <c r="BE246" s="49"/>
      <c r="BF246" s="48"/>
      <c r="BG246" s="49"/>
      <c r="BH246" s="48"/>
      <c r="BI246" s="49"/>
      <c r="BJ246" s="48"/>
      <c r="BK246" s="49"/>
      <c r="BL246" s="48"/>
    </row>
    <row r="247" spans="1:64" ht="15">
      <c r="A247" s="66" t="s">
        <v>271</v>
      </c>
      <c r="B247" s="66" t="s">
        <v>276</v>
      </c>
      <c r="C247" s="67" t="s">
        <v>1944</v>
      </c>
      <c r="D247" s="68">
        <v>10</v>
      </c>
      <c r="E247" s="69" t="s">
        <v>136</v>
      </c>
      <c r="F247" s="70">
        <v>26.8</v>
      </c>
      <c r="G247" s="67"/>
      <c r="H247" s="71"/>
      <c r="I247" s="72"/>
      <c r="J247" s="72"/>
      <c r="K247" s="34" t="s">
        <v>66</v>
      </c>
      <c r="L247" s="79">
        <v>247</v>
      </c>
      <c r="M247" s="79"/>
      <c r="N247" s="74"/>
      <c r="O247" s="81" t="s">
        <v>327</v>
      </c>
      <c r="P247" s="83">
        <v>43470.674675925926</v>
      </c>
      <c r="Q247" s="81" t="s">
        <v>346</v>
      </c>
      <c r="R247" s="81"/>
      <c r="S247" s="81"/>
      <c r="T247" s="81" t="s">
        <v>428</v>
      </c>
      <c r="U247" s="81"/>
      <c r="V247" s="84" t="s">
        <v>477</v>
      </c>
      <c r="W247" s="83">
        <v>43470.674675925926</v>
      </c>
      <c r="X247" s="84" t="s">
        <v>391</v>
      </c>
      <c r="Y247" s="81"/>
      <c r="Z247" s="81"/>
      <c r="AA247" s="87" t="s">
        <v>655</v>
      </c>
      <c r="AB247" s="81"/>
      <c r="AC247" s="81" t="b">
        <v>0</v>
      </c>
      <c r="AD247" s="81">
        <v>37</v>
      </c>
      <c r="AE247" s="87" t="s">
        <v>712</v>
      </c>
      <c r="AF247" s="81" t="b">
        <v>0</v>
      </c>
      <c r="AG247" s="81" t="s">
        <v>728</v>
      </c>
      <c r="AH247" s="81"/>
      <c r="AI247" s="87" t="s">
        <v>712</v>
      </c>
      <c r="AJ247" s="81" t="b">
        <v>0</v>
      </c>
      <c r="AK247" s="81">
        <v>14</v>
      </c>
      <c r="AL247" s="87" t="s">
        <v>712</v>
      </c>
      <c r="AM247" s="81" t="s">
        <v>741</v>
      </c>
      <c r="AN247" s="81" t="b">
        <v>0</v>
      </c>
      <c r="AO247" s="87" t="s">
        <v>655</v>
      </c>
      <c r="AP247" s="81" t="s">
        <v>326</v>
      </c>
      <c r="AQ247" s="81">
        <v>0</v>
      </c>
      <c r="AR247" s="81">
        <v>0</v>
      </c>
      <c r="AS247" s="81" t="s">
        <v>751</v>
      </c>
      <c r="AT247" s="81" t="s">
        <v>754</v>
      </c>
      <c r="AU247" s="81" t="s">
        <v>757</v>
      </c>
      <c r="AV247" s="81" t="s">
        <v>764</v>
      </c>
      <c r="AW247" s="81" t="s">
        <v>771</v>
      </c>
      <c r="AX247" s="81" t="s">
        <v>778</v>
      </c>
      <c r="AY247" s="81" t="s">
        <v>780</v>
      </c>
      <c r="AZ247" s="84" t="s">
        <v>787</v>
      </c>
      <c r="BA247" s="81">
        <v>2</v>
      </c>
      <c r="BB247" s="80" t="str">
        <f>REPLACE(INDEX(GroupVertices[Group],MATCH(Edges[[#This Row],[Vertex 1]],GroupVertices[Vertex],0)),1,1,"")</f>
        <v>2</v>
      </c>
      <c r="BC247" s="80" t="str">
        <f>REPLACE(INDEX(GroupVertices[Group],MATCH(Edges[[#This Row],[Vertex 2]],GroupVertices[Vertex],0)),1,1,"")</f>
        <v>2</v>
      </c>
      <c r="BD247" s="48"/>
      <c r="BE247" s="49"/>
      <c r="BF247" s="48"/>
      <c r="BG247" s="49"/>
      <c r="BH247" s="48"/>
      <c r="BI247" s="49"/>
      <c r="BJ247" s="48"/>
      <c r="BK247" s="49"/>
      <c r="BL247" s="48"/>
    </row>
    <row r="248" spans="1:64" ht="15">
      <c r="A248" s="66" t="s">
        <v>271</v>
      </c>
      <c r="B248" s="66" t="s">
        <v>276</v>
      </c>
      <c r="C248" s="67" t="s">
        <v>1944</v>
      </c>
      <c r="D248" s="68">
        <v>10</v>
      </c>
      <c r="E248" s="69" t="s">
        <v>136</v>
      </c>
      <c r="F248" s="70">
        <v>26.8</v>
      </c>
      <c r="G248" s="67"/>
      <c r="H248" s="71"/>
      <c r="I248" s="72"/>
      <c r="J248" s="72"/>
      <c r="K248" s="34" t="s">
        <v>66</v>
      </c>
      <c r="L248" s="79">
        <v>248</v>
      </c>
      <c r="M248" s="79"/>
      <c r="N248" s="74"/>
      <c r="O248" s="81" t="s">
        <v>327</v>
      </c>
      <c r="P248" s="83">
        <v>43471.41128472222</v>
      </c>
      <c r="Q248" s="81" t="s">
        <v>356</v>
      </c>
      <c r="R248" s="81"/>
      <c r="S248" s="81"/>
      <c r="T248" s="81"/>
      <c r="U248" s="81"/>
      <c r="V248" s="84" t="s">
        <v>477</v>
      </c>
      <c r="W248" s="83">
        <v>43471.41128472222</v>
      </c>
      <c r="X248" s="84" t="s">
        <v>540</v>
      </c>
      <c r="Y248" s="81"/>
      <c r="Z248" s="81"/>
      <c r="AA248" s="87" t="s">
        <v>636</v>
      </c>
      <c r="AB248" s="81"/>
      <c r="AC248" s="81" t="b">
        <v>0</v>
      </c>
      <c r="AD248" s="81">
        <v>0</v>
      </c>
      <c r="AE248" s="87" t="s">
        <v>712</v>
      </c>
      <c r="AF248" s="81" t="b">
        <v>0</v>
      </c>
      <c r="AG248" s="81" t="s">
        <v>728</v>
      </c>
      <c r="AH248" s="81"/>
      <c r="AI248" s="87" t="s">
        <v>712</v>
      </c>
      <c r="AJ248" s="81" t="b">
        <v>0</v>
      </c>
      <c r="AK248" s="81">
        <v>3</v>
      </c>
      <c r="AL248" s="87" t="s">
        <v>635</v>
      </c>
      <c r="AM248" s="81" t="s">
        <v>741</v>
      </c>
      <c r="AN248" s="81" t="b">
        <v>0</v>
      </c>
      <c r="AO248" s="87" t="s">
        <v>635</v>
      </c>
      <c r="AP248" s="81" t="s">
        <v>197</v>
      </c>
      <c r="AQ248" s="81">
        <v>0</v>
      </c>
      <c r="AR248" s="81">
        <v>0</v>
      </c>
      <c r="AS248" s="81"/>
      <c r="AT248" s="81"/>
      <c r="AU248" s="81"/>
      <c r="AV248" s="81"/>
      <c r="AW248" s="81"/>
      <c r="AX248" s="81"/>
      <c r="AY248" s="81"/>
      <c r="AZ248" s="81"/>
      <c r="BA248" s="81">
        <v>2</v>
      </c>
      <c r="BB248" s="80" t="str">
        <f>REPLACE(INDEX(GroupVertices[Group],MATCH(Edges[[#This Row],[Vertex 1]],GroupVertices[Vertex],0)),1,1,"")</f>
        <v>2</v>
      </c>
      <c r="BC248" s="80" t="str">
        <f>REPLACE(INDEX(GroupVertices[Group],MATCH(Edges[[#This Row],[Vertex 2]],GroupVertices[Vertex],0)),1,1,"")</f>
        <v>2</v>
      </c>
      <c r="BD248" s="48"/>
      <c r="BE248" s="49"/>
      <c r="BF248" s="48"/>
      <c r="BG248" s="49"/>
      <c r="BH248" s="48"/>
      <c r="BI248" s="49"/>
      <c r="BJ248" s="48"/>
      <c r="BK248" s="49"/>
      <c r="BL248" s="48"/>
    </row>
    <row r="249" spans="1:64" ht="15">
      <c r="A249" s="66" t="s">
        <v>271</v>
      </c>
      <c r="B249" s="66" t="s">
        <v>276</v>
      </c>
      <c r="C249" s="67" t="s">
        <v>1944</v>
      </c>
      <c r="D249" s="68">
        <v>10</v>
      </c>
      <c r="E249" s="69" t="s">
        <v>136</v>
      </c>
      <c r="F249" s="70">
        <v>26.8</v>
      </c>
      <c r="G249" s="67"/>
      <c r="H249" s="71"/>
      <c r="I249" s="72"/>
      <c r="J249" s="72"/>
      <c r="K249" s="34" t="s">
        <v>66</v>
      </c>
      <c r="L249" s="79">
        <v>249</v>
      </c>
      <c r="M249" s="79"/>
      <c r="N249" s="74"/>
      <c r="O249" s="81" t="s">
        <v>326</v>
      </c>
      <c r="P249" s="83">
        <v>43471.41138888889</v>
      </c>
      <c r="Q249" s="81" t="s">
        <v>334</v>
      </c>
      <c r="R249" s="81"/>
      <c r="S249" s="81"/>
      <c r="T249" s="81" t="s">
        <v>403</v>
      </c>
      <c r="U249" s="81"/>
      <c r="V249" s="84" t="s">
        <v>477</v>
      </c>
      <c r="W249" s="83">
        <v>43471.41138888889</v>
      </c>
      <c r="X249" s="84" t="s">
        <v>557</v>
      </c>
      <c r="Y249" s="81"/>
      <c r="Z249" s="81"/>
      <c r="AA249" s="87" t="s">
        <v>656</v>
      </c>
      <c r="AB249" s="81"/>
      <c r="AC249" s="81" t="b">
        <v>0</v>
      </c>
      <c r="AD249" s="81">
        <v>0</v>
      </c>
      <c r="AE249" s="87" t="s">
        <v>712</v>
      </c>
      <c r="AF249" s="81" t="b">
        <v>0</v>
      </c>
      <c r="AG249" s="81" t="s">
        <v>728</v>
      </c>
      <c r="AH249" s="81"/>
      <c r="AI249" s="87" t="s">
        <v>712</v>
      </c>
      <c r="AJ249" s="81" t="b">
        <v>0</v>
      </c>
      <c r="AK249" s="81">
        <v>3</v>
      </c>
      <c r="AL249" s="87" t="s">
        <v>661</v>
      </c>
      <c r="AM249" s="81" t="s">
        <v>741</v>
      </c>
      <c r="AN249" s="81" t="b">
        <v>0</v>
      </c>
      <c r="AO249" s="87" t="s">
        <v>661</v>
      </c>
      <c r="AP249" s="81" t="s">
        <v>197</v>
      </c>
      <c r="AQ249" s="81">
        <v>0</v>
      </c>
      <c r="AR249" s="81">
        <v>0</v>
      </c>
      <c r="AS249" s="81"/>
      <c r="AT249" s="81"/>
      <c r="AU249" s="81"/>
      <c r="AV249" s="81"/>
      <c r="AW249" s="81"/>
      <c r="AX249" s="81"/>
      <c r="AY249" s="81"/>
      <c r="AZ249" s="81"/>
      <c r="BA249" s="81">
        <v>2</v>
      </c>
      <c r="BB249" s="80" t="str">
        <f>REPLACE(INDEX(GroupVertices[Group],MATCH(Edges[[#This Row],[Vertex 1]],GroupVertices[Vertex],0)),1,1,"")</f>
        <v>2</v>
      </c>
      <c r="BC249" s="80" t="str">
        <f>REPLACE(INDEX(GroupVertices[Group],MATCH(Edges[[#This Row],[Vertex 2]],GroupVertices[Vertex],0)),1,1,"")</f>
        <v>2</v>
      </c>
      <c r="BD249" s="48"/>
      <c r="BE249" s="49"/>
      <c r="BF249" s="48"/>
      <c r="BG249" s="49"/>
      <c r="BH249" s="48"/>
      <c r="BI249" s="49"/>
      <c r="BJ249" s="48"/>
      <c r="BK249" s="49"/>
      <c r="BL249" s="48"/>
    </row>
    <row r="250" spans="1:64" ht="15">
      <c r="A250" s="66" t="s">
        <v>271</v>
      </c>
      <c r="B250" s="66" t="s">
        <v>271</v>
      </c>
      <c r="C250" s="67" t="s">
        <v>1943</v>
      </c>
      <c r="D250" s="68">
        <v>3</v>
      </c>
      <c r="E250" s="69" t="s">
        <v>132</v>
      </c>
      <c r="F250" s="70">
        <v>32</v>
      </c>
      <c r="G250" s="67"/>
      <c r="H250" s="71"/>
      <c r="I250" s="72"/>
      <c r="J250" s="72"/>
      <c r="K250" s="34" t="s">
        <v>65</v>
      </c>
      <c r="L250" s="79">
        <v>250</v>
      </c>
      <c r="M250" s="79"/>
      <c r="N250" s="74"/>
      <c r="O250" s="81" t="s">
        <v>326</v>
      </c>
      <c r="P250" s="83">
        <v>43471.411412037036</v>
      </c>
      <c r="Q250" s="81" t="s">
        <v>333</v>
      </c>
      <c r="R250" s="81"/>
      <c r="S250" s="81"/>
      <c r="T250" s="81" t="s">
        <v>403</v>
      </c>
      <c r="U250" s="81"/>
      <c r="V250" s="84" t="s">
        <v>477</v>
      </c>
      <c r="W250" s="83">
        <v>43471.411412037036</v>
      </c>
      <c r="X250" s="84" t="s">
        <v>558</v>
      </c>
      <c r="Y250" s="81"/>
      <c r="Z250" s="81"/>
      <c r="AA250" s="87" t="s">
        <v>657</v>
      </c>
      <c r="AB250" s="81"/>
      <c r="AC250" s="81" t="b">
        <v>0</v>
      </c>
      <c r="AD250" s="81">
        <v>0</v>
      </c>
      <c r="AE250" s="87" t="s">
        <v>712</v>
      </c>
      <c r="AF250" s="81" t="b">
        <v>0</v>
      </c>
      <c r="AG250" s="81" t="s">
        <v>728</v>
      </c>
      <c r="AH250" s="81"/>
      <c r="AI250" s="87" t="s">
        <v>712</v>
      </c>
      <c r="AJ250" s="81" t="b">
        <v>0</v>
      </c>
      <c r="AK250" s="81">
        <v>5</v>
      </c>
      <c r="AL250" s="87" t="s">
        <v>654</v>
      </c>
      <c r="AM250" s="81" t="s">
        <v>741</v>
      </c>
      <c r="AN250" s="81" t="b">
        <v>0</v>
      </c>
      <c r="AO250" s="87" t="s">
        <v>654</v>
      </c>
      <c r="AP250" s="81" t="s">
        <v>197</v>
      </c>
      <c r="AQ250" s="81">
        <v>0</v>
      </c>
      <c r="AR250" s="81">
        <v>0</v>
      </c>
      <c r="AS250" s="81"/>
      <c r="AT250" s="81"/>
      <c r="AU250" s="81"/>
      <c r="AV250" s="81"/>
      <c r="AW250" s="81"/>
      <c r="AX250" s="81"/>
      <c r="AY250" s="81"/>
      <c r="AZ250" s="81"/>
      <c r="BA250" s="81">
        <v>1</v>
      </c>
      <c r="BB250" s="80" t="str">
        <f>REPLACE(INDEX(GroupVertices[Group],MATCH(Edges[[#This Row],[Vertex 1]],GroupVertices[Vertex],0)),1,1,"")</f>
        <v>2</v>
      </c>
      <c r="BC250" s="80" t="str">
        <f>REPLACE(INDEX(GroupVertices[Group],MATCH(Edges[[#This Row],[Vertex 2]],GroupVertices[Vertex],0)),1,1,"")</f>
        <v>2</v>
      </c>
      <c r="BD250" s="48"/>
      <c r="BE250" s="49"/>
      <c r="BF250" s="48"/>
      <c r="BG250" s="49"/>
      <c r="BH250" s="48"/>
      <c r="BI250" s="49"/>
      <c r="BJ250" s="48"/>
      <c r="BK250" s="49"/>
      <c r="BL250" s="48"/>
    </row>
    <row r="251" spans="1:64" ht="15">
      <c r="A251" s="66" t="s">
        <v>271</v>
      </c>
      <c r="B251" s="66" t="s">
        <v>276</v>
      </c>
      <c r="C251" s="67" t="s">
        <v>1944</v>
      </c>
      <c r="D251" s="68">
        <v>10</v>
      </c>
      <c r="E251" s="69" t="s">
        <v>136</v>
      </c>
      <c r="F251" s="70">
        <v>26.8</v>
      </c>
      <c r="G251" s="67"/>
      <c r="H251" s="71"/>
      <c r="I251" s="72"/>
      <c r="J251" s="72"/>
      <c r="K251" s="34" t="s">
        <v>66</v>
      </c>
      <c r="L251" s="79">
        <v>251</v>
      </c>
      <c r="M251" s="79"/>
      <c r="N251" s="74"/>
      <c r="O251" s="81" t="s">
        <v>328</v>
      </c>
      <c r="P251" s="83">
        <v>43471.411412037036</v>
      </c>
      <c r="Q251" s="81" t="s">
        <v>333</v>
      </c>
      <c r="R251" s="81"/>
      <c r="S251" s="81"/>
      <c r="T251" s="81" t="s">
        <v>403</v>
      </c>
      <c r="U251" s="81"/>
      <c r="V251" s="84" t="s">
        <v>477</v>
      </c>
      <c r="W251" s="83">
        <v>43471.411412037036</v>
      </c>
      <c r="X251" s="84" t="s">
        <v>558</v>
      </c>
      <c r="Y251" s="81"/>
      <c r="Z251" s="81"/>
      <c r="AA251" s="87" t="s">
        <v>657</v>
      </c>
      <c r="AB251" s="81"/>
      <c r="AC251" s="81" t="b">
        <v>0</v>
      </c>
      <c r="AD251" s="81">
        <v>0</v>
      </c>
      <c r="AE251" s="87" t="s">
        <v>712</v>
      </c>
      <c r="AF251" s="81" t="b">
        <v>0</v>
      </c>
      <c r="AG251" s="81" t="s">
        <v>728</v>
      </c>
      <c r="AH251" s="81"/>
      <c r="AI251" s="87" t="s">
        <v>712</v>
      </c>
      <c r="AJ251" s="81" t="b">
        <v>0</v>
      </c>
      <c r="AK251" s="81">
        <v>5</v>
      </c>
      <c r="AL251" s="87" t="s">
        <v>654</v>
      </c>
      <c r="AM251" s="81" t="s">
        <v>741</v>
      </c>
      <c r="AN251" s="81" t="b">
        <v>0</v>
      </c>
      <c r="AO251" s="87" t="s">
        <v>654</v>
      </c>
      <c r="AP251" s="81" t="s">
        <v>197</v>
      </c>
      <c r="AQ251" s="81">
        <v>0</v>
      </c>
      <c r="AR251" s="81">
        <v>0</v>
      </c>
      <c r="AS251" s="81"/>
      <c r="AT251" s="81"/>
      <c r="AU251" s="81"/>
      <c r="AV251" s="81"/>
      <c r="AW251" s="81"/>
      <c r="AX251" s="81"/>
      <c r="AY251" s="81"/>
      <c r="AZ251" s="81"/>
      <c r="BA251" s="81">
        <v>2</v>
      </c>
      <c r="BB251" s="80" t="str">
        <f>REPLACE(INDEX(GroupVertices[Group],MATCH(Edges[[#This Row],[Vertex 1]],GroupVertices[Vertex],0)),1,1,"")</f>
        <v>2</v>
      </c>
      <c r="BC251" s="80" t="str">
        <f>REPLACE(INDEX(GroupVertices[Group],MATCH(Edges[[#This Row],[Vertex 2]],GroupVertices[Vertex],0)),1,1,"")</f>
        <v>2</v>
      </c>
      <c r="BD251" s="48"/>
      <c r="BE251" s="49"/>
      <c r="BF251" s="48"/>
      <c r="BG251" s="49"/>
      <c r="BH251" s="48"/>
      <c r="BI251" s="49"/>
      <c r="BJ251" s="48"/>
      <c r="BK251" s="49"/>
      <c r="BL251" s="48"/>
    </row>
    <row r="252" spans="1:64" ht="15">
      <c r="A252" s="66" t="s">
        <v>271</v>
      </c>
      <c r="B252" s="66" t="s">
        <v>271</v>
      </c>
      <c r="C252" s="67" t="s">
        <v>1944</v>
      </c>
      <c r="D252" s="68">
        <v>10</v>
      </c>
      <c r="E252" s="69" t="s">
        <v>136</v>
      </c>
      <c r="F252" s="70">
        <v>26.8</v>
      </c>
      <c r="G252" s="67"/>
      <c r="H252" s="71"/>
      <c r="I252" s="72"/>
      <c r="J252" s="72"/>
      <c r="K252" s="34" t="s">
        <v>65</v>
      </c>
      <c r="L252" s="79">
        <v>252</v>
      </c>
      <c r="M252" s="79"/>
      <c r="N252" s="74"/>
      <c r="O252" s="81" t="s">
        <v>197</v>
      </c>
      <c r="P252" s="83">
        <v>43471.66704861111</v>
      </c>
      <c r="Q252" s="81" t="s">
        <v>365</v>
      </c>
      <c r="R252" s="84" t="s">
        <v>391</v>
      </c>
      <c r="S252" s="81" t="s">
        <v>396</v>
      </c>
      <c r="T252" s="81" t="s">
        <v>403</v>
      </c>
      <c r="U252" s="81"/>
      <c r="V252" s="84" t="s">
        <v>477</v>
      </c>
      <c r="W252" s="83">
        <v>43471.66704861111</v>
      </c>
      <c r="X252" s="84" t="s">
        <v>386</v>
      </c>
      <c r="Y252" s="81"/>
      <c r="Z252" s="81"/>
      <c r="AA252" s="87" t="s">
        <v>658</v>
      </c>
      <c r="AB252" s="81"/>
      <c r="AC252" s="81" t="b">
        <v>0</v>
      </c>
      <c r="AD252" s="81">
        <v>3</v>
      </c>
      <c r="AE252" s="87" t="s">
        <v>712</v>
      </c>
      <c r="AF252" s="81" t="b">
        <v>1</v>
      </c>
      <c r="AG252" s="81" t="s">
        <v>730</v>
      </c>
      <c r="AH252" s="81"/>
      <c r="AI252" s="87" t="s">
        <v>655</v>
      </c>
      <c r="AJ252" s="81" t="b">
        <v>0</v>
      </c>
      <c r="AK252" s="81">
        <v>1</v>
      </c>
      <c r="AL252" s="87" t="s">
        <v>712</v>
      </c>
      <c r="AM252" s="81" t="s">
        <v>741</v>
      </c>
      <c r="AN252" s="81" t="b">
        <v>0</v>
      </c>
      <c r="AO252" s="87" t="s">
        <v>658</v>
      </c>
      <c r="AP252" s="81" t="s">
        <v>197</v>
      </c>
      <c r="AQ252" s="81">
        <v>0</v>
      </c>
      <c r="AR252" s="81">
        <v>0</v>
      </c>
      <c r="AS252" s="81" t="s">
        <v>748</v>
      </c>
      <c r="AT252" s="81" t="s">
        <v>754</v>
      </c>
      <c r="AU252" s="81" t="s">
        <v>757</v>
      </c>
      <c r="AV252" s="81" t="s">
        <v>761</v>
      </c>
      <c r="AW252" s="81" t="s">
        <v>768</v>
      </c>
      <c r="AX252" s="81" t="s">
        <v>775</v>
      </c>
      <c r="AY252" s="81" t="s">
        <v>780</v>
      </c>
      <c r="AZ252" s="84" t="s">
        <v>784</v>
      </c>
      <c r="BA252" s="81">
        <v>2</v>
      </c>
      <c r="BB252" s="80" t="str">
        <f>REPLACE(INDEX(GroupVertices[Group],MATCH(Edges[[#This Row],[Vertex 1]],GroupVertices[Vertex],0)),1,1,"")</f>
        <v>2</v>
      </c>
      <c r="BC252" s="80" t="str">
        <f>REPLACE(INDEX(GroupVertices[Group],MATCH(Edges[[#This Row],[Vertex 2]],GroupVertices[Vertex],0)),1,1,"")</f>
        <v>2</v>
      </c>
      <c r="BD252" s="48">
        <v>0</v>
      </c>
      <c r="BE252" s="49">
        <v>0</v>
      </c>
      <c r="BF252" s="48">
        <v>0</v>
      </c>
      <c r="BG252" s="49">
        <v>0</v>
      </c>
      <c r="BH252" s="48">
        <v>0</v>
      </c>
      <c r="BI252" s="49">
        <v>0</v>
      </c>
      <c r="BJ252" s="48">
        <v>1</v>
      </c>
      <c r="BK252" s="49">
        <v>100</v>
      </c>
      <c r="BL252" s="48">
        <v>1</v>
      </c>
    </row>
    <row r="253" spans="1:64" ht="15">
      <c r="A253" s="66" t="s">
        <v>271</v>
      </c>
      <c r="B253" s="66" t="s">
        <v>282</v>
      </c>
      <c r="C253" s="67" t="s">
        <v>1943</v>
      </c>
      <c r="D253" s="68">
        <v>3</v>
      </c>
      <c r="E253" s="69" t="s">
        <v>132</v>
      </c>
      <c r="F253" s="70">
        <v>32</v>
      </c>
      <c r="G253" s="67"/>
      <c r="H253" s="71"/>
      <c r="I253" s="72"/>
      <c r="J253" s="72"/>
      <c r="K253" s="34" t="s">
        <v>65</v>
      </c>
      <c r="L253" s="79">
        <v>253</v>
      </c>
      <c r="M253" s="79"/>
      <c r="N253" s="74"/>
      <c r="O253" s="81" t="s">
        <v>326</v>
      </c>
      <c r="P253" s="83">
        <v>43471.688796296294</v>
      </c>
      <c r="Q253" s="81" t="s">
        <v>359</v>
      </c>
      <c r="R253" s="84" t="s">
        <v>386</v>
      </c>
      <c r="S253" s="81" t="s">
        <v>396</v>
      </c>
      <c r="T253" s="81" t="s">
        <v>410</v>
      </c>
      <c r="U253" s="81"/>
      <c r="V253" s="84" t="s">
        <v>477</v>
      </c>
      <c r="W253" s="83">
        <v>43471.688796296294</v>
      </c>
      <c r="X253" s="84" t="s">
        <v>541</v>
      </c>
      <c r="Y253" s="81"/>
      <c r="Z253" s="81"/>
      <c r="AA253" s="87" t="s">
        <v>638</v>
      </c>
      <c r="AB253" s="81"/>
      <c r="AC253" s="81" t="b">
        <v>0</v>
      </c>
      <c r="AD253" s="81">
        <v>0</v>
      </c>
      <c r="AE253" s="87" t="s">
        <v>712</v>
      </c>
      <c r="AF253" s="81" t="b">
        <v>1</v>
      </c>
      <c r="AG253" s="81" t="s">
        <v>728</v>
      </c>
      <c r="AH253" s="81"/>
      <c r="AI253" s="87" t="s">
        <v>658</v>
      </c>
      <c r="AJ253" s="81" t="b">
        <v>0</v>
      </c>
      <c r="AK253" s="81">
        <v>2</v>
      </c>
      <c r="AL253" s="87" t="s">
        <v>641</v>
      </c>
      <c r="AM253" s="81" t="s">
        <v>741</v>
      </c>
      <c r="AN253" s="81" t="b">
        <v>0</v>
      </c>
      <c r="AO253" s="87" t="s">
        <v>641</v>
      </c>
      <c r="AP253" s="81" t="s">
        <v>197</v>
      </c>
      <c r="AQ253" s="81">
        <v>0</v>
      </c>
      <c r="AR253" s="81">
        <v>0</v>
      </c>
      <c r="AS253" s="81"/>
      <c r="AT253" s="81"/>
      <c r="AU253" s="81"/>
      <c r="AV253" s="81"/>
      <c r="AW253" s="81"/>
      <c r="AX253" s="81"/>
      <c r="AY253" s="81"/>
      <c r="AZ253" s="81"/>
      <c r="BA253" s="81">
        <v>1</v>
      </c>
      <c r="BB253" s="80" t="str">
        <f>REPLACE(INDEX(GroupVertices[Group],MATCH(Edges[[#This Row],[Vertex 1]],GroupVertices[Vertex],0)),1,1,"")</f>
        <v>2</v>
      </c>
      <c r="BC253" s="80" t="str">
        <f>REPLACE(INDEX(GroupVertices[Group],MATCH(Edges[[#This Row],[Vertex 2]],GroupVertices[Vertex],0)),1,1,"")</f>
        <v>2</v>
      </c>
      <c r="BD253" s="48">
        <v>1</v>
      </c>
      <c r="BE253" s="49">
        <v>25</v>
      </c>
      <c r="BF253" s="48">
        <v>0</v>
      </c>
      <c r="BG253" s="49">
        <v>0</v>
      </c>
      <c r="BH253" s="48">
        <v>0</v>
      </c>
      <c r="BI253" s="49">
        <v>0</v>
      </c>
      <c r="BJ253" s="48">
        <v>3</v>
      </c>
      <c r="BK253" s="49">
        <v>75</v>
      </c>
      <c r="BL253" s="48">
        <v>4</v>
      </c>
    </row>
    <row r="254" spans="1:64" ht="15">
      <c r="A254" s="66" t="s">
        <v>271</v>
      </c>
      <c r="B254" s="66" t="s">
        <v>276</v>
      </c>
      <c r="C254" s="67" t="s">
        <v>1944</v>
      </c>
      <c r="D254" s="68">
        <v>10</v>
      </c>
      <c r="E254" s="69" t="s">
        <v>136</v>
      </c>
      <c r="F254" s="70">
        <v>26.8</v>
      </c>
      <c r="G254" s="67"/>
      <c r="H254" s="71"/>
      <c r="I254" s="72"/>
      <c r="J254" s="72"/>
      <c r="K254" s="34" t="s">
        <v>66</v>
      </c>
      <c r="L254" s="79">
        <v>254</v>
      </c>
      <c r="M254" s="79"/>
      <c r="N254" s="74"/>
      <c r="O254" s="81" t="s">
        <v>326</v>
      </c>
      <c r="P254" s="83">
        <v>43471.730219907404</v>
      </c>
      <c r="Q254" s="81" t="s">
        <v>330</v>
      </c>
      <c r="R254" s="81"/>
      <c r="S254" s="81"/>
      <c r="T254" s="81" t="s">
        <v>403</v>
      </c>
      <c r="U254" s="81"/>
      <c r="V254" s="84" t="s">
        <v>477</v>
      </c>
      <c r="W254" s="83">
        <v>43471.730219907404</v>
      </c>
      <c r="X254" s="84" t="s">
        <v>559</v>
      </c>
      <c r="Y254" s="81"/>
      <c r="Z254" s="81"/>
      <c r="AA254" s="87" t="s">
        <v>659</v>
      </c>
      <c r="AB254" s="81"/>
      <c r="AC254" s="81" t="b">
        <v>0</v>
      </c>
      <c r="AD254" s="81">
        <v>0</v>
      </c>
      <c r="AE254" s="87" t="s">
        <v>712</v>
      </c>
      <c r="AF254" s="81" t="b">
        <v>0</v>
      </c>
      <c r="AG254" s="81" t="s">
        <v>728</v>
      </c>
      <c r="AH254" s="81"/>
      <c r="AI254" s="87" t="s">
        <v>712</v>
      </c>
      <c r="AJ254" s="81" t="b">
        <v>0</v>
      </c>
      <c r="AK254" s="81">
        <v>16</v>
      </c>
      <c r="AL254" s="87" t="s">
        <v>693</v>
      </c>
      <c r="AM254" s="81" t="s">
        <v>741</v>
      </c>
      <c r="AN254" s="81" t="b">
        <v>0</v>
      </c>
      <c r="AO254" s="87" t="s">
        <v>693</v>
      </c>
      <c r="AP254" s="81" t="s">
        <v>197</v>
      </c>
      <c r="AQ254" s="81">
        <v>0</v>
      </c>
      <c r="AR254" s="81">
        <v>0</v>
      </c>
      <c r="AS254" s="81"/>
      <c r="AT254" s="81"/>
      <c r="AU254" s="81"/>
      <c r="AV254" s="81"/>
      <c r="AW254" s="81"/>
      <c r="AX254" s="81"/>
      <c r="AY254" s="81"/>
      <c r="AZ254" s="81"/>
      <c r="BA254" s="81">
        <v>2</v>
      </c>
      <c r="BB254" s="80" t="str">
        <f>REPLACE(INDEX(GroupVertices[Group],MATCH(Edges[[#This Row],[Vertex 1]],GroupVertices[Vertex],0)),1,1,"")</f>
        <v>2</v>
      </c>
      <c r="BC254" s="80" t="str">
        <f>REPLACE(INDEX(GroupVertices[Group],MATCH(Edges[[#This Row],[Vertex 2]],GroupVertices[Vertex],0)),1,1,"")</f>
        <v>2</v>
      </c>
      <c r="BD254" s="48">
        <v>0</v>
      </c>
      <c r="BE254" s="49">
        <v>0</v>
      </c>
      <c r="BF254" s="48">
        <v>0</v>
      </c>
      <c r="BG254" s="49">
        <v>0</v>
      </c>
      <c r="BH254" s="48">
        <v>0</v>
      </c>
      <c r="BI254" s="49">
        <v>0</v>
      </c>
      <c r="BJ254" s="48">
        <v>10</v>
      </c>
      <c r="BK254" s="49">
        <v>100</v>
      </c>
      <c r="BL254" s="48">
        <v>10</v>
      </c>
    </row>
    <row r="255" spans="1:64" ht="15">
      <c r="A255" s="66" t="s">
        <v>271</v>
      </c>
      <c r="B255" s="66" t="s">
        <v>271</v>
      </c>
      <c r="C255" s="67" t="s">
        <v>1944</v>
      </c>
      <c r="D255" s="68">
        <v>10</v>
      </c>
      <c r="E255" s="69" t="s">
        <v>136</v>
      </c>
      <c r="F255" s="70">
        <v>26.8</v>
      </c>
      <c r="G255" s="67"/>
      <c r="H255" s="71"/>
      <c r="I255" s="72"/>
      <c r="J255" s="72"/>
      <c r="K255" s="34" t="s">
        <v>65</v>
      </c>
      <c r="L255" s="79">
        <v>255</v>
      </c>
      <c r="M255" s="79"/>
      <c r="N255" s="74"/>
      <c r="O255" s="81" t="s">
        <v>197</v>
      </c>
      <c r="P255" s="83">
        <v>43471.73103009259</v>
      </c>
      <c r="Q255" s="81" t="s">
        <v>364</v>
      </c>
      <c r="R255" s="84" t="s">
        <v>382</v>
      </c>
      <c r="S255" s="81" t="s">
        <v>396</v>
      </c>
      <c r="T255" s="81" t="s">
        <v>403</v>
      </c>
      <c r="U255" s="81"/>
      <c r="V255" s="84" t="s">
        <v>477</v>
      </c>
      <c r="W255" s="83">
        <v>43471.73103009259</v>
      </c>
      <c r="X255" s="84" t="s">
        <v>560</v>
      </c>
      <c r="Y255" s="81"/>
      <c r="Z255" s="81"/>
      <c r="AA255" s="87" t="s">
        <v>660</v>
      </c>
      <c r="AB255" s="81"/>
      <c r="AC255" s="81" t="b">
        <v>0</v>
      </c>
      <c r="AD255" s="81">
        <v>1</v>
      </c>
      <c r="AE255" s="87" t="s">
        <v>712</v>
      </c>
      <c r="AF255" s="81" t="b">
        <v>1</v>
      </c>
      <c r="AG255" s="81" t="s">
        <v>730</v>
      </c>
      <c r="AH255" s="81"/>
      <c r="AI255" s="87" t="s">
        <v>733</v>
      </c>
      <c r="AJ255" s="81" t="b">
        <v>0</v>
      </c>
      <c r="AK255" s="81">
        <v>1</v>
      </c>
      <c r="AL255" s="87" t="s">
        <v>712</v>
      </c>
      <c r="AM255" s="81" t="s">
        <v>741</v>
      </c>
      <c r="AN255" s="81" t="b">
        <v>0</v>
      </c>
      <c r="AO255" s="87" t="s">
        <v>660</v>
      </c>
      <c r="AP255" s="81" t="s">
        <v>197</v>
      </c>
      <c r="AQ255" s="81">
        <v>0</v>
      </c>
      <c r="AR255" s="81">
        <v>0</v>
      </c>
      <c r="AS255" s="81" t="s">
        <v>748</v>
      </c>
      <c r="AT255" s="81" t="s">
        <v>754</v>
      </c>
      <c r="AU255" s="81" t="s">
        <v>757</v>
      </c>
      <c r="AV255" s="81" t="s">
        <v>761</v>
      </c>
      <c r="AW255" s="81" t="s">
        <v>768</v>
      </c>
      <c r="AX255" s="81" t="s">
        <v>775</v>
      </c>
      <c r="AY255" s="81" t="s">
        <v>780</v>
      </c>
      <c r="AZ255" s="84" t="s">
        <v>784</v>
      </c>
      <c r="BA255" s="81">
        <v>2</v>
      </c>
      <c r="BB255" s="80" t="str">
        <f>REPLACE(INDEX(GroupVertices[Group],MATCH(Edges[[#This Row],[Vertex 1]],GroupVertices[Vertex],0)),1,1,"")</f>
        <v>2</v>
      </c>
      <c r="BC255" s="80" t="str">
        <f>REPLACE(INDEX(GroupVertices[Group],MATCH(Edges[[#This Row],[Vertex 2]],GroupVertices[Vertex],0)),1,1,"")</f>
        <v>2</v>
      </c>
      <c r="BD255" s="48">
        <v>0</v>
      </c>
      <c r="BE255" s="49">
        <v>0</v>
      </c>
      <c r="BF255" s="48">
        <v>0</v>
      </c>
      <c r="BG255" s="49">
        <v>0</v>
      </c>
      <c r="BH255" s="48">
        <v>0</v>
      </c>
      <c r="BI255" s="49">
        <v>0</v>
      </c>
      <c r="BJ255" s="48">
        <v>1</v>
      </c>
      <c r="BK255" s="49">
        <v>100</v>
      </c>
      <c r="BL255" s="48">
        <v>1</v>
      </c>
    </row>
    <row r="256" spans="1:64" ht="15">
      <c r="A256" s="66" t="s">
        <v>253</v>
      </c>
      <c r="B256" s="66" t="s">
        <v>271</v>
      </c>
      <c r="C256" s="67" t="s">
        <v>1943</v>
      </c>
      <c r="D256" s="68">
        <v>3</v>
      </c>
      <c r="E256" s="69" t="s">
        <v>132</v>
      </c>
      <c r="F256" s="70">
        <v>32</v>
      </c>
      <c r="G256" s="67"/>
      <c r="H256" s="71"/>
      <c r="I256" s="72"/>
      <c r="J256" s="72"/>
      <c r="K256" s="34" t="s">
        <v>65</v>
      </c>
      <c r="L256" s="79">
        <v>256</v>
      </c>
      <c r="M256" s="79"/>
      <c r="N256" s="74"/>
      <c r="O256" s="81" t="s">
        <v>326</v>
      </c>
      <c r="P256" s="83">
        <v>43471.785474537035</v>
      </c>
      <c r="Q256" s="81" t="s">
        <v>364</v>
      </c>
      <c r="R256" s="84" t="s">
        <v>382</v>
      </c>
      <c r="S256" s="81" t="s">
        <v>396</v>
      </c>
      <c r="T256" s="81" t="s">
        <v>403</v>
      </c>
      <c r="U256" s="81"/>
      <c r="V256" s="84" t="s">
        <v>461</v>
      </c>
      <c r="W256" s="83">
        <v>43471.785474537035</v>
      </c>
      <c r="X256" s="84" t="s">
        <v>555</v>
      </c>
      <c r="Y256" s="81"/>
      <c r="Z256" s="81"/>
      <c r="AA256" s="87" t="s">
        <v>653</v>
      </c>
      <c r="AB256" s="81"/>
      <c r="AC256" s="81" t="b">
        <v>0</v>
      </c>
      <c r="AD256" s="81">
        <v>0</v>
      </c>
      <c r="AE256" s="87" t="s">
        <v>712</v>
      </c>
      <c r="AF256" s="81" t="b">
        <v>1</v>
      </c>
      <c r="AG256" s="81" t="s">
        <v>730</v>
      </c>
      <c r="AH256" s="81"/>
      <c r="AI256" s="87" t="s">
        <v>733</v>
      </c>
      <c r="AJ256" s="81" t="b">
        <v>0</v>
      </c>
      <c r="AK256" s="81">
        <v>1</v>
      </c>
      <c r="AL256" s="87" t="s">
        <v>660</v>
      </c>
      <c r="AM256" s="81" t="s">
        <v>741</v>
      </c>
      <c r="AN256" s="81" t="b">
        <v>0</v>
      </c>
      <c r="AO256" s="87" t="s">
        <v>660</v>
      </c>
      <c r="AP256" s="81" t="s">
        <v>197</v>
      </c>
      <c r="AQ256" s="81">
        <v>0</v>
      </c>
      <c r="AR256" s="81">
        <v>0</v>
      </c>
      <c r="AS256" s="81"/>
      <c r="AT256" s="81"/>
      <c r="AU256" s="81"/>
      <c r="AV256" s="81"/>
      <c r="AW256" s="81"/>
      <c r="AX256" s="81"/>
      <c r="AY256" s="81"/>
      <c r="AZ256" s="81"/>
      <c r="BA256" s="81">
        <v>1</v>
      </c>
      <c r="BB256" s="80" t="str">
        <f>REPLACE(INDEX(GroupVertices[Group],MATCH(Edges[[#This Row],[Vertex 1]],GroupVertices[Vertex],0)),1,1,"")</f>
        <v>4</v>
      </c>
      <c r="BC256" s="80" t="str">
        <f>REPLACE(INDEX(GroupVertices[Group],MATCH(Edges[[#This Row],[Vertex 2]],GroupVertices[Vertex],0)),1,1,"")</f>
        <v>2</v>
      </c>
      <c r="BD256" s="48">
        <v>0</v>
      </c>
      <c r="BE256" s="49">
        <v>0</v>
      </c>
      <c r="BF256" s="48">
        <v>0</v>
      </c>
      <c r="BG256" s="49">
        <v>0</v>
      </c>
      <c r="BH256" s="48">
        <v>0</v>
      </c>
      <c r="BI256" s="49">
        <v>0</v>
      </c>
      <c r="BJ256" s="48">
        <v>1</v>
      </c>
      <c r="BK256" s="49">
        <v>100</v>
      </c>
      <c r="BL256" s="48">
        <v>1</v>
      </c>
    </row>
    <row r="257" spans="1:64" ht="15">
      <c r="A257" s="66" t="s">
        <v>289</v>
      </c>
      <c r="B257" s="66" t="s">
        <v>271</v>
      </c>
      <c r="C257" s="67" t="s">
        <v>1943</v>
      </c>
      <c r="D257" s="68">
        <v>3</v>
      </c>
      <c r="E257" s="69" t="s">
        <v>132</v>
      </c>
      <c r="F257" s="70">
        <v>32</v>
      </c>
      <c r="G257" s="67"/>
      <c r="H257" s="71"/>
      <c r="I257" s="72"/>
      <c r="J257" s="72"/>
      <c r="K257" s="34" t="s">
        <v>65</v>
      </c>
      <c r="L257" s="79">
        <v>257</v>
      </c>
      <c r="M257" s="79"/>
      <c r="N257" s="74"/>
      <c r="O257" s="81" t="s">
        <v>326</v>
      </c>
      <c r="P257" s="83">
        <v>43471.382743055554</v>
      </c>
      <c r="Q257" s="81" t="s">
        <v>346</v>
      </c>
      <c r="R257" s="81"/>
      <c r="S257" s="81"/>
      <c r="T257" s="81" t="s">
        <v>403</v>
      </c>
      <c r="U257" s="81"/>
      <c r="V257" s="84" t="s">
        <v>494</v>
      </c>
      <c r="W257" s="83">
        <v>43471.382743055554</v>
      </c>
      <c r="X257" s="84" t="s">
        <v>562</v>
      </c>
      <c r="Y257" s="81"/>
      <c r="Z257" s="81"/>
      <c r="AA257" s="87" t="s">
        <v>662</v>
      </c>
      <c r="AB257" s="81"/>
      <c r="AC257" s="81" t="b">
        <v>0</v>
      </c>
      <c r="AD257" s="81">
        <v>0</v>
      </c>
      <c r="AE257" s="87" t="s">
        <v>712</v>
      </c>
      <c r="AF257" s="81" t="b">
        <v>0</v>
      </c>
      <c r="AG257" s="81" t="s">
        <v>728</v>
      </c>
      <c r="AH257" s="81"/>
      <c r="AI257" s="87" t="s">
        <v>712</v>
      </c>
      <c r="AJ257" s="81" t="b">
        <v>0</v>
      </c>
      <c r="AK257" s="81">
        <v>14</v>
      </c>
      <c r="AL257" s="87" t="s">
        <v>655</v>
      </c>
      <c r="AM257" s="81" t="s">
        <v>741</v>
      </c>
      <c r="AN257" s="81" t="b">
        <v>0</v>
      </c>
      <c r="AO257" s="87" t="s">
        <v>655</v>
      </c>
      <c r="AP257" s="81" t="s">
        <v>197</v>
      </c>
      <c r="AQ257" s="81">
        <v>0</v>
      </c>
      <c r="AR257" s="81">
        <v>0</v>
      </c>
      <c r="AS257" s="81"/>
      <c r="AT257" s="81"/>
      <c r="AU257" s="81"/>
      <c r="AV257" s="81"/>
      <c r="AW257" s="81"/>
      <c r="AX257" s="81"/>
      <c r="AY257" s="81"/>
      <c r="AZ257" s="81"/>
      <c r="BA257" s="81">
        <v>1</v>
      </c>
      <c r="BB257" s="80" t="str">
        <f>REPLACE(INDEX(GroupVertices[Group],MATCH(Edges[[#This Row],[Vertex 1]],GroupVertices[Vertex],0)),1,1,"")</f>
        <v>1</v>
      </c>
      <c r="BC257" s="80" t="str">
        <f>REPLACE(INDEX(GroupVertices[Group],MATCH(Edges[[#This Row],[Vertex 2]],GroupVertices[Vertex],0)),1,1,"")</f>
        <v>2</v>
      </c>
      <c r="BD257" s="48"/>
      <c r="BE257" s="49"/>
      <c r="BF257" s="48"/>
      <c r="BG257" s="49"/>
      <c r="BH257" s="48"/>
      <c r="BI257" s="49"/>
      <c r="BJ257" s="48"/>
      <c r="BK257" s="49"/>
      <c r="BL257" s="48"/>
    </row>
    <row r="258" spans="1:64" ht="15">
      <c r="A258" s="66" t="s">
        <v>276</v>
      </c>
      <c r="B258" s="66" t="s">
        <v>271</v>
      </c>
      <c r="C258" s="67" t="s">
        <v>1943</v>
      </c>
      <c r="D258" s="68">
        <v>3</v>
      </c>
      <c r="E258" s="69" t="s">
        <v>132</v>
      </c>
      <c r="F258" s="70">
        <v>32</v>
      </c>
      <c r="G258" s="67"/>
      <c r="H258" s="71"/>
      <c r="I258" s="72"/>
      <c r="J258" s="72"/>
      <c r="K258" s="34" t="s">
        <v>66</v>
      </c>
      <c r="L258" s="79">
        <v>258</v>
      </c>
      <c r="M258" s="79"/>
      <c r="N258" s="74"/>
      <c r="O258" s="81" t="s">
        <v>328</v>
      </c>
      <c r="P258" s="83">
        <v>43470.67581018519</v>
      </c>
      <c r="Q258" s="81" t="s">
        <v>334</v>
      </c>
      <c r="R258" s="81"/>
      <c r="S258" s="81"/>
      <c r="T258" s="81" t="s">
        <v>403</v>
      </c>
      <c r="U258" s="81"/>
      <c r="V258" s="84" t="s">
        <v>482</v>
      </c>
      <c r="W258" s="83">
        <v>43470.67581018519</v>
      </c>
      <c r="X258" s="84" t="s">
        <v>561</v>
      </c>
      <c r="Y258" s="81"/>
      <c r="Z258" s="81"/>
      <c r="AA258" s="87" t="s">
        <v>661</v>
      </c>
      <c r="AB258" s="87" t="s">
        <v>655</v>
      </c>
      <c r="AC258" s="81" t="b">
        <v>0</v>
      </c>
      <c r="AD258" s="81">
        <v>8</v>
      </c>
      <c r="AE258" s="87" t="s">
        <v>722</v>
      </c>
      <c r="AF258" s="81" t="b">
        <v>0</v>
      </c>
      <c r="AG258" s="81" t="s">
        <v>728</v>
      </c>
      <c r="AH258" s="81"/>
      <c r="AI258" s="87" t="s">
        <v>712</v>
      </c>
      <c r="AJ258" s="81" t="b">
        <v>0</v>
      </c>
      <c r="AK258" s="81">
        <v>3</v>
      </c>
      <c r="AL258" s="87" t="s">
        <v>712</v>
      </c>
      <c r="AM258" s="81" t="s">
        <v>742</v>
      </c>
      <c r="AN258" s="81" t="b">
        <v>0</v>
      </c>
      <c r="AO258" s="87" t="s">
        <v>655</v>
      </c>
      <c r="AP258" s="81" t="s">
        <v>326</v>
      </c>
      <c r="AQ258" s="81">
        <v>0</v>
      </c>
      <c r="AR258" s="81">
        <v>0</v>
      </c>
      <c r="AS258" s="81"/>
      <c r="AT258" s="81"/>
      <c r="AU258" s="81"/>
      <c r="AV258" s="81"/>
      <c r="AW258" s="81"/>
      <c r="AX258" s="81"/>
      <c r="AY258" s="81"/>
      <c r="AZ258" s="81"/>
      <c r="BA258" s="81">
        <v>1</v>
      </c>
      <c r="BB258" s="80" t="str">
        <f>REPLACE(INDEX(GroupVertices[Group],MATCH(Edges[[#This Row],[Vertex 1]],GroupVertices[Vertex],0)),1,1,"")</f>
        <v>2</v>
      </c>
      <c r="BC258" s="80" t="str">
        <f>REPLACE(INDEX(GroupVertices[Group],MATCH(Edges[[#This Row],[Vertex 2]],GroupVertices[Vertex],0)),1,1,"")</f>
        <v>2</v>
      </c>
      <c r="BD258" s="48"/>
      <c r="BE258" s="49"/>
      <c r="BF258" s="48"/>
      <c r="BG258" s="49"/>
      <c r="BH258" s="48"/>
      <c r="BI258" s="49"/>
      <c r="BJ258" s="48"/>
      <c r="BK258" s="49"/>
      <c r="BL258" s="48"/>
    </row>
    <row r="259" spans="1:64" ht="15">
      <c r="A259" s="66" t="s">
        <v>289</v>
      </c>
      <c r="B259" s="66" t="s">
        <v>276</v>
      </c>
      <c r="C259" s="67" t="s">
        <v>1943</v>
      </c>
      <c r="D259" s="68">
        <v>3</v>
      </c>
      <c r="E259" s="69" t="s">
        <v>132</v>
      </c>
      <c r="F259" s="70">
        <v>32</v>
      </c>
      <c r="G259" s="67"/>
      <c r="H259" s="71"/>
      <c r="I259" s="72"/>
      <c r="J259" s="72"/>
      <c r="K259" s="34" t="s">
        <v>66</v>
      </c>
      <c r="L259" s="79">
        <v>259</v>
      </c>
      <c r="M259" s="79"/>
      <c r="N259" s="74"/>
      <c r="O259" s="81" t="s">
        <v>326</v>
      </c>
      <c r="P259" s="83">
        <v>43471.37322916667</v>
      </c>
      <c r="Q259" s="81" t="s">
        <v>330</v>
      </c>
      <c r="R259" s="81"/>
      <c r="S259" s="81"/>
      <c r="T259" s="81" t="s">
        <v>403</v>
      </c>
      <c r="U259" s="81"/>
      <c r="V259" s="84" t="s">
        <v>494</v>
      </c>
      <c r="W259" s="83">
        <v>43471.37322916667</v>
      </c>
      <c r="X259" s="84" t="s">
        <v>594</v>
      </c>
      <c r="Y259" s="81"/>
      <c r="Z259" s="81"/>
      <c r="AA259" s="87" t="s">
        <v>695</v>
      </c>
      <c r="AB259" s="81"/>
      <c r="AC259" s="81" t="b">
        <v>0</v>
      </c>
      <c r="AD259" s="81">
        <v>0</v>
      </c>
      <c r="AE259" s="87" t="s">
        <v>712</v>
      </c>
      <c r="AF259" s="81" t="b">
        <v>0</v>
      </c>
      <c r="AG259" s="81" t="s">
        <v>728</v>
      </c>
      <c r="AH259" s="81"/>
      <c r="AI259" s="87" t="s">
        <v>712</v>
      </c>
      <c r="AJ259" s="81" t="b">
        <v>0</v>
      </c>
      <c r="AK259" s="81">
        <v>16</v>
      </c>
      <c r="AL259" s="87" t="s">
        <v>693</v>
      </c>
      <c r="AM259" s="81" t="s">
        <v>741</v>
      </c>
      <c r="AN259" s="81" t="b">
        <v>0</v>
      </c>
      <c r="AO259" s="87" t="s">
        <v>693</v>
      </c>
      <c r="AP259" s="81" t="s">
        <v>197</v>
      </c>
      <c r="AQ259" s="81">
        <v>0</v>
      </c>
      <c r="AR259" s="81">
        <v>0</v>
      </c>
      <c r="AS259" s="81"/>
      <c r="AT259" s="81"/>
      <c r="AU259" s="81"/>
      <c r="AV259" s="81"/>
      <c r="AW259" s="81"/>
      <c r="AX259" s="81"/>
      <c r="AY259" s="81"/>
      <c r="AZ259" s="81"/>
      <c r="BA259" s="81">
        <v>1</v>
      </c>
      <c r="BB259" s="80" t="str">
        <f>REPLACE(INDEX(GroupVertices[Group],MATCH(Edges[[#This Row],[Vertex 1]],GroupVertices[Vertex],0)),1,1,"")</f>
        <v>1</v>
      </c>
      <c r="BC259" s="80" t="str">
        <f>REPLACE(INDEX(GroupVertices[Group],MATCH(Edges[[#This Row],[Vertex 2]],GroupVertices[Vertex],0)),1,1,"")</f>
        <v>2</v>
      </c>
      <c r="BD259" s="48">
        <v>0</v>
      </c>
      <c r="BE259" s="49">
        <v>0</v>
      </c>
      <c r="BF259" s="48">
        <v>0</v>
      </c>
      <c r="BG259" s="49">
        <v>0</v>
      </c>
      <c r="BH259" s="48">
        <v>0</v>
      </c>
      <c r="BI259" s="49">
        <v>0</v>
      </c>
      <c r="BJ259" s="48">
        <v>10</v>
      </c>
      <c r="BK259" s="49">
        <v>100</v>
      </c>
      <c r="BL259" s="48">
        <v>10</v>
      </c>
    </row>
    <row r="260" spans="1:64" ht="15">
      <c r="A260" s="66" t="s">
        <v>289</v>
      </c>
      <c r="B260" s="66" t="s">
        <v>294</v>
      </c>
      <c r="C260" s="67" t="s">
        <v>2310</v>
      </c>
      <c r="D260" s="68">
        <v>10</v>
      </c>
      <c r="E260" s="69" t="s">
        <v>136</v>
      </c>
      <c r="F260" s="70">
        <v>21.6</v>
      </c>
      <c r="G260" s="67"/>
      <c r="H260" s="71"/>
      <c r="I260" s="72"/>
      <c r="J260" s="72"/>
      <c r="K260" s="34" t="s">
        <v>65</v>
      </c>
      <c r="L260" s="79">
        <v>260</v>
      </c>
      <c r="M260" s="79"/>
      <c r="N260" s="74"/>
      <c r="O260" s="81" t="s">
        <v>327</v>
      </c>
      <c r="P260" s="83">
        <v>43471.37489583333</v>
      </c>
      <c r="Q260" s="81" t="s">
        <v>338</v>
      </c>
      <c r="R260" s="81"/>
      <c r="S260" s="81"/>
      <c r="T260" s="81" t="s">
        <v>403</v>
      </c>
      <c r="U260" s="81"/>
      <c r="V260" s="84" t="s">
        <v>494</v>
      </c>
      <c r="W260" s="83">
        <v>43471.37489583333</v>
      </c>
      <c r="X260" s="84" t="s">
        <v>589</v>
      </c>
      <c r="Y260" s="81"/>
      <c r="Z260" s="81"/>
      <c r="AA260" s="87" t="s">
        <v>690</v>
      </c>
      <c r="AB260" s="87" t="s">
        <v>693</v>
      </c>
      <c r="AC260" s="81" t="b">
        <v>0</v>
      </c>
      <c r="AD260" s="81">
        <v>10</v>
      </c>
      <c r="AE260" s="87" t="s">
        <v>713</v>
      </c>
      <c r="AF260" s="81" t="b">
        <v>0</v>
      </c>
      <c r="AG260" s="81" t="s">
        <v>728</v>
      </c>
      <c r="AH260" s="81"/>
      <c r="AI260" s="87" t="s">
        <v>712</v>
      </c>
      <c r="AJ260" s="81" t="b">
        <v>0</v>
      </c>
      <c r="AK260" s="81">
        <v>3</v>
      </c>
      <c r="AL260" s="87" t="s">
        <v>712</v>
      </c>
      <c r="AM260" s="81" t="s">
        <v>741</v>
      </c>
      <c r="AN260" s="81" t="b">
        <v>0</v>
      </c>
      <c r="AO260" s="87" t="s">
        <v>693</v>
      </c>
      <c r="AP260" s="81" t="s">
        <v>197</v>
      </c>
      <c r="AQ260" s="81">
        <v>0</v>
      </c>
      <c r="AR260" s="81">
        <v>0</v>
      </c>
      <c r="AS260" s="81"/>
      <c r="AT260" s="81"/>
      <c r="AU260" s="81"/>
      <c r="AV260" s="81"/>
      <c r="AW260" s="81"/>
      <c r="AX260" s="81"/>
      <c r="AY260" s="81"/>
      <c r="AZ260" s="81"/>
      <c r="BA260" s="81">
        <v>3</v>
      </c>
      <c r="BB260" s="80" t="str">
        <f>REPLACE(INDEX(GroupVertices[Group],MATCH(Edges[[#This Row],[Vertex 1]],GroupVertices[Vertex],0)),1,1,"")</f>
        <v>1</v>
      </c>
      <c r="BC260" s="80" t="str">
        <f>REPLACE(INDEX(GroupVertices[Group],MATCH(Edges[[#This Row],[Vertex 2]],GroupVertices[Vertex],0)),1,1,"")</f>
        <v>1</v>
      </c>
      <c r="BD260" s="48">
        <v>2</v>
      </c>
      <c r="BE260" s="49">
        <v>6.0606060606060606</v>
      </c>
      <c r="BF260" s="48">
        <v>2</v>
      </c>
      <c r="BG260" s="49">
        <v>6.0606060606060606</v>
      </c>
      <c r="BH260" s="48">
        <v>0</v>
      </c>
      <c r="BI260" s="49">
        <v>0</v>
      </c>
      <c r="BJ260" s="48">
        <v>29</v>
      </c>
      <c r="BK260" s="49">
        <v>87.87878787878788</v>
      </c>
      <c r="BL260" s="48">
        <v>33</v>
      </c>
    </row>
    <row r="261" spans="1:64" ht="15">
      <c r="A261" s="66" t="s">
        <v>289</v>
      </c>
      <c r="B261" s="66" t="s">
        <v>276</v>
      </c>
      <c r="C261" s="67" t="s">
        <v>1943</v>
      </c>
      <c r="D261" s="68">
        <v>3</v>
      </c>
      <c r="E261" s="69" t="s">
        <v>132</v>
      </c>
      <c r="F261" s="70">
        <v>32</v>
      </c>
      <c r="G261" s="67"/>
      <c r="H261" s="71"/>
      <c r="I261" s="72"/>
      <c r="J261" s="72"/>
      <c r="K261" s="34" t="s">
        <v>66</v>
      </c>
      <c r="L261" s="79">
        <v>261</v>
      </c>
      <c r="M261" s="79"/>
      <c r="N261" s="74"/>
      <c r="O261" s="81" t="s">
        <v>328</v>
      </c>
      <c r="P261" s="83">
        <v>43471.37489583333</v>
      </c>
      <c r="Q261" s="81" t="s">
        <v>338</v>
      </c>
      <c r="R261" s="81"/>
      <c r="S261" s="81"/>
      <c r="T261" s="81" t="s">
        <v>403</v>
      </c>
      <c r="U261" s="81"/>
      <c r="V261" s="84" t="s">
        <v>494</v>
      </c>
      <c r="W261" s="83">
        <v>43471.37489583333</v>
      </c>
      <c r="X261" s="84" t="s">
        <v>589</v>
      </c>
      <c r="Y261" s="81"/>
      <c r="Z261" s="81"/>
      <c r="AA261" s="87" t="s">
        <v>690</v>
      </c>
      <c r="AB261" s="87" t="s">
        <v>693</v>
      </c>
      <c r="AC261" s="81" t="b">
        <v>0</v>
      </c>
      <c r="AD261" s="81">
        <v>10</v>
      </c>
      <c r="AE261" s="87" t="s">
        <v>713</v>
      </c>
      <c r="AF261" s="81" t="b">
        <v>0</v>
      </c>
      <c r="AG261" s="81" t="s">
        <v>728</v>
      </c>
      <c r="AH261" s="81"/>
      <c r="AI261" s="87" t="s">
        <v>712</v>
      </c>
      <c r="AJ261" s="81" t="b">
        <v>0</v>
      </c>
      <c r="AK261" s="81">
        <v>3</v>
      </c>
      <c r="AL261" s="87" t="s">
        <v>712</v>
      </c>
      <c r="AM261" s="81" t="s">
        <v>741</v>
      </c>
      <c r="AN261" s="81" t="b">
        <v>0</v>
      </c>
      <c r="AO261" s="87" t="s">
        <v>693</v>
      </c>
      <c r="AP261" s="81" t="s">
        <v>197</v>
      </c>
      <c r="AQ261" s="81">
        <v>0</v>
      </c>
      <c r="AR261" s="81">
        <v>0</v>
      </c>
      <c r="AS261" s="81"/>
      <c r="AT261" s="81"/>
      <c r="AU261" s="81"/>
      <c r="AV261" s="81"/>
      <c r="AW261" s="81"/>
      <c r="AX261" s="81"/>
      <c r="AY261" s="81"/>
      <c r="AZ261" s="81"/>
      <c r="BA261" s="81">
        <v>1</v>
      </c>
      <c r="BB261" s="80" t="str">
        <f>REPLACE(INDEX(GroupVertices[Group],MATCH(Edges[[#This Row],[Vertex 1]],GroupVertices[Vertex],0)),1,1,"")</f>
        <v>1</v>
      </c>
      <c r="BC261" s="80" t="str">
        <f>REPLACE(INDEX(GroupVertices[Group],MATCH(Edges[[#This Row],[Vertex 2]],GroupVertices[Vertex],0)),1,1,"")</f>
        <v>2</v>
      </c>
      <c r="BD261" s="48"/>
      <c r="BE261" s="49"/>
      <c r="BF261" s="48"/>
      <c r="BG261" s="49"/>
      <c r="BH261" s="48"/>
      <c r="BI261" s="49"/>
      <c r="BJ261" s="48"/>
      <c r="BK261" s="49"/>
      <c r="BL261" s="48"/>
    </row>
    <row r="262" spans="1:64" ht="15">
      <c r="A262" s="66" t="s">
        <v>289</v>
      </c>
      <c r="B262" s="66" t="s">
        <v>253</v>
      </c>
      <c r="C262" s="67" t="s">
        <v>1943</v>
      </c>
      <c r="D262" s="68">
        <v>3</v>
      </c>
      <c r="E262" s="69" t="s">
        <v>132</v>
      </c>
      <c r="F262" s="70">
        <v>32</v>
      </c>
      <c r="G262" s="67"/>
      <c r="H262" s="71"/>
      <c r="I262" s="72"/>
      <c r="J262" s="72"/>
      <c r="K262" s="34" t="s">
        <v>65</v>
      </c>
      <c r="L262" s="79">
        <v>262</v>
      </c>
      <c r="M262" s="79"/>
      <c r="N262" s="74"/>
      <c r="O262" s="81" t="s">
        <v>327</v>
      </c>
      <c r="P262" s="83">
        <v>43471.37664351852</v>
      </c>
      <c r="Q262" s="81" t="s">
        <v>363</v>
      </c>
      <c r="R262" s="81"/>
      <c r="S262" s="81"/>
      <c r="T262" s="81" t="s">
        <v>403</v>
      </c>
      <c r="U262" s="81"/>
      <c r="V262" s="84" t="s">
        <v>494</v>
      </c>
      <c r="W262" s="83">
        <v>43471.37664351852</v>
      </c>
      <c r="X262" s="84" t="s">
        <v>554</v>
      </c>
      <c r="Y262" s="81"/>
      <c r="Z262" s="81"/>
      <c r="AA262" s="87" t="s">
        <v>652</v>
      </c>
      <c r="AB262" s="87" t="s">
        <v>702</v>
      </c>
      <c r="AC262" s="81" t="b">
        <v>0</v>
      </c>
      <c r="AD262" s="81">
        <v>6</v>
      </c>
      <c r="AE262" s="87" t="s">
        <v>725</v>
      </c>
      <c r="AF262" s="81" t="b">
        <v>0</v>
      </c>
      <c r="AG262" s="81" t="s">
        <v>728</v>
      </c>
      <c r="AH262" s="81"/>
      <c r="AI262" s="87" t="s">
        <v>712</v>
      </c>
      <c r="AJ262" s="81" t="b">
        <v>0</v>
      </c>
      <c r="AK262" s="81">
        <v>3</v>
      </c>
      <c r="AL262" s="87" t="s">
        <v>712</v>
      </c>
      <c r="AM262" s="81" t="s">
        <v>741</v>
      </c>
      <c r="AN262" s="81" t="b">
        <v>0</v>
      </c>
      <c r="AO262" s="87" t="s">
        <v>702</v>
      </c>
      <c r="AP262" s="81" t="s">
        <v>197</v>
      </c>
      <c r="AQ262" s="81">
        <v>0</v>
      </c>
      <c r="AR262" s="81">
        <v>0</v>
      </c>
      <c r="AS262" s="81"/>
      <c r="AT262" s="81"/>
      <c r="AU262" s="81"/>
      <c r="AV262" s="81"/>
      <c r="AW262" s="81"/>
      <c r="AX262" s="81"/>
      <c r="AY262" s="81"/>
      <c r="AZ262" s="81"/>
      <c r="BA262" s="81">
        <v>1</v>
      </c>
      <c r="BB262" s="80" t="str">
        <f>REPLACE(INDEX(GroupVertices[Group],MATCH(Edges[[#This Row],[Vertex 1]],GroupVertices[Vertex],0)),1,1,"")</f>
        <v>1</v>
      </c>
      <c r="BC262" s="80" t="str">
        <f>REPLACE(INDEX(GroupVertices[Group],MATCH(Edges[[#This Row],[Vertex 2]],GroupVertices[Vertex],0)),1,1,"")</f>
        <v>4</v>
      </c>
      <c r="BD262" s="48"/>
      <c r="BE262" s="49"/>
      <c r="BF262" s="48"/>
      <c r="BG262" s="49"/>
      <c r="BH262" s="48"/>
      <c r="BI262" s="49"/>
      <c r="BJ262" s="48"/>
      <c r="BK262" s="49"/>
      <c r="BL262" s="48"/>
    </row>
    <row r="263" spans="1:64" ht="15">
      <c r="A263" s="66" t="s">
        <v>289</v>
      </c>
      <c r="B263" s="66" t="s">
        <v>258</v>
      </c>
      <c r="C263" s="67" t="s">
        <v>2310</v>
      </c>
      <c r="D263" s="68">
        <v>10</v>
      </c>
      <c r="E263" s="69" t="s">
        <v>136</v>
      </c>
      <c r="F263" s="70">
        <v>21.6</v>
      </c>
      <c r="G263" s="67"/>
      <c r="H263" s="71"/>
      <c r="I263" s="72"/>
      <c r="J263" s="72"/>
      <c r="K263" s="34" t="s">
        <v>65</v>
      </c>
      <c r="L263" s="79">
        <v>263</v>
      </c>
      <c r="M263" s="79"/>
      <c r="N263" s="74"/>
      <c r="O263" s="81" t="s">
        <v>327</v>
      </c>
      <c r="P263" s="83">
        <v>43471.37664351852</v>
      </c>
      <c r="Q263" s="81" t="s">
        <v>363</v>
      </c>
      <c r="R263" s="81"/>
      <c r="S263" s="81"/>
      <c r="T263" s="81" t="s">
        <v>403</v>
      </c>
      <c r="U263" s="81"/>
      <c r="V263" s="84" t="s">
        <v>494</v>
      </c>
      <c r="W263" s="83">
        <v>43471.37664351852</v>
      </c>
      <c r="X263" s="84" t="s">
        <v>554</v>
      </c>
      <c r="Y263" s="81"/>
      <c r="Z263" s="81"/>
      <c r="AA263" s="87" t="s">
        <v>652</v>
      </c>
      <c r="AB263" s="87" t="s">
        <v>702</v>
      </c>
      <c r="AC263" s="81" t="b">
        <v>0</v>
      </c>
      <c r="AD263" s="81">
        <v>6</v>
      </c>
      <c r="AE263" s="87" t="s">
        <v>725</v>
      </c>
      <c r="AF263" s="81" t="b">
        <v>0</v>
      </c>
      <c r="AG263" s="81" t="s">
        <v>728</v>
      </c>
      <c r="AH263" s="81"/>
      <c r="AI263" s="87" t="s">
        <v>712</v>
      </c>
      <c r="AJ263" s="81" t="b">
        <v>0</v>
      </c>
      <c r="AK263" s="81">
        <v>3</v>
      </c>
      <c r="AL263" s="87" t="s">
        <v>712</v>
      </c>
      <c r="AM263" s="81" t="s">
        <v>741</v>
      </c>
      <c r="AN263" s="81" t="b">
        <v>0</v>
      </c>
      <c r="AO263" s="87" t="s">
        <v>702</v>
      </c>
      <c r="AP263" s="81" t="s">
        <v>197</v>
      </c>
      <c r="AQ263" s="81">
        <v>0</v>
      </c>
      <c r="AR263" s="81">
        <v>0</v>
      </c>
      <c r="AS263" s="81"/>
      <c r="AT263" s="81"/>
      <c r="AU263" s="81"/>
      <c r="AV263" s="81"/>
      <c r="AW263" s="81"/>
      <c r="AX263" s="81"/>
      <c r="AY263" s="81"/>
      <c r="AZ263" s="81"/>
      <c r="BA263" s="81">
        <v>3</v>
      </c>
      <c r="BB263" s="80" t="str">
        <f>REPLACE(INDEX(GroupVertices[Group],MATCH(Edges[[#This Row],[Vertex 1]],GroupVertices[Vertex],0)),1,1,"")</f>
        <v>1</v>
      </c>
      <c r="BC263" s="80" t="str">
        <f>REPLACE(INDEX(GroupVertices[Group],MATCH(Edges[[#This Row],[Vertex 2]],GroupVertices[Vertex],0)),1,1,"")</f>
        <v>4</v>
      </c>
      <c r="BD263" s="48"/>
      <c r="BE263" s="49"/>
      <c r="BF263" s="48"/>
      <c r="BG263" s="49"/>
      <c r="BH263" s="48"/>
      <c r="BI263" s="49"/>
      <c r="BJ263" s="48"/>
      <c r="BK263" s="49"/>
      <c r="BL263" s="48"/>
    </row>
    <row r="264" spans="1:64" ht="15">
      <c r="A264" s="66" t="s">
        <v>289</v>
      </c>
      <c r="B264" s="66" t="s">
        <v>264</v>
      </c>
      <c r="C264" s="67" t="s">
        <v>1944</v>
      </c>
      <c r="D264" s="68">
        <v>10</v>
      </c>
      <c r="E264" s="69" t="s">
        <v>136</v>
      </c>
      <c r="F264" s="70">
        <v>26.8</v>
      </c>
      <c r="G264" s="67"/>
      <c r="H264" s="71"/>
      <c r="I264" s="72"/>
      <c r="J264" s="72"/>
      <c r="K264" s="34" t="s">
        <v>65</v>
      </c>
      <c r="L264" s="79">
        <v>264</v>
      </c>
      <c r="M264" s="79"/>
      <c r="N264" s="74"/>
      <c r="O264" s="81" t="s">
        <v>327</v>
      </c>
      <c r="P264" s="83">
        <v>43471.37664351852</v>
      </c>
      <c r="Q264" s="81" t="s">
        <v>363</v>
      </c>
      <c r="R264" s="81"/>
      <c r="S264" s="81"/>
      <c r="T264" s="81" t="s">
        <v>403</v>
      </c>
      <c r="U264" s="81"/>
      <c r="V264" s="84" t="s">
        <v>494</v>
      </c>
      <c r="W264" s="83">
        <v>43471.37664351852</v>
      </c>
      <c r="X264" s="84" t="s">
        <v>554</v>
      </c>
      <c r="Y264" s="81"/>
      <c r="Z264" s="81"/>
      <c r="AA264" s="87" t="s">
        <v>652</v>
      </c>
      <c r="AB264" s="87" t="s">
        <v>702</v>
      </c>
      <c r="AC264" s="81" t="b">
        <v>0</v>
      </c>
      <c r="AD264" s="81">
        <v>6</v>
      </c>
      <c r="AE264" s="87" t="s">
        <v>725</v>
      </c>
      <c r="AF264" s="81" t="b">
        <v>0</v>
      </c>
      <c r="AG264" s="81" t="s">
        <v>728</v>
      </c>
      <c r="AH264" s="81"/>
      <c r="AI264" s="87" t="s">
        <v>712</v>
      </c>
      <c r="AJ264" s="81" t="b">
        <v>0</v>
      </c>
      <c r="AK264" s="81">
        <v>3</v>
      </c>
      <c r="AL264" s="87" t="s">
        <v>712</v>
      </c>
      <c r="AM264" s="81" t="s">
        <v>741</v>
      </c>
      <c r="AN264" s="81" t="b">
        <v>0</v>
      </c>
      <c r="AO264" s="87" t="s">
        <v>702</v>
      </c>
      <c r="AP264" s="81" t="s">
        <v>197</v>
      </c>
      <c r="AQ264" s="81">
        <v>0</v>
      </c>
      <c r="AR264" s="81">
        <v>0</v>
      </c>
      <c r="AS264" s="81"/>
      <c r="AT264" s="81"/>
      <c r="AU264" s="81"/>
      <c r="AV264" s="81"/>
      <c r="AW264" s="81"/>
      <c r="AX264" s="81"/>
      <c r="AY264" s="81"/>
      <c r="AZ264" s="81"/>
      <c r="BA264" s="81">
        <v>2</v>
      </c>
      <c r="BB264" s="80" t="str">
        <f>REPLACE(INDEX(GroupVertices[Group],MATCH(Edges[[#This Row],[Vertex 1]],GroupVertices[Vertex],0)),1,1,"")</f>
        <v>1</v>
      </c>
      <c r="BC264" s="80" t="str">
        <f>REPLACE(INDEX(GroupVertices[Group],MATCH(Edges[[#This Row],[Vertex 2]],GroupVertices[Vertex],0)),1,1,"")</f>
        <v>4</v>
      </c>
      <c r="BD264" s="48"/>
      <c r="BE264" s="49"/>
      <c r="BF264" s="48"/>
      <c r="BG264" s="49"/>
      <c r="BH264" s="48"/>
      <c r="BI264" s="49"/>
      <c r="BJ264" s="48"/>
      <c r="BK264" s="49"/>
      <c r="BL264" s="48"/>
    </row>
    <row r="265" spans="1:64" ht="15">
      <c r="A265" s="66" t="s">
        <v>289</v>
      </c>
      <c r="B265" s="66" t="s">
        <v>276</v>
      </c>
      <c r="C265" s="67" t="s">
        <v>1946</v>
      </c>
      <c r="D265" s="68">
        <v>10</v>
      </c>
      <c r="E265" s="69" t="s">
        <v>136</v>
      </c>
      <c r="F265" s="70">
        <v>6</v>
      </c>
      <c r="G265" s="67"/>
      <c r="H265" s="71"/>
      <c r="I265" s="72"/>
      <c r="J265" s="72"/>
      <c r="K265" s="34" t="s">
        <v>66</v>
      </c>
      <c r="L265" s="79">
        <v>265</v>
      </c>
      <c r="M265" s="79"/>
      <c r="N265" s="74"/>
      <c r="O265" s="81" t="s">
        <v>327</v>
      </c>
      <c r="P265" s="83">
        <v>43471.37664351852</v>
      </c>
      <c r="Q265" s="81" t="s">
        <v>363</v>
      </c>
      <c r="R265" s="81"/>
      <c r="S265" s="81"/>
      <c r="T265" s="81" t="s">
        <v>403</v>
      </c>
      <c r="U265" s="81"/>
      <c r="V265" s="84" t="s">
        <v>494</v>
      </c>
      <c r="W265" s="83">
        <v>43471.37664351852</v>
      </c>
      <c r="X265" s="84" t="s">
        <v>554</v>
      </c>
      <c r="Y265" s="81"/>
      <c r="Z265" s="81"/>
      <c r="AA265" s="87" t="s">
        <v>652</v>
      </c>
      <c r="AB265" s="87" t="s">
        <v>702</v>
      </c>
      <c r="AC265" s="81" t="b">
        <v>0</v>
      </c>
      <c r="AD265" s="81">
        <v>6</v>
      </c>
      <c r="AE265" s="87" t="s">
        <v>725</v>
      </c>
      <c r="AF265" s="81" t="b">
        <v>0</v>
      </c>
      <c r="AG265" s="81" t="s">
        <v>728</v>
      </c>
      <c r="AH265" s="81"/>
      <c r="AI265" s="87" t="s">
        <v>712</v>
      </c>
      <c r="AJ265" s="81" t="b">
        <v>0</v>
      </c>
      <c r="AK265" s="81">
        <v>3</v>
      </c>
      <c r="AL265" s="87" t="s">
        <v>712</v>
      </c>
      <c r="AM265" s="81" t="s">
        <v>741</v>
      </c>
      <c r="AN265" s="81" t="b">
        <v>0</v>
      </c>
      <c r="AO265" s="87" t="s">
        <v>702</v>
      </c>
      <c r="AP265" s="81" t="s">
        <v>197</v>
      </c>
      <c r="AQ265" s="81">
        <v>0</v>
      </c>
      <c r="AR265" s="81">
        <v>0</v>
      </c>
      <c r="AS265" s="81"/>
      <c r="AT265" s="81"/>
      <c r="AU265" s="81"/>
      <c r="AV265" s="81"/>
      <c r="AW265" s="81"/>
      <c r="AX265" s="81"/>
      <c r="AY265" s="81"/>
      <c r="AZ265" s="81"/>
      <c r="BA265" s="81">
        <v>6</v>
      </c>
      <c r="BB265" s="80" t="str">
        <f>REPLACE(INDEX(GroupVertices[Group],MATCH(Edges[[#This Row],[Vertex 1]],GroupVertices[Vertex],0)),1,1,"")</f>
        <v>1</v>
      </c>
      <c r="BC265" s="80" t="str">
        <f>REPLACE(INDEX(GroupVertices[Group],MATCH(Edges[[#This Row],[Vertex 2]],GroupVertices[Vertex],0)),1,1,"")</f>
        <v>2</v>
      </c>
      <c r="BD265" s="48"/>
      <c r="BE265" s="49"/>
      <c r="BF265" s="48"/>
      <c r="BG265" s="49"/>
      <c r="BH265" s="48"/>
      <c r="BI265" s="49"/>
      <c r="BJ265" s="48"/>
      <c r="BK265" s="49"/>
      <c r="BL265" s="48"/>
    </row>
    <row r="266" spans="1:64" ht="15">
      <c r="A266" s="66" t="s">
        <v>289</v>
      </c>
      <c r="B266" s="66" t="s">
        <v>276</v>
      </c>
      <c r="C266" s="67" t="s">
        <v>1946</v>
      </c>
      <c r="D266" s="68">
        <v>10</v>
      </c>
      <c r="E266" s="69" t="s">
        <v>136</v>
      </c>
      <c r="F266" s="70">
        <v>6</v>
      </c>
      <c r="G266" s="67"/>
      <c r="H266" s="71"/>
      <c r="I266" s="72"/>
      <c r="J266" s="72"/>
      <c r="K266" s="34" t="s">
        <v>66</v>
      </c>
      <c r="L266" s="79">
        <v>266</v>
      </c>
      <c r="M266" s="79"/>
      <c r="N266" s="74"/>
      <c r="O266" s="81" t="s">
        <v>327</v>
      </c>
      <c r="P266" s="83">
        <v>43471.382743055554</v>
      </c>
      <c r="Q266" s="81" t="s">
        <v>346</v>
      </c>
      <c r="R266" s="81"/>
      <c r="S266" s="81"/>
      <c r="T266" s="81" t="s">
        <v>403</v>
      </c>
      <c r="U266" s="81"/>
      <c r="V266" s="84" t="s">
        <v>494</v>
      </c>
      <c r="W266" s="83">
        <v>43471.382743055554</v>
      </c>
      <c r="X266" s="84" t="s">
        <v>562</v>
      </c>
      <c r="Y266" s="81"/>
      <c r="Z266" s="81"/>
      <c r="AA266" s="87" t="s">
        <v>662</v>
      </c>
      <c r="AB266" s="81"/>
      <c r="AC266" s="81" t="b">
        <v>0</v>
      </c>
      <c r="AD266" s="81">
        <v>0</v>
      </c>
      <c r="AE266" s="87" t="s">
        <v>712</v>
      </c>
      <c r="AF266" s="81" t="b">
        <v>0</v>
      </c>
      <c r="AG266" s="81" t="s">
        <v>728</v>
      </c>
      <c r="AH266" s="81"/>
      <c r="AI266" s="87" t="s">
        <v>712</v>
      </c>
      <c r="AJ266" s="81" t="b">
        <v>0</v>
      </c>
      <c r="AK266" s="81">
        <v>14</v>
      </c>
      <c r="AL266" s="87" t="s">
        <v>655</v>
      </c>
      <c r="AM266" s="81" t="s">
        <v>741</v>
      </c>
      <c r="AN266" s="81" t="b">
        <v>0</v>
      </c>
      <c r="AO266" s="87" t="s">
        <v>655</v>
      </c>
      <c r="AP266" s="81" t="s">
        <v>197</v>
      </c>
      <c r="AQ266" s="81">
        <v>0</v>
      </c>
      <c r="AR266" s="81">
        <v>0</v>
      </c>
      <c r="AS266" s="81"/>
      <c r="AT266" s="81"/>
      <c r="AU266" s="81"/>
      <c r="AV266" s="81"/>
      <c r="AW266" s="81"/>
      <c r="AX266" s="81"/>
      <c r="AY266" s="81"/>
      <c r="AZ266" s="81"/>
      <c r="BA266" s="81">
        <v>6</v>
      </c>
      <c r="BB266" s="80" t="str">
        <f>REPLACE(INDEX(GroupVertices[Group],MATCH(Edges[[#This Row],[Vertex 1]],GroupVertices[Vertex],0)),1,1,"")</f>
        <v>1</v>
      </c>
      <c r="BC266" s="80" t="str">
        <f>REPLACE(INDEX(GroupVertices[Group],MATCH(Edges[[#This Row],[Vertex 2]],GroupVertices[Vertex],0)),1,1,"")</f>
        <v>2</v>
      </c>
      <c r="BD266" s="48">
        <v>0</v>
      </c>
      <c r="BE266" s="49">
        <v>0</v>
      </c>
      <c r="BF266" s="48">
        <v>0</v>
      </c>
      <c r="BG266" s="49">
        <v>0</v>
      </c>
      <c r="BH266" s="48">
        <v>0</v>
      </c>
      <c r="BI266" s="49">
        <v>0</v>
      </c>
      <c r="BJ266" s="48">
        <v>43</v>
      </c>
      <c r="BK266" s="49">
        <v>100</v>
      </c>
      <c r="BL266" s="48">
        <v>43</v>
      </c>
    </row>
    <row r="267" spans="1:64" ht="15">
      <c r="A267" s="66" t="s">
        <v>289</v>
      </c>
      <c r="B267" s="66" t="s">
        <v>264</v>
      </c>
      <c r="C267" s="67" t="s">
        <v>1943</v>
      </c>
      <c r="D267" s="68">
        <v>3</v>
      </c>
      <c r="E267" s="69" t="s">
        <v>132</v>
      </c>
      <c r="F267" s="70">
        <v>32</v>
      </c>
      <c r="G267" s="67"/>
      <c r="H267" s="71"/>
      <c r="I267" s="72"/>
      <c r="J267" s="72"/>
      <c r="K267" s="34" t="s">
        <v>65</v>
      </c>
      <c r="L267" s="79">
        <v>267</v>
      </c>
      <c r="M267" s="79"/>
      <c r="N267" s="74"/>
      <c r="O267" s="81" t="s">
        <v>326</v>
      </c>
      <c r="P267" s="83">
        <v>43471.38291666667</v>
      </c>
      <c r="Q267" s="81" t="s">
        <v>366</v>
      </c>
      <c r="R267" s="81"/>
      <c r="S267" s="81"/>
      <c r="T267" s="81"/>
      <c r="U267" s="81"/>
      <c r="V267" s="84" t="s">
        <v>494</v>
      </c>
      <c r="W267" s="83">
        <v>43471.38291666667</v>
      </c>
      <c r="X267" s="84" t="s">
        <v>565</v>
      </c>
      <c r="Y267" s="81"/>
      <c r="Z267" s="81"/>
      <c r="AA267" s="87" t="s">
        <v>666</v>
      </c>
      <c r="AB267" s="81"/>
      <c r="AC267" s="81" t="b">
        <v>0</v>
      </c>
      <c r="AD267" s="81">
        <v>0</v>
      </c>
      <c r="AE267" s="87" t="s">
        <v>712</v>
      </c>
      <c r="AF267" s="81" t="b">
        <v>0</v>
      </c>
      <c r="AG267" s="81" t="s">
        <v>728</v>
      </c>
      <c r="AH267" s="81"/>
      <c r="AI267" s="87" t="s">
        <v>712</v>
      </c>
      <c r="AJ267" s="81" t="b">
        <v>0</v>
      </c>
      <c r="AK267" s="81">
        <v>5</v>
      </c>
      <c r="AL267" s="87" t="s">
        <v>664</v>
      </c>
      <c r="AM267" s="81" t="s">
        <v>741</v>
      </c>
      <c r="AN267" s="81" t="b">
        <v>0</v>
      </c>
      <c r="AO267" s="87" t="s">
        <v>664</v>
      </c>
      <c r="AP267" s="81" t="s">
        <v>197</v>
      </c>
      <c r="AQ267" s="81">
        <v>0</v>
      </c>
      <c r="AR267" s="81">
        <v>0</v>
      </c>
      <c r="AS267" s="81"/>
      <c r="AT267" s="81"/>
      <c r="AU267" s="81"/>
      <c r="AV267" s="81"/>
      <c r="AW267" s="81"/>
      <c r="AX267" s="81"/>
      <c r="AY267" s="81"/>
      <c r="AZ267" s="81"/>
      <c r="BA267" s="81">
        <v>1</v>
      </c>
      <c r="BB267" s="80" t="str">
        <f>REPLACE(INDEX(GroupVertices[Group],MATCH(Edges[[#This Row],[Vertex 1]],GroupVertices[Vertex],0)),1,1,"")</f>
        <v>1</v>
      </c>
      <c r="BC267" s="80" t="str">
        <f>REPLACE(INDEX(GroupVertices[Group],MATCH(Edges[[#This Row],[Vertex 2]],GroupVertices[Vertex],0)),1,1,"")</f>
        <v>4</v>
      </c>
      <c r="BD267" s="48"/>
      <c r="BE267" s="49"/>
      <c r="BF267" s="48"/>
      <c r="BG267" s="49"/>
      <c r="BH267" s="48"/>
      <c r="BI267" s="49"/>
      <c r="BJ267" s="48"/>
      <c r="BK267" s="49"/>
      <c r="BL267" s="48"/>
    </row>
    <row r="268" spans="1:64" ht="15">
      <c r="A268" s="66" t="s">
        <v>289</v>
      </c>
      <c r="B268" s="66" t="s">
        <v>277</v>
      </c>
      <c r="C268" s="67" t="s">
        <v>1944</v>
      </c>
      <c r="D268" s="68">
        <v>10</v>
      </c>
      <c r="E268" s="69" t="s">
        <v>136</v>
      </c>
      <c r="F268" s="70">
        <v>26.8</v>
      </c>
      <c r="G268" s="67"/>
      <c r="H268" s="71"/>
      <c r="I268" s="72"/>
      <c r="J268" s="72"/>
      <c r="K268" s="34" t="s">
        <v>65</v>
      </c>
      <c r="L268" s="79">
        <v>268</v>
      </c>
      <c r="M268" s="79"/>
      <c r="N268" s="74"/>
      <c r="O268" s="81" t="s">
        <v>327</v>
      </c>
      <c r="P268" s="83">
        <v>43471.38291666667</v>
      </c>
      <c r="Q268" s="81" t="s">
        <v>366</v>
      </c>
      <c r="R268" s="81"/>
      <c r="S268" s="81"/>
      <c r="T268" s="81"/>
      <c r="U268" s="81"/>
      <c r="V268" s="84" t="s">
        <v>494</v>
      </c>
      <c r="W268" s="83">
        <v>43471.38291666667</v>
      </c>
      <c r="X268" s="84" t="s">
        <v>565</v>
      </c>
      <c r="Y268" s="81"/>
      <c r="Z268" s="81"/>
      <c r="AA268" s="87" t="s">
        <v>666</v>
      </c>
      <c r="AB268" s="81"/>
      <c r="AC268" s="81" t="b">
        <v>0</v>
      </c>
      <c r="AD268" s="81">
        <v>0</v>
      </c>
      <c r="AE268" s="87" t="s">
        <v>712</v>
      </c>
      <c r="AF268" s="81" t="b">
        <v>0</v>
      </c>
      <c r="AG268" s="81" t="s">
        <v>728</v>
      </c>
      <c r="AH268" s="81"/>
      <c r="AI268" s="87" t="s">
        <v>712</v>
      </c>
      <c r="AJ268" s="81" t="b">
        <v>0</v>
      </c>
      <c r="AK268" s="81">
        <v>5</v>
      </c>
      <c r="AL268" s="87" t="s">
        <v>664</v>
      </c>
      <c r="AM268" s="81" t="s">
        <v>741</v>
      </c>
      <c r="AN268" s="81" t="b">
        <v>0</v>
      </c>
      <c r="AO268" s="87" t="s">
        <v>664</v>
      </c>
      <c r="AP268" s="81" t="s">
        <v>197</v>
      </c>
      <c r="AQ268" s="81">
        <v>0</v>
      </c>
      <c r="AR268" s="81">
        <v>0</v>
      </c>
      <c r="AS268" s="81"/>
      <c r="AT268" s="81"/>
      <c r="AU268" s="81"/>
      <c r="AV268" s="81"/>
      <c r="AW268" s="81"/>
      <c r="AX268" s="81"/>
      <c r="AY268" s="81"/>
      <c r="AZ268" s="81"/>
      <c r="BA268" s="81">
        <v>2</v>
      </c>
      <c r="BB268" s="80" t="str">
        <f>REPLACE(INDEX(GroupVertices[Group],MATCH(Edges[[#This Row],[Vertex 1]],GroupVertices[Vertex],0)),1,1,"")</f>
        <v>1</v>
      </c>
      <c r="BC268" s="80" t="str">
        <f>REPLACE(INDEX(GroupVertices[Group],MATCH(Edges[[#This Row],[Vertex 2]],GroupVertices[Vertex],0)),1,1,"")</f>
        <v>4</v>
      </c>
      <c r="BD268" s="48">
        <v>0</v>
      </c>
      <c r="BE268" s="49">
        <v>0</v>
      </c>
      <c r="BF268" s="48">
        <v>1</v>
      </c>
      <c r="BG268" s="49">
        <v>3.8461538461538463</v>
      </c>
      <c r="BH268" s="48">
        <v>0</v>
      </c>
      <c r="BI268" s="49">
        <v>0</v>
      </c>
      <c r="BJ268" s="48">
        <v>25</v>
      </c>
      <c r="BK268" s="49">
        <v>96.15384615384616</v>
      </c>
      <c r="BL268" s="48">
        <v>26</v>
      </c>
    </row>
    <row r="269" spans="1:64" ht="15">
      <c r="A269" s="66" t="s">
        <v>289</v>
      </c>
      <c r="B269" s="66" t="s">
        <v>258</v>
      </c>
      <c r="C269" s="67" t="s">
        <v>2310</v>
      </c>
      <c r="D269" s="68">
        <v>10</v>
      </c>
      <c r="E269" s="69" t="s">
        <v>136</v>
      </c>
      <c r="F269" s="70">
        <v>21.6</v>
      </c>
      <c r="G269" s="67"/>
      <c r="H269" s="71"/>
      <c r="I269" s="72"/>
      <c r="J269" s="72"/>
      <c r="K269" s="34" t="s">
        <v>65</v>
      </c>
      <c r="L269" s="79">
        <v>269</v>
      </c>
      <c r="M269" s="79"/>
      <c r="N269" s="74"/>
      <c r="O269" s="81" t="s">
        <v>327</v>
      </c>
      <c r="P269" s="83">
        <v>43471.38291666667</v>
      </c>
      <c r="Q269" s="81" t="s">
        <v>366</v>
      </c>
      <c r="R269" s="81"/>
      <c r="S269" s="81"/>
      <c r="T269" s="81"/>
      <c r="U269" s="81"/>
      <c r="V269" s="84" t="s">
        <v>494</v>
      </c>
      <c r="W269" s="83">
        <v>43471.38291666667</v>
      </c>
      <c r="X269" s="84" t="s">
        <v>565</v>
      </c>
      <c r="Y269" s="81"/>
      <c r="Z269" s="81"/>
      <c r="AA269" s="87" t="s">
        <v>666</v>
      </c>
      <c r="AB269" s="81"/>
      <c r="AC269" s="81" t="b">
        <v>0</v>
      </c>
      <c r="AD269" s="81">
        <v>0</v>
      </c>
      <c r="AE269" s="87" t="s">
        <v>712</v>
      </c>
      <c r="AF269" s="81" t="b">
        <v>0</v>
      </c>
      <c r="AG269" s="81" t="s">
        <v>728</v>
      </c>
      <c r="AH269" s="81"/>
      <c r="AI269" s="87" t="s">
        <v>712</v>
      </c>
      <c r="AJ269" s="81" t="b">
        <v>0</v>
      </c>
      <c r="AK269" s="81">
        <v>5</v>
      </c>
      <c r="AL269" s="87" t="s">
        <v>664</v>
      </c>
      <c r="AM269" s="81" t="s">
        <v>741</v>
      </c>
      <c r="AN269" s="81" t="b">
        <v>0</v>
      </c>
      <c r="AO269" s="87" t="s">
        <v>664</v>
      </c>
      <c r="AP269" s="81" t="s">
        <v>197</v>
      </c>
      <c r="AQ269" s="81">
        <v>0</v>
      </c>
      <c r="AR269" s="81">
        <v>0</v>
      </c>
      <c r="AS269" s="81"/>
      <c r="AT269" s="81"/>
      <c r="AU269" s="81"/>
      <c r="AV269" s="81"/>
      <c r="AW269" s="81"/>
      <c r="AX269" s="81"/>
      <c r="AY269" s="81"/>
      <c r="AZ269" s="81"/>
      <c r="BA269" s="81">
        <v>3</v>
      </c>
      <c r="BB269" s="80" t="str">
        <f>REPLACE(INDEX(GroupVertices[Group],MATCH(Edges[[#This Row],[Vertex 1]],GroupVertices[Vertex],0)),1,1,"")</f>
        <v>1</v>
      </c>
      <c r="BC269" s="80" t="str">
        <f>REPLACE(INDEX(GroupVertices[Group],MATCH(Edges[[#This Row],[Vertex 2]],GroupVertices[Vertex],0)),1,1,"")</f>
        <v>4</v>
      </c>
      <c r="BD269" s="48"/>
      <c r="BE269" s="49"/>
      <c r="BF269" s="48"/>
      <c r="BG269" s="49"/>
      <c r="BH269" s="48"/>
      <c r="BI269" s="49"/>
      <c r="BJ269" s="48"/>
      <c r="BK269" s="49"/>
      <c r="BL269" s="48"/>
    </row>
    <row r="270" spans="1:64" ht="15">
      <c r="A270" s="66" t="s">
        <v>289</v>
      </c>
      <c r="B270" s="66" t="s">
        <v>276</v>
      </c>
      <c r="C270" s="67" t="s">
        <v>1946</v>
      </c>
      <c r="D270" s="68">
        <v>10</v>
      </c>
      <c r="E270" s="69" t="s">
        <v>136</v>
      </c>
      <c r="F270" s="70">
        <v>6</v>
      </c>
      <c r="G270" s="67"/>
      <c r="H270" s="71"/>
      <c r="I270" s="72"/>
      <c r="J270" s="72"/>
      <c r="K270" s="34" t="s">
        <v>66</v>
      </c>
      <c r="L270" s="79">
        <v>270</v>
      </c>
      <c r="M270" s="79"/>
      <c r="N270" s="74"/>
      <c r="O270" s="81" t="s">
        <v>327</v>
      </c>
      <c r="P270" s="83">
        <v>43471.38291666667</v>
      </c>
      <c r="Q270" s="81" t="s">
        <v>366</v>
      </c>
      <c r="R270" s="81"/>
      <c r="S270" s="81"/>
      <c r="T270" s="81"/>
      <c r="U270" s="81"/>
      <c r="V270" s="84" t="s">
        <v>494</v>
      </c>
      <c r="W270" s="83">
        <v>43471.38291666667</v>
      </c>
      <c r="X270" s="84" t="s">
        <v>565</v>
      </c>
      <c r="Y270" s="81"/>
      <c r="Z270" s="81"/>
      <c r="AA270" s="87" t="s">
        <v>666</v>
      </c>
      <c r="AB270" s="81"/>
      <c r="AC270" s="81" t="b">
        <v>0</v>
      </c>
      <c r="AD270" s="81">
        <v>0</v>
      </c>
      <c r="AE270" s="87" t="s">
        <v>712</v>
      </c>
      <c r="AF270" s="81" t="b">
        <v>0</v>
      </c>
      <c r="AG270" s="81" t="s">
        <v>728</v>
      </c>
      <c r="AH270" s="81"/>
      <c r="AI270" s="87" t="s">
        <v>712</v>
      </c>
      <c r="AJ270" s="81" t="b">
        <v>0</v>
      </c>
      <c r="AK270" s="81">
        <v>5</v>
      </c>
      <c r="AL270" s="87" t="s">
        <v>664</v>
      </c>
      <c r="AM270" s="81" t="s">
        <v>741</v>
      </c>
      <c r="AN270" s="81" t="b">
        <v>0</v>
      </c>
      <c r="AO270" s="87" t="s">
        <v>664</v>
      </c>
      <c r="AP270" s="81" t="s">
        <v>197</v>
      </c>
      <c r="AQ270" s="81">
        <v>0</v>
      </c>
      <c r="AR270" s="81">
        <v>0</v>
      </c>
      <c r="AS270" s="81"/>
      <c r="AT270" s="81"/>
      <c r="AU270" s="81"/>
      <c r="AV270" s="81"/>
      <c r="AW270" s="81"/>
      <c r="AX270" s="81"/>
      <c r="AY270" s="81"/>
      <c r="AZ270" s="81"/>
      <c r="BA270" s="81">
        <v>6</v>
      </c>
      <c r="BB270" s="80" t="str">
        <f>REPLACE(INDEX(GroupVertices[Group],MATCH(Edges[[#This Row],[Vertex 1]],GroupVertices[Vertex],0)),1,1,"")</f>
        <v>1</v>
      </c>
      <c r="BC270" s="80" t="str">
        <f>REPLACE(INDEX(GroupVertices[Group],MATCH(Edges[[#This Row],[Vertex 2]],GroupVertices[Vertex],0)),1,1,"")</f>
        <v>2</v>
      </c>
      <c r="BD270" s="48"/>
      <c r="BE270" s="49"/>
      <c r="BF270" s="48"/>
      <c r="BG270" s="49"/>
      <c r="BH270" s="48"/>
      <c r="BI270" s="49"/>
      <c r="BJ270" s="48"/>
      <c r="BK270" s="49"/>
      <c r="BL270" s="48"/>
    </row>
    <row r="271" spans="1:64" ht="15">
      <c r="A271" s="66" t="s">
        <v>289</v>
      </c>
      <c r="B271" s="66" t="s">
        <v>253</v>
      </c>
      <c r="C271" s="67" t="s">
        <v>1943</v>
      </c>
      <c r="D271" s="68">
        <v>3</v>
      </c>
      <c r="E271" s="69" t="s">
        <v>132</v>
      </c>
      <c r="F271" s="70">
        <v>32</v>
      </c>
      <c r="G271" s="67"/>
      <c r="H271" s="71"/>
      <c r="I271" s="72"/>
      <c r="J271" s="72"/>
      <c r="K271" s="34" t="s">
        <v>65</v>
      </c>
      <c r="L271" s="79">
        <v>271</v>
      </c>
      <c r="M271" s="79"/>
      <c r="N271" s="74"/>
      <c r="O271" s="81" t="s">
        <v>328</v>
      </c>
      <c r="P271" s="83">
        <v>43471.38291666667</v>
      </c>
      <c r="Q271" s="81" t="s">
        <v>366</v>
      </c>
      <c r="R271" s="81"/>
      <c r="S271" s="81"/>
      <c r="T271" s="81"/>
      <c r="U271" s="81"/>
      <c r="V271" s="84" t="s">
        <v>494</v>
      </c>
      <c r="W271" s="83">
        <v>43471.38291666667</v>
      </c>
      <c r="X271" s="84" t="s">
        <v>565</v>
      </c>
      <c r="Y271" s="81"/>
      <c r="Z271" s="81"/>
      <c r="AA271" s="87" t="s">
        <v>666</v>
      </c>
      <c r="AB271" s="81"/>
      <c r="AC271" s="81" t="b">
        <v>0</v>
      </c>
      <c r="AD271" s="81">
        <v>0</v>
      </c>
      <c r="AE271" s="87" t="s">
        <v>712</v>
      </c>
      <c r="AF271" s="81" t="b">
        <v>0</v>
      </c>
      <c r="AG271" s="81" t="s">
        <v>728</v>
      </c>
      <c r="AH271" s="81"/>
      <c r="AI271" s="87" t="s">
        <v>712</v>
      </c>
      <c r="AJ271" s="81" t="b">
        <v>0</v>
      </c>
      <c r="AK271" s="81">
        <v>5</v>
      </c>
      <c r="AL271" s="87" t="s">
        <v>664</v>
      </c>
      <c r="AM271" s="81" t="s">
        <v>741</v>
      </c>
      <c r="AN271" s="81" t="b">
        <v>0</v>
      </c>
      <c r="AO271" s="87" t="s">
        <v>664</v>
      </c>
      <c r="AP271" s="81" t="s">
        <v>197</v>
      </c>
      <c r="AQ271" s="81">
        <v>0</v>
      </c>
      <c r="AR271" s="81">
        <v>0</v>
      </c>
      <c r="AS271" s="81"/>
      <c r="AT271" s="81"/>
      <c r="AU271" s="81"/>
      <c r="AV271" s="81"/>
      <c r="AW271" s="81"/>
      <c r="AX271" s="81"/>
      <c r="AY271" s="81"/>
      <c r="AZ271" s="81"/>
      <c r="BA271" s="81">
        <v>1</v>
      </c>
      <c r="BB271" s="80" t="str">
        <f>REPLACE(INDEX(GroupVertices[Group],MATCH(Edges[[#This Row],[Vertex 1]],GroupVertices[Vertex],0)),1,1,"")</f>
        <v>1</v>
      </c>
      <c r="BC271" s="80" t="str">
        <f>REPLACE(INDEX(GroupVertices[Group],MATCH(Edges[[#This Row],[Vertex 2]],GroupVertices[Vertex],0)),1,1,"")</f>
        <v>4</v>
      </c>
      <c r="BD271" s="48"/>
      <c r="BE271" s="49"/>
      <c r="BF271" s="48"/>
      <c r="BG271" s="49"/>
      <c r="BH271" s="48"/>
      <c r="BI271" s="49"/>
      <c r="BJ271" s="48"/>
      <c r="BK271" s="49"/>
      <c r="BL271" s="48"/>
    </row>
    <row r="272" spans="1:64" ht="15">
      <c r="A272" s="66" t="s">
        <v>289</v>
      </c>
      <c r="B272" s="66" t="s">
        <v>258</v>
      </c>
      <c r="C272" s="67" t="s">
        <v>2310</v>
      </c>
      <c r="D272" s="68">
        <v>10</v>
      </c>
      <c r="E272" s="69" t="s">
        <v>136</v>
      </c>
      <c r="F272" s="70">
        <v>21.6</v>
      </c>
      <c r="G272" s="67"/>
      <c r="H272" s="71"/>
      <c r="I272" s="72"/>
      <c r="J272" s="72"/>
      <c r="K272" s="34" t="s">
        <v>65</v>
      </c>
      <c r="L272" s="79">
        <v>272</v>
      </c>
      <c r="M272" s="79"/>
      <c r="N272" s="74"/>
      <c r="O272" s="81" t="s">
        <v>327</v>
      </c>
      <c r="P272" s="83">
        <v>43471.39115740741</v>
      </c>
      <c r="Q272" s="81" t="s">
        <v>372</v>
      </c>
      <c r="R272" s="81"/>
      <c r="S272" s="81"/>
      <c r="T272" s="81" t="s">
        <v>403</v>
      </c>
      <c r="U272" s="81"/>
      <c r="V272" s="84" t="s">
        <v>494</v>
      </c>
      <c r="W272" s="83">
        <v>43471.39115740741</v>
      </c>
      <c r="X272" s="84" t="s">
        <v>580</v>
      </c>
      <c r="Y272" s="81"/>
      <c r="Z272" s="81"/>
      <c r="AA272" s="87" t="s">
        <v>681</v>
      </c>
      <c r="AB272" s="87" t="s">
        <v>707</v>
      </c>
      <c r="AC272" s="81" t="b">
        <v>0</v>
      </c>
      <c r="AD272" s="81">
        <v>2</v>
      </c>
      <c r="AE272" s="87" t="s">
        <v>725</v>
      </c>
      <c r="AF272" s="81" t="b">
        <v>0</v>
      </c>
      <c r="AG272" s="81" t="s">
        <v>728</v>
      </c>
      <c r="AH272" s="81"/>
      <c r="AI272" s="87" t="s">
        <v>712</v>
      </c>
      <c r="AJ272" s="81" t="b">
        <v>0</v>
      </c>
      <c r="AK272" s="81">
        <v>0</v>
      </c>
      <c r="AL272" s="87" t="s">
        <v>712</v>
      </c>
      <c r="AM272" s="81" t="s">
        <v>741</v>
      </c>
      <c r="AN272" s="81" t="b">
        <v>0</v>
      </c>
      <c r="AO272" s="87" t="s">
        <v>707</v>
      </c>
      <c r="AP272" s="81" t="s">
        <v>197</v>
      </c>
      <c r="AQ272" s="81">
        <v>0</v>
      </c>
      <c r="AR272" s="81">
        <v>0</v>
      </c>
      <c r="AS272" s="81"/>
      <c r="AT272" s="81"/>
      <c r="AU272" s="81"/>
      <c r="AV272" s="81"/>
      <c r="AW272" s="81"/>
      <c r="AX272" s="81"/>
      <c r="AY272" s="81"/>
      <c r="AZ272" s="81"/>
      <c r="BA272" s="81">
        <v>3</v>
      </c>
      <c r="BB272" s="80" t="str">
        <f>REPLACE(INDEX(GroupVertices[Group],MATCH(Edges[[#This Row],[Vertex 1]],GroupVertices[Vertex],0)),1,1,"")</f>
        <v>1</v>
      </c>
      <c r="BC272" s="80" t="str">
        <f>REPLACE(INDEX(GroupVertices[Group],MATCH(Edges[[#This Row],[Vertex 2]],GroupVertices[Vertex],0)),1,1,"")</f>
        <v>4</v>
      </c>
      <c r="BD272" s="48"/>
      <c r="BE272" s="49"/>
      <c r="BF272" s="48"/>
      <c r="BG272" s="49"/>
      <c r="BH272" s="48"/>
      <c r="BI272" s="49"/>
      <c r="BJ272" s="48"/>
      <c r="BK272" s="49"/>
      <c r="BL272" s="48"/>
    </row>
    <row r="273" spans="1:64" ht="15">
      <c r="A273" s="66" t="s">
        <v>289</v>
      </c>
      <c r="B273" s="66" t="s">
        <v>264</v>
      </c>
      <c r="C273" s="67" t="s">
        <v>1944</v>
      </c>
      <c r="D273" s="68">
        <v>10</v>
      </c>
      <c r="E273" s="69" t="s">
        <v>136</v>
      </c>
      <c r="F273" s="70">
        <v>26.8</v>
      </c>
      <c r="G273" s="67"/>
      <c r="H273" s="71"/>
      <c r="I273" s="72"/>
      <c r="J273" s="72"/>
      <c r="K273" s="34" t="s">
        <v>65</v>
      </c>
      <c r="L273" s="79">
        <v>273</v>
      </c>
      <c r="M273" s="79"/>
      <c r="N273" s="74"/>
      <c r="O273" s="81" t="s">
        <v>327</v>
      </c>
      <c r="P273" s="83">
        <v>43471.39115740741</v>
      </c>
      <c r="Q273" s="81" t="s">
        <v>372</v>
      </c>
      <c r="R273" s="81"/>
      <c r="S273" s="81"/>
      <c r="T273" s="81" t="s">
        <v>403</v>
      </c>
      <c r="U273" s="81"/>
      <c r="V273" s="84" t="s">
        <v>494</v>
      </c>
      <c r="W273" s="83">
        <v>43471.39115740741</v>
      </c>
      <c r="X273" s="84" t="s">
        <v>580</v>
      </c>
      <c r="Y273" s="81"/>
      <c r="Z273" s="81"/>
      <c r="AA273" s="87" t="s">
        <v>681</v>
      </c>
      <c r="AB273" s="87" t="s">
        <v>707</v>
      </c>
      <c r="AC273" s="81" t="b">
        <v>0</v>
      </c>
      <c r="AD273" s="81">
        <v>2</v>
      </c>
      <c r="AE273" s="87" t="s">
        <v>725</v>
      </c>
      <c r="AF273" s="81" t="b">
        <v>0</v>
      </c>
      <c r="AG273" s="81" t="s">
        <v>728</v>
      </c>
      <c r="AH273" s="81"/>
      <c r="AI273" s="87" t="s">
        <v>712</v>
      </c>
      <c r="AJ273" s="81" t="b">
        <v>0</v>
      </c>
      <c r="AK273" s="81">
        <v>0</v>
      </c>
      <c r="AL273" s="87" t="s">
        <v>712</v>
      </c>
      <c r="AM273" s="81" t="s">
        <v>741</v>
      </c>
      <c r="AN273" s="81" t="b">
        <v>0</v>
      </c>
      <c r="AO273" s="87" t="s">
        <v>707</v>
      </c>
      <c r="AP273" s="81" t="s">
        <v>197</v>
      </c>
      <c r="AQ273" s="81">
        <v>0</v>
      </c>
      <c r="AR273" s="81">
        <v>0</v>
      </c>
      <c r="AS273" s="81"/>
      <c r="AT273" s="81"/>
      <c r="AU273" s="81"/>
      <c r="AV273" s="81"/>
      <c r="AW273" s="81"/>
      <c r="AX273" s="81"/>
      <c r="AY273" s="81"/>
      <c r="AZ273" s="81"/>
      <c r="BA273" s="81">
        <v>2</v>
      </c>
      <c r="BB273" s="80" t="str">
        <f>REPLACE(INDEX(GroupVertices[Group],MATCH(Edges[[#This Row],[Vertex 1]],GroupVertices[Vertex],0)),1,1,"")</f>
        <v>1</v>
      </c>
      <c r="BC273" s="80" t="str">
        <f>REPLACE(INDEX(GroupVertices[Group],MATCH(Edges[[#This Row],[Vertex 2]],GroupVertices[Vertex],0)),1,1,"")</f>
        <v>4</v>
      </c>
      <c r="BD273" s="48"/>
      <c r="BE273" s="49"/>
      <c r="BF273" s="48"/>
      <c r="BG273" s="49"/>
      <c r="BH273" s="48"/>
      <c r="BI273" s="49"/>
      <c r="BJ273" s="48"/>
      <c r="BK273" s="49"/>
      <c r="BL273" s="48"/>
    </row>
    <row r="274" spans="1:64" ht="15">
      <c r="A274" s="66" t="s">
        <v>289</v>
      </c>
      <c r="B274" s="66" t="s">
        <v>276</v>
      </c>
      <c r="C274" s="67" t="s">
        <v>1946</v>
      </c>
      <c r="D274" s="68">
        <v>10</v>
      </c>
      <c r="E274" s="69" t="s">
        <v>136</v>
      </c>
      <c r="F274" s="70">
        <v>6</v>
      </c>
      <c r="G274" s="67"/>
      <c r="H274" s="71"/>
      <c r="I274" s="72"/>
      <c r="J274" s="72"/>
      <c r="K274" s="34" t="s">
        <v>66</v>
      </c>
      <c r="L274" s="79">
        <v>274</v>
      </c>
      <c r="M274" s="79"/>
      <c r="N274" s="74"/>
      <c r="O274" s="81" t="s">
        <v>327</v>
      </c>
      <c r="P274" s="83">
        <v>43471.39115740741</v>
      </c>
      <c r="Q274" s="81" t="s">
        <v>372</v>
      </c>
      <c r="R274" s="81"/>
      <c r="S274" s="81"/>
      <c r="T274" s="81" t="s">
        <v>403</v>
      </c>
      <c r="U274" s="81"/>
      <c r="V274" s="84" t="s">
        <v>494</v>
      </c>
      <c r="W274" s="83">
        <v>43471.39115740741</v>
      </c>
      <c r="X274" s="84" t="s">
        <v>580</v>
      </c>
      <c r="Y274" s="81"/>
      <c r="Z274" s="81"/>
      <c r="AA274" s="87" t="s">
        <v>681</v>
      </c>
      <c r="AB274" s="87" t="s">
        <v>707</v>
      </c>
      <c r="AC274" s="81" t="b">
        <v>0</v>
      </c>
      <c r="AD274" s="81">
        <v>2</v>
      </c>
      <c r="AE274" s="87" t="s">
        <v>725</v>
      </c>
      <c r="AF274" s="81" t="b">
        <v>0</v>
      </c>
      <c r="AG274" s="81" t="s">
        <v>728</v>
      </c>
      <c r="AH274" s="81"/>
      <c r="AI274" s="87" t="s">
        <v>712</v>
      </c>
      <c r="AJ274" s="81" t="b">
        <v>0</v>
      </c>
      <c r="AK274" s="81">
        <v>0</v>
      </c>
      <c r="AL274" s="87" t="s">
        <v>712</v>
      </c>
      <c r="AM274" s="81" t="s">
        <v>741</v>
      </c>
      <c r="AN274" s="81" t="b">
        <v>0</v>
      </c>
      <c r="AO274" s="87" t="s">
        <v>707</v>
      </c>
      <c r="AP274" s="81" t="s">
        <v>197</v>
      </c>
      <c r="AQ274" s="81">
        <v>0</v>
      </c>
      <c r="AR274" s="81">
        <v>0</v>
      </c>
      <c r="AS274" s="81"/>
      <c r="AT274" s="81"/>
      <c r="AU274" s="81"/>
      <c r="AV274" s="81"/>
      <c r="AW274" s="81"/>
      <c r="AX274" s="81"/>
      <c r="AY274" s="81"/>
      <c r="AZ274" s="81"/>
      <c r="BA274" s="81">
        <v>6</v>
      </c>
      <c r="BB274" s="80" t="str">
        <f>REPLACE(INDEX(GroupVertices[Group],MATCH(Edges[[#This Row],[Vertex 1]],GroupVertices[Vertex],0)),1,1,"")</f>
        <v>1</v>
      </c>
      <c r="BC274" s="80" t="str">
        <f>REPLACE(INDEX(GroupVertices[Group],MATCH(Edges[[#This Row],[Vertex 2]],GroupVertices[Vertex],0)),1,1,"")</f>
        <v>2</v>
      </c>
      <c r="BD274" s="48"/>
      <c r="BE274" s="49"/>
      <c r="BF274" s="48"/>
      <c r="BG274" s="49"/>
      <c r="BH274" s="48"/>
      <c r="BI274" s="49"/>
      <c r="BJ274" s="48"/>
      <c r="BK274" s="49"/>
      <c r="BL274" s="48"/>
    </row>
    <row r="275" spans="1:64" ht="15">
      <c r="A275" s="66" t="s">
        <v>289</v>
      </c>
      <c r="B275" s="66" t="s">
        <v>294</v>
      </c>
      <c r="C275" s="67" t="s">
        <v>2310</v>
      </c>
      <c r="D275" s="68">
        <v>10</v>
      </c>
      <c r="E275" s="69" t="s">
        <v>136</v>
      </c>
      <c r="F275" s="70">
        <v>21.6</v>
      </c>
      <c r="G275" s="67"/>
      <c r="H275" s="71"/>
      <c r="I275" s="72"/>
      <c r="J275" s="72"/>
      <c r="K275" s="34" t="s">
        <v>65</v>
      </c>
      <c r="L275" s="79">
        <v>275</v>
      </c>
      <c r="M275" s="79"/>
      <c r="N275" s="74"/>
      <c r="O275" s="81" t="s">
        <v>327</v>
      </c>
      <c r="P275" s="83">
        <v>43471.61184027778</v>
      </c>
      <c r="Q275" s="81" t="s">
        <v>374</v>
      </c>
      <c r="R275" s="81"/>
      <c r="S275" s="81"/>
      <c r="T275" s="81" t="s">
        <v>403</v>
      </c>
      <c r="U275" s="81"/>
      <c r="V275" s="84" t="s">
        <v>494</v>
      </c>
      <c r="W275" s="83">
        <v>43471.61184027778</v>
      </c>
      <c r="X275" s="84" t="s">
        <v>583</v>
      </c>
      <c r="Y275" s="81"/>
      <c r="Z275" s="81"/>
      <c r="AA275" s="87" t="s">
        <v>684</v>
      </c>
      <c r="AB275" s="87" t="s">
        <v>709</v>
      </c>
      <c r="AC275" s="81" t="b">
        <v>0</v>
      </c>
      <c r="AD275" s="81">
        <v>0</v>
      </c>
      <c r="AE275" s="87" t="s">
        <v>726</v>
      </c>
      <c r="AF275" s="81" t="b">
        <v>0</v>
      </c>
      <c r="AG275" s="81" t="s">
        <v>728</v>
      </c>
      <c r="AH275" s="81"/>
      <c r="AI275" s="87" t="s">
        <v>712</v>
      </c>
      <c r="AJ275" s="81" t="b">
        <v>0</v>
      </c>
      <c r="AK275" s="81">
        <v>0</v>
      </c>
      <c r="AL275" s="87" t="s">
        <v>712</v>
      </c>
      <c r="AM275" s="81" t="s">
        <v>741</v>
      </c>
      <c r="AN275" s="81" t="b">
        <v>0</v>
      </c>
      <c r="AO275" s="87" t="s">
        <v>709</v>
      </c>
      <c r="AP275" s="81" t="s">
        <v>197</v>
      </c>
      <c r="AQ275" s="81">
        <v>0</v>
      </c>
      <c r="AR275" s="81">
        <v>0</v>
      </c>
      <c r="AS275" s="81"/>
      <c r="AT275" s="81"/>
      <c r="AU275" s="81"/>
      <c r="AV275" s="81"/>
      <c r="AW275" s="81"/>
      <c r="AX275" s="81"/>
      <c r="AY275" s="81"/>
      <c r="AZ275" s="81"/>
      <c r="BA275" s="81">
        <v>3</v>
      </c>
      <c r="BB275" s="80" t="str">
        <f>REPLACE(INDEX(GroupVertices[Group],MATCH(Edges[[#This Row],[Vertex 1]],GroupVertices[Vertex],0)),1,1,"")</f>
        <v>1</v>
      </c>
      <c r="BC275" s="80" t="str">
        <f>REPLACE(INDEX(GroupVertices[Group],MATCH(Edges[[#This Row],[Vertex 2]],GroupVertices[Vertex],0)),1,1,"")</f>
        <v>1</v>
      </c>
      <c r="BD275" s="48"/>
      <c r="BE275" s="49"/>
      <c r="BF275" s="48"/>
      <c r="BG275" s="49"/>
      <c r="BH275" s="48"/>
      <c r="BI275" s="49"/>
      <c r="BJ275" s="48"/>
      <c r="BK275" s="49"/>
      <c r="BL275" s="48"/>
    </row>
    <row r="276" spans="1:64" ht="15">
      <c r="A276" s="66" t="s">
        <v>289</v>
      </c>
      <c r="B276" s="66" t="s">
        <v>276</v>
      </c>
      <c r="C276" s="67" t="s">
        <v>1946</v>
      </c>
      <c r="D276" s="68">
        <v>10</v>
      </c>
      <c r="E276" s="69" t="s">
        <v>136</v>
      </c>
      <c r="F276" s="70">
        <v>6</v>
      </c>
      <c r="G276" s="67"/>
      <c r="H276" s="71"/>
      <c r="I276" s="72"/>
      <c r="J276" s="72"/>
      <c r="K276" s="34" t="s">
        <v>66</v>
      </c>
      <c r="L276" s="79">
        <v>276</v>
      </c>
      <c r="M276" s="79"/>
      <c r="N276" s="74"/>
      <c r="O276" s="81" t="s">
        <v>327</v>
      </c>
      <c r="P276" s="83">
        <v>43471.61184027778</v>
      </c>
      <c r="Q276" s="81" t="s">
        <v>374</v>
      </c>
      <c r="R276" s="81"/>
      <c r="S276" s="81"/>
      <c r="T276" s="81" t="s">
        <v>403</v>
      </c>
      <c r="U276" s="81"/>
      <c r="V276" s="84" t="s">
        <v>494</v>
      </c>
      <c r="W276" s="83">
        <v>43471.61184027778</v>
      </c>
      <c r="X276" s="84" t="s">
        <v>583</v>
      </c>
      <c r="Y276" s="81"/>
      <c r="Z276" s="81"/>
      <c r="AA276" s="87" t="s">
        <v>684</v>
      </c>
      <c r="AB276" s="87" t="s">
        <v>709</v>
      </c>
      <c r="AC276" s="81" t="b">
        <v>0</v>
      </c>
      <c r="AD276" s="81">
        <v>0</v>
      </c>
      <c r="AE276" s="87" t="s">
        <v>726</v>
      </c>
      <c r="AF276" s="81" t="b">
        <v>0</v>
      </c>
      <c r="AG276" s="81" t="s">
        <v>728</v>
      </c>
      <c r="AH276" s="81"/>
      <c r="AI276" s="87" t="s">
        <v>712</v>
      </c>
      <c r="AJ276" s="81" t="b">
        <v>0</v>
      </c>
      <c r="AK276" s="81">
        <v>0</v>
      </c>
      <c r="AL276" s="87" t="s">
        <v>712</v>
      </c>
      <c r="AM276" s="81" t="s">
        <v>741</v>
      </c>
      <c r="AN276" s="81" t="b">
        <v>0</v>
      </c>
      <c r="AO276" s="87" t="s">
        <v>709</v>
      </c>
      <c r="AP276" s="81" t="s">
        <v>197</v>
      </c>
      <c r="AQ276" s="81">
        <v>0</v>
      </c>
      <c r="AR276" s="81">
        <v>0</v>
      </c>
      <c r="AS276" s="81"/>
      <c r="AT276" s="81"/>
      <c r="AU276" s="81"/>
      <c r="AV276" s="81"/>
      <c r="AW276" s="81"/>
      <c r="AX276" s="81"/>
      <c r="AY276" s="81"/>
      <c r="AZ276" s="81"/>
      <c r="BA276" s="81">
        <v>6</v>
      </c>
      <c r="BB276" s="80" t="str">
        <f>REPLACE(INDEX(GroupVertices[Group],MATCH(Edges[[#This Row],[Vertex 1]],GroupVertices[Vertex],0)),1,1,"")</f>
        <v>1</v>
      </c>
      <c r="BC276" s="80" t="str">
        <f>REPLACE(INDEX(GroupVertices[Group],MATCH(Edges[[#This Row],[Vertex 2]],GroupVertices[Vertex],0)),1,1,"")</f>
        <v>2</v>
      </c>
      <c r="BD276" s="48"/>
      <c r="BE276" s="49"/>
      <c r="BF276" s="48"/>
      <c r="BG276" s="49"/>
      <c r="BH276" s="48"/>
      <c r="BI276" s="49"/>
      <c r="BJ276" s="48"/>
      <c r="BK276" s="49"/>
      <c r="BL276" s="48"/>
    </row>
    <row r="277" spans="1:64" ht="15">
      <c r="A277" s="66" t="s">
        <v>289</v>
      </c>
      <c r="B277" s="66" t="s">
        <v>273</v>
      </c>
      <c r="C277" s="67" t="s">
        <v>1943</v>
      </c>
      <c r="D277" s="68">
        <v>3</v>
      </c>
      <c r="E277" s="69" t="s">
        <v>132</v>
      </c>
      <c r="F277" s="70">
        <v>32</v>
      </c>
      <c r="G277" s="67"/>
      <c r="H277" s="71"/>
      <c r="I277" s="72"/>
      <c r="J277" s="72"/>
      <c r="K277" s="34" t="s">
        <v>65</v>
      </c>
      <c r="L277" s="79">
        <v>277</v>
      </c>
      <c r="M277" s="79"/>
      <c r="N277" s="74"/>
      <c r="O277" s="81" t="s">
        <v>327</v>
      </c>
      <c r="P277" s="83">
        <v>43471.788518518515</v>
      </c>
      <c r="Q277" s="81" t="s">
        <v>376</v>
      </c>
      <c r="R277" s="81"/>
      <c r="S277" s="81"/>
      <c r="T277" s="81" t="s">
        <v>403</v>
      </c>
      <c r="U277" s="81"/>
      <c r="V277" s="84" t="s">
        <v>494</v>
      </c>
      <c r="W277" s="83">
        <v>43471.788518518515</v>
      </c>
      <c r="X277" s="84" t="s">
        <v>586</v>
      </c>
      <c r="Y277" s="81"/>
      <c r="Z277" s="81"/>
      <c r="AA277" s="87" t="s">
        <v>687</v>
      </c>
      <c r="AB277" s="87" t="s">
        <v>710</v>
      </c>
      <c r="AC277" s="81" t="b">
        <v>0</v>
      </c>
      <c r="AD277" s="81">
        <v>3</v>
      </c>
      <c r="AE277" s="87" t="s">
        <v>727</v>
      </c>
      <c r="AF277" s="81" t="b">
        <v>0</v>
      </c>
      <c r="AG277" s="81" t="s">
        <v>728</v>
      </c>
      <c r="AH277" s="81"/>
      <c r="AI277" s="87" t="s">
        <v>712</v>
      </c>
      <c r="AJ277" s="81" t="b">
        <v>0</v>
      </c>
      <c r="AK277" s="81">
        <v>1</v>
      </c>
      <c r="AL277" s="87" t="s">
        <v>712</v>
      </c>
      <c r="AM277" s="81" t="s">
        <v>741</v>
      </c>
      <c r="AN277" s="81" t="b">
        <v>0</v>
      </c>
      <c r="AO277" s="87" t="s">
        <v>710</v>
      </c>
      <c r="AP277" s="81" t="s">
        <v>197</v>
      </c>
      <c r="AQ277" s="81">
        <v>0</v>
      </c>
      <c r="AR277" s="81">
        <v>0</v>
      </c>
      <c r="AS277" s="81"/>
      <c r="AT277" s="81"/>
      <c r="AU277" s="81"/>
      <c r="AV277" s="81"/>
      <c r="AW277" s="81"/>
      <c r="AX277" s="81"/>
      <c r="AY277" s="81"/>
      <c r="AZ277" s="81"/>
      <c r="BA277" s="81">
        <v>1</v>
      </c>
      <c r="BB277" s="80" t="str">
        <f>REPLACE(INDEX(GroupVertices[Group],MATCH(Edges[[#This Row],[Vertex 1]],GroupVertices[Vertex],0)),1,1,"")</f>
        <v>1</v>
      </c>
      <c r="BC277" s="80" t="str">
        <f>REPLACE(INDEX(GroupVertices[Group],MATCH(Edges[[#This Row],[Vertex 2]],GroupVertices[Vertex],0)),1,1,"")</f>
        <v>4</v>
      </c>
      <c r="BD277" s="48"/>
      <c r="BE277" s="49"/>
      <c r="BF277" s="48"/>
      <c r="BG277" s="49"/>
      <c r="BH277" s="48"/>
      <c r="BI277" s="49"/>
      <c r="BJ277" s="48"/>
      <c r="BK277" s="49"/>
      <c r="BL277" s="48"/>
    </row>
    <row r="278" spans="1:64" ht="15">
      <c r="A278" s="66" t="s">
        <v>289</v>
      </c>
      <c r="B278" s="66" t="s">
        <v>294</v>
      </c>
      <c r="C278" s="67" t="s">
        <v>2310</v>
      </c>
      <c r="D278" s="68">
        <v>10</v>
      </c>
      <c r="E278" s="69" t="s">
        <v>136</v>
      </c>
      <c r="F278" s="70">
        <v>21.6</v>
      </c>
      <c r="G278" s="67"/>
      <c r="H278" s="71"/>
      <c r="I278" s="72"/>
      <c r="J278" s="72"/>
      <c r="K278" s="34" t="s">
        <v>65</v>
      </c>
      <c r="L278" s="79">
        <v>278</v>
      </c>
      <c r="M278" s="79"/>
      <c r="N278" s="74"/>
      <c r="O278" s="81" t="s">
        <v>327</v>
      </c>
      <c r="P278" s="83">
        <v>43471.788518518515</v>
      </c>
      <c r="Q278" s="81" t="s">
        <v>376</v>
      </c>
      <c r="R278" s="81"/>
      <c r="S278" s="81"/>
      <c r="T278" s="81" t="s">
        <v>403</v>
      </c>
      <c r="U278" s="81"/>
      <c r="V278" s="84" t="s">
        <v>494</v>
      </c>
      <c r="W278" s="83">
        <v>43471.788518518515</v>
      </c>
      <c r="X278" s="84" t="s">
        <v>586</v>
      </c>
      <c r="Y278" s="81"/>
      <c r="Z278" s="81"/>
      <c r="AA278" s="87" t="s">
        <v>687</v>
      </c>
      <c r="AB278" s="87" t="s">
        <v>710</v>
      </c>
      <c r="AC278" s="81" t="b">
        <v>0</v>
      </c>
      <c r="AD278" s="81">
        <v>3</v>
      </c>
      <c r="AE278" s="87" t="s">
        <v>727</v>
      </c>
      <c r="AF278" s="81" t="b">
        <v>0</v>
      </c>
      <c r="AG278" s="81" t="s">
        <v>728</v>
      </c>
      <c r="AH278" s="81"/>
      <c r="AI278" s="87" t="s">
        <v>712</v>
      </c>
      <c r="AJ278" s="81" t="b">
        <v>0</v>
      </c>
      <c r="AK278" s="81">
        <v>1</v>
      </c>
      <c r="AL278" s="87" t="s">
        <v>712</v>
      </c>
      <c r="AM278" s="81" t="s">
        <v>741</v>
      </c>
      <c r="AN278" s="81" t="b">
        <v>0</v>
      </c>
      <c r="AO278" s="87" t="s">
        <v>710</v>
      </c>
      <c r="AP278" s="81" t="s">
        <v>197</v>
      </c>
      <c r="AQ278" s="81">
        <v>0</v>
      </c>
      <c r="AR278" s="81">
        <v>0</v>
      </c>
      <c r="AS278" s="81"/>
      <c r="AT278" s="81"/>
      <c r="AU278" s="81"/>
      <c r="AV278" s="81"/>
      <c r="AW278" s="81"/>
      <c r="AX278" s="81"/>
      <c r="AY278" s="81"/>
      <c r="AZ278" s="81"/>
      <c r="BA278" s="81">
        <v>3</v>
      </c>
      <c r="BB278" s="80" t="str">
        <f>REPLACE(INDEX(GroupVertices[Group],MATCH(Edges[[#This Row],[Vertex 1]],GroupVertices[Vertex],0)),1,1,"")</f>
        <v>1</v>
      </c>
      <c r="BC278" s="80" t="str">
        <f>REPLACE(INDEX(GroupVertices[Group],MATCH(Edges[[#This Row],[Vertex 2]],GroupVertices[Vertex],0)),1,1,"")</f>
        <v>1</v>
      </c>
      <c r="BD278" s="48"/>
      <c r="BE278" s="49"/>
      <c r="BF278" s="48"/>
      <c r="BG278" s="49"/>
      <c r="BH278" s="48"/>
      <c r="BI278" s="49"/>
      <c r="BJ278" s="48"/>
      <c r="BK278" s="49"/>
      <c r="BL278" s="48"/>
    </row>
    <row r="279" spans="1:64" ht="15">
      <c r="A279" s="66" t="s">
        <v>289</v>
      </c>
      <c r="B279" s="66" t="s">
        <v>276</v>
      </c>
      <c r="C279" s="67" t="s">
        <v>1946</v>
      </c>
      <c r="D279" s="68">
        <v>10</v>
      </c>
      <c r="E279" s="69" t="s">
        <v>136</v>
      </c>
      <c r="F279" s="70">
        <v>6</v>
      </c>
      <c r="G279" s="67"/>
      <c r="H279" s="71"/>
      <c r="I279" s="72"/>
      <c r="J279" s="72"/>
      <c r="K279" s="34" t="s">
        <v>66</v>
      </c>
      <c r="L279" s="79">
        <v>279</v>
      </c>
      <c r="M279" s="79"/>
      <c r="N279" s="74"/>
      <c r="O279" s="81" t="s">
        <v>327</v>
      </c>
      <c r="P279" s="83">
        <v>43471.788518518515</v>
      </c>
      <c r="Q279" s="81" t="s">
        <v>376</v>
      </c>
      <c r="R279" s="81"/>
      <c r="S279" s="81"/>
      <c r="T279" s="81" t="s">
        <v>403</v>
      </c>
      <c r="U279" s="81"/>
      <c r="V279" s="84" t="s">
        <v>494</v>
      </c>
      <c r="W279" s="83">
        <v>43471.788518518515</v>
      </c>
      <c r="X279" s="84" t="s">
        <v>586</v>
      </c>
      <c r="Y279" s="81"/>
      <c r="Z279" s="81"/>
      <c r="AA279" s="87" t="s">
        <v>687</v>
      </c>
      <c r="AB279" s="87" t="s">
        <v>710</v>
      </c>
      <c r="AC279" s="81" t="b">
        <v>0</v>
      </c>
      <c r="AD279" s="81">
        <v>3</v>
      </c>
      <c r="AE279" s="87" t="s">
        <v>727</v>
      </c>
      <c r="AF279" s="81" t="b">
        <v>0</v>
      </c>
      <c r="AG279" s="81" t="s">
        <v>728</v>
      </c>
      <c r="AH279" s="81"/>
      <c r="AI279" s="87" t="s">
        <v>712</v>
      </c>
      <c r="AJ279" s="81" t="b">
        <v>0</v>
      </c>
      <c r="AK279" s="81">
        <v>1</v>
      </c>
      <c r="AL279" s="87" t="s">
        <v>712</v>
      </c>
      <c r="AM279" s="81" t="s">
        <v>741</v>
      </c>
      <c r="AN279" s="81" t="b">
        <v>0</v>
      </c>
      <c r="AO279" s="87" t="s">
        <v>710</v>
      </c>
      <c r="AP279" s="81" t="s">
        <v>197</v>
      </c>
      <c r="AQ279" s="81">
        <v>0</v>
      </c>
      <c r="AR279" s="81">
        <v>0</v>
      </c>
      <c r="AS279" s="81"/>
      <c r="AT279" s="81"/>
      <c r="AU279" s="81"/>
      <c r="AV279" s="81"/>
      <c r="AW279" s="81"/>
      <c r="AX279" s="81"/>
      <c r="AY279" s="81"/>
      <c r="AZ279" s="81"/>
      <c r="BA279" s="81">
        <v>6</v>
      </c>
      <c r="BB279" s="80" t="str">
        <f>REPLACE(INDEX(GroupVertices[Group],MATCH(Edges[[#This Row],[Vertex 1]],GroupVertices[Vertex],0)),1,1,"")</f>
        <v>1</v>
      </c>
      <c r="BC279" s="80" t="str">
        <f>REPLACE(INDEX(GroupVertices[Group],MATCH(Edges[[#This Row],[Vertex 2]],GroupVertices[Vertex],0)),1,1,"")</f>
        <v>2</v>
      </c>
      <c r="BD279" s="48"/>
      <c r="BE279" s="49"/>
      <c r="BF279" s="48"/>
      <c r="BG279" s="49"/>
      <c r="BH279" s="48"/>
      <c r="BI279" s="49"/>
      <c r="BJ279" s="48"/>
      <c r="BK279" s="49"/>
      <c r="BL279" s="48"/>
    </row>
    <row r="280" spans="1:64" ht="15">
      <c r="A280" s="66" t="s">
        <v>289</v>
      </c>
      <c r="B280" s="66" t="s">
        <v>277</v>
      </c>
      <c r="C280" s="67" t="s">
        <v>1944</v>
      </c>
      <c r="D280" s="68">
        <v>10</v>
      </c>
      <c r="E280" s="69" t="s">
        <v>136</v>
      </c>
      <c r="F280" s="70">
        <v>26.8</v>
      </c>
      <c r="G280" s="67"/>
      <c r="H280" s="71"/>
      <c r="I280" s="72"/>
      <c r="J280" s="72"/>
      <c r="K280" s="34" t="s">
        <v>65</v>
      </c>
      <c r="L280" s="79">
        <v>280</v>
      </c>
      <c r="M280" s="79"/>
      <c r="N280" s="74"/>
      <c r="O280" s="81" t="s">
        <v>327</v>
      </c>
      <c r="P280" s="83">
        <v>43471.788518518515</v>
      </c>
      <c r="Q280" s="81" t="s">
        <v>376</v>
      </c>
      <c r="R280" s="81"/>
      <c r="S280" s="81"/>
      <c r="T280" s="81" t="s">
        <v>403</v>
      </c>
      <c r="U280" s="81"/>
      <c r="V280" s="84" t="s">
        <v>494</v>
      </c>
      <c r="W280" s="83">
        <v>43471.788518518515</v>
      </c>
      <c r="X280" s="84" t="s">
        <v>586</v>
      </c>
      <c r="Y280" s="81"/>
      <c r="Z280" s="81"/>
      <c r="AA280" s="87" t="s">
        <v>687</v>
      </c>
      <c r="AB280" s="87" t="s">
        <v>710</v>
      </c>
      <c r="AC280" s="81" t="b">
        <v>0</v>
      </c>
      <c r="AD280" s="81">
        <v>3</v>
      </c>
      <c r="AE280" s="87" t="s">
        <v>727</v>
      </c>
      <c r="AF280" s="81" t="b">
        <v>0</v>
      </c>
      <c r="AG280" s="81" t="s">
        <v>728</v>
      </c>
      <c r="AH280" s="81"/>
      <c r="AI280" s="87" t="s">
        <v>712</v>
      </c>
      <c r="AJ280" s="81" t="b">
        <v>0</v>
      </c>
      <c r="AK280" s="81">
        <v>1</v>
      </c>
      <c r="AL280" s="87" t="s">
        <v>712</v>
      </c>
      <c r="AM280" s="81" t="s">
        <v>741</v>
      </c>
      <c r="AN280" s="81" t="b">
        <v>0</v>
      </c>
      <c r="AO280" s="87" t="s">
        <v>710</v>
      </c>
      <c r="AP280" s="81" t="s">
        <v>197</v>
      </c>
      <c r="AQ280" s="81">
        <v>0</v>
      </c>
      <c r="AR280" s="81">
        <v>0</v>
      </c>
      <c r="AS280" s="81"/>
      <c r="AT280" s="81"/>
      <c r="AU280" s="81"/>
      <c r="AV280" s="81"/>
      <c r="AW280" s="81"/>
      <c r="AX280" s="81"/>
      <c r="AY280" s="81"/>
      <c r="AZ280" s="81"/>
      <c r="BA280" s="81">
        <v>2</v>
      </c>
      <c r="BB280" s="80" t="str">
        <f>REPLACE(INDEX(GroupVertices[Group],MATCH(Edges[[#This Row],[Vertex 1]],GroupVertices[Vertex],0)),1,1,"")</f>
        <v>1</v>
      </c>
      <c r="BC280" s="80" t="str">
        <f>REPLACE(INDEX(GroupVertices[Group],MATCH(Edges[[#This Row],[Vertex 2]],GroupVertices[Vertex],0)),1,1,"")</f>
        <v>4</v>
      </c>
      <c r="BD280" s="48"/>
      <c r="BE280" s="49"/>
      <c r="BF280" s="48"/>
      <c r="BG280" s="49"/>
      <c r="BH280" s="48"/>
      <c r="BI280" s="49"/>
      <c r="BJ280" s="48"/>
      <c r="BK280" s="49"/>
      <c r="BL280" s="48"/>
    </row>
    <row r="281" spans="1:64" ht="15">
      <c r="A281" s="66" t="s">
        <v>289</v>
      </c>
      <c r="B281" s="66" t="s">
        <v>294</v>
      </c>
      <c r="C281" s="67" t="s">
        <v>1943</v>
      </c>
      <c r="D281" s="68">
        <v>3</v>
      </c>
      <c r="E281" s="69" t="s">
        <v>132</v>
      </c>
      <c r="F281" s="70">
        <v>32</v>
      </c>
      <c r="G281" s="67"/>
      <c r="H281" s="71"/>
      <c r="I281" s="72"/>
      <c r="J281" s="72"/>
      <c r="K281" s="34" t="s">
        <v>65</v>
      </c>
      <c r="L281" s="79">
        <v>281</v>
      </c>
      <c r="M281" s="79"/>
      <c r="N281" s="74"/>
      <c r="O281" s="81" t="s">
        <v>328</v>
      </c>
      <c r="P281" s="83">
        <v>43471.949525462966</v>
      </c>
      <c r="Q281" s="81" t="s">
        <v>377</v>
      </c>
      <c r="R281" s="81"/>
      <c r="S281" s="81"/>
      <c r="T281" s="81" t="s">
        <v>403</v>
      </c>
      <c r="U281" s="81"/>
      <c r="V281" s="84" t="s">
        <v>494</v>
      </c>
      <c r="W281" s="83">
        <v>43471.949525462966</v>
      </c>
      <c r="X281" s="84" t="s">
        <v>587</v>
      </c>
      <c r="Y281" s="81"/>
      <c r="Z281" s="81"/>
      <c r="AA281" s="87" t="s">
        <v>688</v>
      </c>
      <c r="AB281" s="87" t="s">
        <v>711</v>
      </c>
      <c r="AC281" s="81" t="b">
        <v>0</v>
      </c>
      <c r="AD281" s="81">
        <v>1</v>
      </c>
      <c r="AE281" s="87" t="s">
        <v>723</v>
      </c>
      <c r="AF281" s="81" t="b">
        <v>0</v>
      </c>
      <c r="AG281" s="81" t="s">
        <v>728</v>
      </c>
      <c r="AH281" s="81"/>
      <c r="AI281" s="87" t="s">
        <v>712</v>
      </c>
      <c r="AJ281" s="81" t="b">
        <v>0</v>
      </c>
      <c r="AK281" s="81">
        <v>0</v>
      </c>
      <c r="AL281" s="87" t="s">
        <v>712</v>
      </c>
      <c r="AM281" s="81" t="s">
        <v>741</v>
      </c>
      <c r="AN281" s="81" t="b">
        <v>0</v>
      </c>
      <c r="AO281" s="87" t="s">
        <v>711</v>
      </c>
      <c r="AP281" s="81" t="s">
        <v>197</v>
      </c>
      <c r="AQ281" s="81">
        <v>0</v>
      </c>
      <c r="AR281" s="81">
        <v>0</v>
      </c>
      <c r="AS281" s="81"/>
      <c r="AT281" s="81"/>
      <c r="AU281" s="81"/>
      <c r="AV281" s="81"/>
      <c r="AW281" s="81"/>
      <c r="AX281" s="81"/>
      <c r="AY281" s="81"/>
      <c r="AZ281" s="81"/>
      <c r="BA281" s="81">
        <v>1</v>
      </c>
      <c r="BB281" s="80" t="str">
        <f>REPLACE(INDEX(GroupVertices[Group],MATCH(Edges[[#This Row],[Vertex 1]],GroupVertices[Vertex],0)),1,1,"")</f>
        <v>1</v>
      </c>
      <c r="BC281" s="80" t="str">
        <f>REPLACE(INDEX(GroupVertices[Group],MATCH(Edges[[#This Row],[Vertex 2]],GroupVertices[Vertex],0)),1,1,"")</f>
        <v>1</v>
      </c>
      <c r="BD281" s="48"/>
      <c r="BE281" s="49"/>
      <c r="BF281" s="48"/>
      <c r="BG281" s="49"/>
      <c r="BH281" s="48"/>
      <c r="BI281" s="49"/>
      <c r="BJ281" s="48"/>
      <c r="BK281" s="49"/>
      <c r="BL281" s="48"/>
    </row>
    <row r="282" spans="1:64" ht="15">
      <c r="A282" s="66" t="s">
        <v>276</v>
      </c>
      <c r="B282" s="66" t="s">
        <v>289</v>
      </c>
      <c r="C282" s="67" t="s">
        <v>1943</v>
      </c>
      <c r="D282" s="68">
        <v>3</v>
      </c>
      <c r="E282" s="69" t="s">
        <v>132</v>
      </c>
      <c r="F282" s="70">
        <v>32</v>
      </c>
      <c r="G282" s="67"/>
      <c r="H282" s="71"/>
      <c r="I282" s="72"/>
      <c r="J282" s="72"/>
      <c r="K282" s="34" t="s">
        <v>66</v>
      </c>
      <c r="L282" s="79">
        <v>282</v>
      </c>
      <c r="M282" s="79"/>
      <c r="N282" s="74"/>
      <c r="O282" s="81" t="s">
        <v>326</v>
      </c>
      <c r="P282" s="83">
        <v>43471.375601851854</v>
      </c>
      <c r="Q282" s="81" t="s">
        <v>338</v>
      </c>
      <c r="R282" s="81"/>
      <c r="S282" s="81"/>
      <c r="T282" s="81"/>
      <c r="U282" s="81"/>
      <c r="V282" s="84" t="s">
        <v>482</v>
      </c>
      <c r="W282" s="83">
        <v>43471.375601851854</v>
      </c>
      <c r="X282" s="84" t="s">
        <v>588</v>
      </c>
      <c r="Y282" s="81"/>
      <c r="Z282" s="81"/>
      <c r="AA282" s="87" t="s">
        <v>689</v>
      </c>
      <c r="AB282" s="81"/>
      <c r="AC282" s="81" t="b">
        <v>0</v>
      </c>
      <c r="AD282" s="81">
        <v>0</v>
      </c>
      <c r="AE282" s="87" t="s">
        <v>712</v>
      </c>
      <c r="AF282" s="81" t="b">
        <v>0</v>
      </c>
      <c r="AG282" s="81" t="s">
        <v>728</v>
      </c>
      <c r="AH282" s="81"/>
      <c r="AI282" s="87" t="s">
        <v>712</v>
      </c>
      <c r="AJ282" s="81" t="b">
        <v>0</v>
      </c>
      <c r="AK282" s="81">
        <v>3</v>
      </c>
      <c r="AL282" s="87" t="s">
        <v>690</v>
      </c>
      <c r="AM282" s="81" t="s">
        <v>742</v>
      </c>
      <c r="AN282" s="81" t="b">
        <v>0</v>
      </c>
      <c r="AO282" s="87" t="s">
        <v>690</v>
      </c>
      <c r="AP282" s="81" t="s">
        <v>197</v>
      </c>
      <c r="AQ282" s="81">
        <v>0</v>
      </c>
      <c r="AR282" s="81">
        <v>0</v>
      </c>
      <c r="AS282" s="81"/>
      <c r="AT282" s="81"/>
      <c r="AU282" s="81"/>
      <c r="AV282" s="81"/>
      <c r="AW282" s="81"/>
      <c r="AX282" s="81"/>
      <c r="AY282" s="81"/>
      <c r="AZ282" s="81"/>
      <c r="BA282" s="81">
        <v>1</v>
      </c>
      <c r="BB282" s="80" t="str">
        <f>REPLACE(INDEX(GroupVertices[Group],MATCH(Edges[[#This Row],[Vertex 1]],GroupVertices[Vertex],0)),1,1,"")</f>
        <v>2</v>
      </c>
      <c r="BC282" s="80" t="str">
        <f>REPLACE(INDEX(GroupVertices[Group],MATCH(Edges[[#This Row],[Vertex 2]],GroupVertices[Vertex],0)),1,1,"")</f>
        <v>1</v>
      </c>
      <c r="BD282" s="48"/>
      <c r="BE282" s="49"/>
      <c r="BF282" s="48"/>
      <c r="BG282" s="49"/>
      <c r="BH282" s="48"/>
      <c r="BI282" s="49"/>
      <c r="BJ282" s="48"/>
      <c r="BK282" s="49"/>
      <c r="BL282" s="48"/>
    </row>
    <row r="283" spans="1:64" ht="15">
      <c r="A283" s="66" t="s">
        <v>276</v>
      </c>
      <c r="B283" s="66" t="s">
        <v>294</v>
      </c>
      <c r="C283" s="67" t="s">
        <v>1943</v>
      </c>
      <c r="D283" s="68">
        <v>3</v>
      </c>
      <c r="E283" s="69" t="s">
        <v>132</v>
      </c>
      <c r="F283" s="70">
        <v>32</v>
      </c>
      <c r="G283" s="67"/>
      <c r="H283" s="71"/>
      <c r="I283" s="72"/>
      <c r="J283" s="72"/>
      <c r="K283" s="34" t="s">
        <v>65</v>
      </c>
      <c r="L283" s="79">
        <v>283</v>
      </c>
      <c r="M283" s="79"/>
      <c r="N283" s="74"/>
      <c r="O283" s="81" t="s">
        <v>327</v>
      </c>
      <c r="P283" s="83">
        <v>43471.375601851854</v>
      </c>
      <c r="Q283" s="81" t="s">
        <v>338</v>
      </c>
      <c r="R283" s="81"/>
      <c r="S283" s="81"/>
      <c r="T283" s="81"/>
      <c r="U283" s="81"/>
      <c r="V283" s="84" t="s">
        <v>482</v>
      </c>
      <c r="W283" s="83">
        <v>43471.375601851854</v>
      </c>
      <c r="X283" s="84" t="s">
        <v>588</v>
      </c>
      <c r="Y283" s="81"/>
      <c r="Z283" s="81"/>
      <c r="AA283" s="87" t="s">
        <v>689</v>
      </c>
      <c r="AB283" s="81"/>
      <c r="AC283" s="81" t="b">
        <v>0</v>
      </c>
      <c r="AD283" s="81">
        <v>0</v>
      </c>
      <c r="AE283" s="87" t="s">
        <v>712</v>
      </c>
      <c r="AF283" s="81" t="b">
        <v>0</v>
      </c>
      <c r="AG283" s="81" t="s">
        <v>728</v>
      </c>
      <c r="AH283" s="81"/>
      <c r="AI283" s="87" t="s">
        <v>712</v>
      </c>
      <c r="AJ283" s="81" t="b">
        <v>0</v>
      </c>
      <c r="AK283" s="81">
        <v>3</v>
      </c>
      <c r="AL283" s="87" t="s">
        <v>690</v>
      </c>
      <c r="AM283" s="81" t="s">
        <v>742</v>
      </c>
      <c r="AN283" s="81" t="b">
        <v>0</v>
      </c>
      <c r="AO283" s="87" t="s">
        <v>690</v>
      </c>
      <c r="AP283" s="81" t="s">
        <v>197</v>
      </c>
      <c r="AQ283" s="81">
        <v>0</v>
      </c>
      <c r="AR283" s="81">
        <v>0</v>
      </c>
      <c r="AS283" s="81"/>
      <c r="AT283" s="81"/>
      <c r="AU283" s="81"/>
      <c r="AV283" s="81"/>
      <c r="AW283" s="81"/>
      <c r="AX283" s="81"/>
      <c r="AY283" s="81"/>
      <c r="AZ283" s="81"/>
      <c r="BA283" s="81">
        <v>1</v>
      </c>
      <c r="BB283" s="80" t="str">
        <f>REPLACE(INDEX(GroupVertices[Group],MATCH(Edges[[#This Row],[Vertex 1]],GroupVertices[Vertex],0)),1,1,"")</f>
        <v>2</v>
      </c>
      <c r="BC283" s="80" t="str">
        <f>REPLACE(INDEX(GroupVertices[Group],MATCH(Edges[[#This Row],[Vertex 2]],GroupVertices[Vertex],0)),1,1,"")</f>
        <v>1</v>
      </c>
      <c r="BD283" s="48">
        <v>2</v>
      </c>
      <c r="BE283" s="49">
        <v>6.0606060606060606</v>
      </c>
      <c r="BF283" s="48">
        <v>2</v>
      </c>
      <c r="BG283" s="49">
        <v>6.0606060606060606</v>
      </c>
      <c r="BH283" s="48">
        <v>0</v>
      </c>
      <c r="BI283" s="49">
        <v>0</v>
      </c>
      <c r="BJ283" s="48">
        <v>29</v>
      </c>
      <c r="BK283" s="49">
        <v>87.87878787878788</v>
      </c>
      <c r="BL283" s="48">
        <v>33</v>
      </c>
    </row>
    <row r="284" spans="1:64" ht="15">
      <c r="A284" s="66" t="s">
        <v>277</v>
      </c>
      <c r="B284" s="66" t="s">
        <v>303</v>
      </c>
      <c r="C284" s="67" t="s">
        <v>1943</v>
      </c>
      <c r="D284" s="68">
        <v>3</v>
      </c>
      <c r="E284" s="69" t="s">
        <v>132</v>
      </c>
      <c r="F284" s="70">
        <v>32</v>
      </c>
      <c r="G284" s="67"/>
      <c r="H284" s="71"/>
      <c r="I284" s="72"/>
      <c r="J284" s="72"/>
      <c r="K284" s="34" t="s">
        <v>65</v>
      </c>
      <c r="L284" s="79">
        <v>284</v>
      </c>
      <c r="M284" s="79"/>
      <c r="N284" s="74"/>
      <c r="O284" s="81" t="s">
        <v>327</v>
      </c>
      <c r="P284" s="83">
        <v>43471.716469907406</v>
      </c>
      <c r="Q284" s="81" t="s">
        <v>343</v>
      </c>
      <c r="R284" s="84" t="s">
        <v>382</v>
      </c>
      <c r="S284" s="81" t="s">
        <v>396</v>
      </c>
      <c r="T284" s="81" t="s">
        <v>408</v>
      </c>
      <c r="U284" s="81"/>
      <c r="V284" s="84" t="s">
        <v>483</v>
      </c>
      <c r="W284" s="83">
        <v>43471.716469907406</v>
      </c>
      <c r="X284" s="84" t="s">
        <v>532</v>
      </c>
      <c r="Y284" s="81"/>
      <c r="Z284" s="81"/>
      <c r="AA284" s="87" t="s">
        <v>628</v>
      </c>
      <c r="AB284" s="81"/>
      <c r="AC284" s="81" t="b">
        <v>0</v>
      </c>
      <c r="AD284" s="81">
        <v>7</v>
      </c>
      <c r="AE284" s="87" t="s">
        <v>712</v>
      </c>
      <c r="AF284" s="81" t="b">
        <v>1</v>
      </c>
      <c r="AG284" s="81" t="s">
        <v>728</v>
      </c>
      <c r="AH284" s="81"/>
      <c r="AI284" s="87" t="s">
        <v>733</v>
      </c>
      <c r="AJ284" s="81" t="b">
        <v>0</v>
      </c>
      <c r="AK284" s="81">
        <v>6</v>
      </c>
      <c r="AL284" s="87" t="s">
        <v>712</v>
      </c>
      <c r="AM284" s="81" t="s">
        <v>742</v>
      </c>
      <c r="AN284" s="81" t="b">
        <v>0</v>
      </c>
      <c r="AO284" s="87" t="s">
        <v>628</v>
      </c>
      <c r="AP284" s="81" t="s">
        <v>197</v>
      </c>
      <c r="AQ284" s="81">
        <v>0</v>
      </c>
      <c r="AR284" s="81">
        <v>0</v>
      </c>
      <c r="AS284" s="81"/>
      <c r="AT284" s="81"/>
      <c r="AU284" s="81"/>
      <c r="AV284" s="81"/>
      <c r="AW284" s="81"/>
      <c r="AX284" s="81"/>
      <c r="AY284" s="81"/>
      <c r="AZ284" s="81"/>
      <c r="BA284" s="81">
        <v>1</v>
      </c>
      <c r="BB284" s="80" t="str">
        <f>REPLACE(INDEX(GroupVertices[Group],MATCH(Edges[[#This Row],[Vertex 1]],GroupVertices[Vertex],0)),1,1,"")</f>
        <v>4</v>
      </c>
      <c r="BC284" s="80" t="str">
        <f>REPLACE(INDEX(GroupVertices[Group],MATCH(Edges[[#This Row],[Vertex 2]],GroupVertices[Vertex],0)),1,1,"")</f>
        <v>4</v>
      </c>
      <c r="BD284" s="48">
        <v>1</v>
      </c>
      <c r="BE284" s="49">
        <v>5.882352941176471</v>
      </c>
      <c r="BF284" s="48">
        <v>0</v>
      </c>
      <c r="BG284" s="49">
        <v>0</v>
      </c>
      <c r="BH284" s="48">
        <v>0</v>
      </c>
      <c r="BI284" s="49">
        <v>0</v>
      </c>
      <c r="BJ284" s="48">
        <v>16</v>
      </c>
      <c r="BK284" s="49">
        <v>94.11764705882354</v>
      </c>
      <c r="BL284" s="48">
        <v>17</v>
      </c>
    </row>
    <row r="285" spans="1:64" ht="15">
      <c r="A285" s="66" t="s">
        <v>264</v>
      </c>
      <c r="B285" s="66" t="s">
        <v>277</v>
      </c>
      <c r="C285" s="67" t="s">
        <v>1943</v>
      </c>
      <c r="D285" s="68">
        <v>3</v>
      </c>
      <c r="E285" s="69" t="s">
        <v>132</v>
      </c>
      <c r="F285" s="70">
        <v>32</v>
      </c>
      <c r="G285" s="67"/>
      <c r="H285" s="71"/>
      <c r="I285" s="72"/>
      <c r="J285" s="72"/>
      <c r="K285" s="34" t="s">
        <v>65</v>
      </c>
      <c r="L285" s="79">
        <v>285</v>
      </c>
      <c r="M285" s="79"/>
      <c r="N285" s="74"/>
      <c r="O285" s="81" t="s">
        <v>327</v>
      </c>
      <c r="P285" s="83">
        <v>43470.70482638889</v>
      </c>
      <c r="Q285" s="81" t="s">
        <v>366</v>
      </c>
      <c r="R285" s="84" t="s">
        <v>392</v>
      </c>
      <c r="S285" s="81" t="s">
        <v>397</v>
      </c>
      <c r="T285" s="81" t="s">
        <v>429</v>
      </c>
      <c r="U285" s="81"/>
      <c r="V285" s="84" t="s">
        <v>472</v>
      </c>
      <c r="W285" s="83">
        <v>43470.70482638889</v>
      </c>
      <c r="X285" s="84" t="s">
        <v>563</v>
      </c>
      <c r="Y285" s="81"/>
      <c r="Z285" s="81"/>
      <c r="AA285" s="87" t="s">
        <v>664</v>
      </c>
      <c r="AB285" s="87" t="s">
        <v>663</v>
      </c>
      <c r="AC285" s="81" t="b">
        <v>0</v>
      </c>
      <c r="AD285" s="81">
        <v>6</v>
      </c>
      <c r="AE285" s="87" t="s">
        <v>720</v>
      </c>
      <c r="AF285" s="81" t="b">
        <v>0</v>
      </c>
      <c r="AG285" s="81" t="s">
        <v>728</v>
      </c>
      <c r="AH285" s="81"/>
      <c r="AI285" s="87" t="s">
        <v>712</v>
      </c>
      <c r="AJ285" s="81" t="b">
        <v>0</v>
      </c>
      <c r="AK285" s="81">
        <v>5</v>
      </c>
      <c r="AL285" s="87" t="s">
        <v>712</v>
      </c>
      <c r="AM285" s="81" t="s">
        <v>741</v>
      </c>
      <c r="AN285" s="81" t="b">
        <v>0</v>
      </c>
      <c r="AO285" s="87" t="s">
        <v>663</v>
      </c>
      <c r="AP285" s="81" t="s">
        <v>326</v>
      </c>
      <c r="AQ285" s="81">
        <v>0</v>
      </c>
      <c r="AR285" s="81">
        <v>0</v>
      </c>
      <c r="AS285" s="81"/>
      <c r="AT285" s="81"/>
      <c r="AU285" s="81"/>
      <c r="AV285" s="81"/>
      <c r="AW285" s="81"/>
      <c r="AX285" s="81"/>
      <c r="AY285" s="81"/>
      <c r="AZ285" s="81"/>
      <c r="BA285" s="81">
        <v>1</v>
      </c>
      <c r="BB285" s="80" t="str">
        <f>REPLACE(INDEX(GroupVertices[Group],MATCH(Edges[[#This Row],[Vertex 1]],GroupVertices[Vertex],0)),1,1,"")</f>
        <v>4</v>
      </c>
      <c r="BC285" s="80" t="str">
        <f>REPLACE(INDEX(GroupVertices[Group],MATCH(Edges[[#This Row],[Vertex 2]],GroupVertices[Vertex],0)),1,1,"")</f>
        <v>4</v>
      </c>
      <c r="BD285" s="48">
        <v>0</v>
      </c>
      <c r="BE285" s="49">
        <v>0</v>
      </c>
      <c r="BF285" s="48">
        <v>1</v>
      </c>
      <c r="BG285" s="49">
        <v>3.8461538461538463</v>
      </c>
      <c r="BH285" s="48">
        <v>0</v>
      </c>
      <c r="BI285" s="49">
        <v>0</v>
      </c>
      <c r="BJ285" s="48">
        <v>25</v>
      </c>
      <c r="BK285" s="49">
        <v>96.15384615384616</v>
      </c>
      <c r="BL285" s="48">
        <v>26</v>
      </c>
    </row>
    <row r="286" spans="1:64" ht="15">
      <c r="A286" s="66" t="s">
        <v>253</v>
      </c>
      <c r="B286" s="66" t="s">
        <v>277</v>
      </c>
      <c r="C286" s="67" t="s">
        <v>1943</v>
      </c>
      <c r="D286" s="68">
        <v>3</v>
      </c>
      <c r="E286" s="69" t="s">
        <v>132</v>
      </c>
      <c r="F286" s="70">
        <v>32</v>
      </c>
      <c r="G286" s="67"/>
      <c r="H286" s="71"/>
      <c r="I286" s="72"/>
      <c r="J286" s="72"/>
      <c r="K286" s="34" t="s">
        <v>65</v>
      </c>
      <c r="L286" s="79">
        <v>286</v>
      </c>
      <c r="M286" s="79"/>
      <c r="N286" s="74"/>
      <c r="O286" s="81" t="s">
        <v>326</v>
      </c>
      <c r="P286" s="83">
        <v>43471.72546296296</v>
      </c>
      <c r="Q286" s="81" t="s">
        <v>343</v>
      </c>
      <c r="R286" s="81"/>
      <c r="S286" s="81"/>
      <c r="T286" s="81" t="s">
        <v>408</v>
      </c>
      <c r="U286" s="81"/>
      <c r="V286" s="84" t="s">
        <v>461</v>
      </c>
      <c r="W286" s="83">
        <v>43471.72546296296</v>
      </c>
      <c r="X286" s="84" t="s">
        <v>531</v>
      </c>
      <c r="Y286" s="81"/>
      <c r="Z286" s="81"/>
      <c r="AA286" s="87" t="s">
        <v>627</v>
      </c>
      <c r="AB286" s="81"/>
      <c r="AC286" s="81" t="b">
        <v>0</v>
      </c>
      <c r="AD286" s="81">
        <v>0</v>
      </c>
      <c r="AE286" s="87" t="s">
        <v>712</v>
      </c>
      <c r="AF286" s="81" t="b">
        <v>1</v>
      </c>
      <c r="AG286" s="81" t="s">
        <v>728</v>
      </c>
      <c r="AH286" s="81"/>
      <c r="AI286" s="87" t="s">
        <v>733</v>
      </c>
      <c r="AJ286" s="81" t="b">
        <v>0</v>
      </c>
      <c r="AK286" s="81">
        <v>6</v>
      </c>
      <c r="AL286" s="87" t="s">
        <v>628</v>
      </c>
      <c r="AM286" s="81" t="s">
        <v>741</v>
      </c>
      <c r="AN286" s="81" t="b">
        <v>0</v>
      </c>
      <c r="AO286" s="87" t="s">
        <v>628</v>
      </c>
      <c r="AP286" s="81" t="s">
        <v>197</v>
      </c>
      <c r="AQ286" s="81">
        <v>0</v>
      </c>
      <c r="AR286" s="81">
        <v>0</v>
      </c>
      <c r="AS286" s="81"/>
      <c r="AT286" s="81"/>
      <c r="AU286" s="81"/>
      <c r="AV286" s="81"/>
      <c r="AW286" s="81"/>
      <c r="AX286" s="81"/>
      <c r="AY286" s="81"/>
      <c r="AZ286" s="81"/>
      <c r="BA286" s="81">
        <v>1</v>
      </c>
      <c r="BB286" s="80" t="str">
        <f>REPLACE(INDEX(GroupVertices[Group],MATCH(Edges[[#This Row],[Vertex 1]],GroupVertices[Vertex],0)),1,1,"")</f>
        <v>4</v>
      </c>
      <c r="BC286" s="80" t="str">
        <f>REPLACE(INDEX(GroupVertices[Group],MATCH(Edges[[#This Row],[Vertex 2]],GroupVertices[Vertex],0)),1,1,"")</f>
        <v>4</v>
      </c>
      <c r="BD286" s="48"/>
      <c r="BE286" s="49"/>
      <c r="BF286" s="48"/>
      <c r="BG286" s="49"/>
      <c r="BH286" s="48"/>
      <c r="BI286" s="49"/>
      <c r="BJ286" s="48"/>
      <c r="BK286" s="49"/>
      <c r="BL286" s="48"/>
    </row>
    <row r="287" spans="1:64" ht="15">
      <c r="A287" s="66" t="s">
        <v>276</v>
      </c>
      <c r="B287" s="66" t="s">
        <v>277</v>
      </c>
      <c r="C287" s="67" t="s">
        <v>1943</v>
      </c>
      <c r="D287" s="68">
        <v>3</v>
      </c>
      <c r="E287" s="69" t="s">
        <v>132</v>
      </c>
      <c r="F287" s="70">
        <v>32</v>
      </c>
      <c r="G287" s="67"/>
      <c r="H287" s="71"/>
      <c r="I287" s="72"/>
      <c r="J287" s="72"/>
      <c r="K287" s="34" t="s">
        <v>65</v>
      </c>
      <c r="L287" s="79">
        <v>287</v>
      </c>
      <c r="M287" s="79"/>
      <c r="N287" s="74"/>
      <c r="O287" s="81" t="s">
        <v>326</v>
      </c>
      <c r="P287" s="83">
        <v>43471.72671296296</v>
      </c>
      <c r="Q287" s="81" t="s">
        <v>343</v>
      </c>
      <c r="R287" s="81"/>
      <c r="S287" s="81"/>
      <c r="T287" s="81" t="s">
        <v>408</v>
      </c>
      <c r="U287" s="81"/>
      <c r="V287" s="84" t="s">
        <v>482</v>
      </c>
      <c r="W287" s="83">
        <v>43471.72671296296</v>
      </c>
      <c r="X287" s="84" t="s">
        <v>534</v>
      </c>
      <c r="Y287" s="81"/>
      <c r="Z287" s="81"/>
      <c r="AA287" s="87" t="s">
        <v>630</v>
      </c>
      <c r="AB287" s="81"/>
      <c r="AC287" s="81" t="b">
        <v>0</v>
      </c>
      <c r="AD287" s="81">
        <v>0</v>
      </c>
      <c r="AE287" s="87" t="s">
        <v>712</v>
      </c>
      <c r="AF287" s="81" t="b">
        <v>1</v>
      </c>
      <c r="AG287" s="81" t="s">
        <v>728</v>
      </c>
      <c r="AH287" s="81"/>
      <c r="AI287" s="87" t="s">
        <v>733</v>
      </c>
      <c r="AJ287" s="81" t="b">
        <v>0</v>
      </c>
      <c r="AK287" s="81">
        <v>6</v>
      </c>
      <c r="AL287" s="87" t="s">
        <v>628</v>
      </c>
      <c r="AM287" s="81" t="s">
        <v>742</v>
      </c>
      <c r="AN287" s="81" t="b">
        <v>0</v>
      </c>
      <c r="AO287" s="87" t="s">
        <v>628</v>
      </c>
      <c r="AP287" s="81" t="s">
        <v>197</v>
      </c>
      <c r="AQ287" s="81">
        <v>0</v>
      </c>
      <c r="AR287" s="81">
        <v>0</v>
      </c>
      <c r="AS287" s="81"/>
      <c r="AT287" s="81"/>
      <c r="AU287" s="81"/>
      <c r="AV287" s="81"/>
      <c r="AW287" s="81"/>
      <c r="AX287" s="81"/>
      <c r="AY287" s="81"/>
      <c r="AZ287" s="81"/>
      <c r="BA287" s="81">
        <v>1</v>
      </c>
      <c r="BB287" s="80" t="str">
        <f>REPLACE(INDEX(GroupVertices[Group],MATCH(Edges[[#This Row],[Vertex 1]],GroupVertices[Vertex],0)),1,1,"")</f>
        <v>2</v>
      </c>
      <c r="BC287" s="80" t="str">
        <f>REPLACE(INDEX(GroupVertices[Group],MATCH(Edges[[#This Row],[Vertex 2]],GroupVertices[Vertex],0)),1,1,"")</f>
        <v>4</v>
      </c>
      <c r="BD287" s="48"/>
      <c r="BE287" s="49"/>
      <c r="BF287" s="48"/>
      <c r="BG287" s="49"/>
      <c r="BH287" s="48"/>
      <c r="BI287" s="49"/>
      <c r="BJ287" s="48"/>
      <c r="BK287" s="49"/>
      <c r="BL287" s="48"/>
    </row>
    <row r="288" spans="1:64" ht="15">
      <c r="A288" s="66" t="s">
        <v>253</v>
      </c>
      <c r="B288" s="66" t="s">
        <v>303</v>
      </c>
      <c r="C288" s="67" t="s">
        <v>1943</v>
      </c>
      <c r="D288" s="68">
        <v>3</v>
      </c>
      <c r="E288" s="69" t="s">
        <v>132</v>
      </c>
      <c r="F288" s="70">
        <v>32</v>
      </c>
      <c r="G288" s="67"/>
      <c r="H288" s="71"/>
      <c r="I288" s="72"/>
      <c r="J288" s="72"/>
      <c r="K288" s="34" t="s">
        <v>65</v>
      </c>
      <c r="L288" s="79">
        <v>288</v>
      </c>
      <c r="M288" s="79"/>
      <c r="N288" s="74"/>
      <c r="O288" s="81" t="s">
        <v>327</v>
      </c>
      <c r="P288" s="83">
        <v>43471.72546296296</v>
      </c>
      <c r="Q288" s="81" t="s">
        <v>343</v>
      </c>
      <c r="R288" s="81"/>
      <c r="S288" s="81"/>
      <c r="T288" s="81" t="s">
        <v>408</v>
      </c>
      <c r="U288" s="81"/>
      <c r="V288" s="84" t="s">
        <v>461</v>
      </c>
      <c r="W288" s="83">
        <v>43471.72546296296</v>
      </c>
      <c r="X288" s="84" t="s">
        <v>531</v>
      </c>
      <c r="Y288" s="81"/>
      <c r="Z288" s="81"/>
      <c r="AA288" s="87" t="s">
        <v>627</v>
      </c>
      <c r="AB288" s="81"/>
      <c r="AC288" s="81" t="b">
        <v>0</v>
      </c>
      <c r="AD288" s="81">
        <v>0</v>
      </c>
      <c r="AE288" s="87" t="s">
        <v>712</v>
      </c>
      <c r="AF288" s="81" t="b">
        <v>1</v>
      </c>
      <c r="AG288" s="81" t="s">
        <v>728</v>
      </c>
      <c r="AH288" s="81"/>
      <c r="AI288" s="87" t="s">
        <v>733</v>
      </c>
      <c r="AJ288" s="81" t="b">
        <v>0</v>
      </c>
      <c r="AK288" s="81">
        <v>6</v>
      </c>
      <c r="AL288" s="87" t="s">
        <v>628</v>
      </c>
      <c r="AM288" s="81" t="s">
        <v>741</v>
      </c>
      <c r="AN288" s="81" t="b">
        <v>0</v>
      </c>
      <c r="AO288" s="87" t="s">
        <v>628</v>
      </c>
      <c r="AP288" s="81" t="s">
        <v>197</v>
      </c>
      <c r="AQ288" s="81">
        <v>0</v>
      </c>
      <c r="AR288" s="81">
        <v>0</v>
      </c>
      <c r="AS288" s="81"/>
      <c r="AT288" s="81"/>
      <c r="AU288" s="81"/>
      <c r="AV288" s="81"/>
      <c r="AW288" s="81"/>
      <c r="AX288" s="81"/>
      <c r="AY288" s="81"/>
      <c r="AZ288" s="81"/>
      <c r="BA288" s="81">
        <v>1</v>
      </c>
      <c r="BB288" s="80" t="str">
        <f>REPLACE(INDEX(GroupVertices[Group],MATCH(Edges[[#This Row],[Vertex 1]],GroupVertices[Vertex],0)),1,1,"")</f>
        <v>4</v>
      </c>
      <c r="BC288" s="80" t="str">
        <f>REPLACE(INDEX(GroupVertices[Group],MATCH(Edges[[#This Row],[Vertex 2]],GroupVertices[Vertex],0)),1,1,"")</f>
        <v>4</v>
      </c>
      <c r="BD288" s="48">
        <v>1</v>
      </c>
      <c r="BE288" s="49">
        <v>5.882352941176471</v>
      </c>
      <c r="BF288" s="48">
        <v>0</v>
      </c>
      <c r="BG288" s="49">
        <v>0</v>
      </c>
      <c r="BH288" s="48">
        <v>0</v>
      </c>
      <c r="BI288" s="49">
        <v>0</v>
      </c>
      <c r="BJ288" s="48">
        <v>16</v>
      </c>
      <c r="BK288" s="49">
        <v>94.11764705882354</v>
      </c>
      <c r="BL288" s="48">
        <v>17</v>
      </c>
    </row>
    <row r="289" spans="1:64" ht="15">
      <c r="A289" s="66" t="s">
        <v>276</v>
      </c>
      <c r="B289" s="66" t="s">
        <v>303</v>
      </c>
      <c r="C289" s="67" t="s">
        <v>1943</v>
      </c>
      <c r="D289" s="68">
        <v>3</v>
      </c>
      <c r="E289" s="69" t="s">
        <v>132</v>
      </c>
      <c r="F289" s="70">
        <v>32</v>
      </c>
      <c r="G289" s="67"/>
      <c r="H289" s="71"/>
      <c r="I289" s="72"/>
      <c r="J289" s="72"/>
      <c r="K289" s="34" t="s">
        <v>65</v>
      </c>
      <c r="L289" s="79">
        <v>289</v>
      </c>
      <c r="M289" s="79"/>
      <c r="N289" s="74"/>
      <c r="O289" s="81" t="s">
        <v>327</v>
      </c>
      <c r="P289" s="83">
        <v>43471.72671296296</v>
      </c>
      <c r="Q289" s="81" t="s">
        <v>343</v>
      </c>
      <c r="R289" s="81"/>
      <c r="S289" s="81"/>
      <c r="T289" s="81" t="s">
        <v>408</v>
      </c>
      <c r="U289" s="81"/>
      <c r="V289" s="84" t="s">
        <v>482</v>
      </c>
      <c r="W289" s="83">
        <v>43471.72671296296</v>
      </c>
      <c r="X289" s="84" t="s">
        <v>534</v>
      </c>
      <c r="Y289" s="81"/>
      <c r="Z289" s="81"/>
      <c r="AA289" s="87" t="s">
        <v>630</v>
      </c>
      <c r="AB289" s="81"/>
      <c r="AC289" s="81" t="b">
        <v>0</v>
      </c>
      <c r="AD289" s="81">
        <v>0</v>
      </c>
      <c r="AE289" s="87" t="s">
        <v>712</v>
      </c>
      <c r="AF289" s="81" t="b">
        <v>1</v>
      </c>
      <c r="AG289" s="81" t="s">
        <v>728</v>
      </c>
      <c r="AH289" s="81"/>
      <c r="AI289" s="87" t="s">
        <v>733</v>
      </c>
      <c r="AJ289" s="81" t="b">
        <v>0</v>
      </c>
      <c r="AK289" s="81">
        <v>6</v>
      </c>
      <c r="AL289" s="87" t="s">
        <v>628</v>
      </c>
      <c r="AM289" s="81" t="s">
        <v>742</v>
      </c>
      <c r="AN289" s="81" t="b">
        <v>0</v>
      </c>
      <c r="AO289" s="87" t="s">
        <v>628</v>
      </c>
      <c r="AP289" s="81" t="s">
        <v>197</v>
      </c>
      <c r="AQ289" s="81">
        <v>0</v>
      </c>
      <c r="AR289" s="81">
        <v>0</v>
      </c>
      <c r="AS289" s="81"/>
      <c r="AT289" s="81"/>
      <c r="AU289" s="81"/>
      <c r="AV289" s="81"/>
      <c r="AW289" s="81"/>
      <c r="AX289" s="81"/>
      <c r="AY289" s="81"/>
      <c r="AZ289" s="81"/>
      <c r="BA289" s="81">
        <v>1</v>
      </c>
      <c r="BB289" s="80" t="str">
        <f>REPLACE(INDEX(GroupVertices[Group],MATCH(Edges[[#This Row],[Vertex 1]],GroupVertices[Vertex],0)),1,1,"")</f>
        <v>2</v>
      </c>
      <c r="BC289" s="80" t="str">
        <f>REPLACE(INDEX(GroupVertices[Group],MATCH(Edges[[#This Row],[Vertex 2]],GroupVertices[Vertex],0)),1,1,"")</f>
        <v>4</v>
      </c>
      <c r="BD289" s="48">
        <v>1</v>
      </c>
      <c r="BE289" s="49">
        <v>5.882352941176471</v>
      </c>
      <c r="BF289" s="48">
        <v>0</v>
      </c>
      <c r="BG289" s="49">
        <v>0</v>
      </c>
      <c r="BH289" s="48">
        <v>0</v>
      </c>
      <c r="BI289" s="49">
        <v>0</v>
      </c>
      <c r="BJ289" s="48">
        <v>16</v>
      </c>
      <c r="BK289" s="49">
        <v>94.11764705882354</v>
      </c>
      <c r="BL289" s="48">
        <v>17</v>
      </c>
    </row>
    <row r="290" spans="1:64" ht="15">
      <c r="A290" s="66" t="s">
        <v>264</v>
      </c>
      <c r="B290" s="66" t="s">
        <v>253</v>
      </c>
      <c r="C290" s="67" t="s">
        <v>1943</v>
      </c>
      <c r="D290" s="68">
        <v>3</v>
      </c>
      <c r="E290" s="69" t="s">
        <v>132</v>
      </c>
      <c r="F290" s="70">
        <v>32</v>
      </c>
      <c r="G290" s="67"/>
      <c r="H290" s="71"/>
      <c r="I290" s="72"/>
      <c r="J290" s="72"/>
      <c r="K290" s="34" t="s">
        <v>66</v>
      </c>
      <c r="L290" s="79">
        <v>290</v>
      </c>
      <c r="M290" s="79"/>
      <c r="N290" s="74"/>
      <c r="O290" s="81" t="s">
        <v>328</v>
      </c>
      <c r="P290" s="83">
        <v>43470.70482638889</v>
      </c>
      <c r="Q290" s="81" t="s">
        <v>366</v>
      </c>
      <c r="R290" s="84" t="s">
        <v>392</v>
      </c>
      <c r="S290" s="81" t="s">
        <v>397</v>
      </c>
      <c r="T290" s="81" t="s">
        <v>429</v>
      </c>
      <c r="U290" s="81"/>
      <c r="V290" s="84" t="s">
        <v>472</v>
      </c>
      <c r="W290" s="83">
        <v>43470.70482638889</v>
      </c>
      <c r="X290" s="84" t="s">
        <v>563</v>
      </c>
      <c r="Y290" s="81"/>
      <c r="Z290" s="81"/>
      <c r="AA290" s="87" t="s">
        <v>664</v>
      </c>
      <c r="AB290" s="87" t="s">
        <v>663</v>
      </c>
      <c r="AC290" s="81" t="b">
        <v>0</v>
      </c>
      <c r="AD290" s="81">
        <v>6</v>
      </c>
      <c r="AE290" s="87" t="s">
        <v>720</v>
      </c>
      <c r="AF290" s="81" t="b">
        <v>0</v>
      </c>
      <c r="AG290" s="81" t="s">
        <v>728</v>
      </c>
      <c r="AH290" s="81"/>
      <c r="AI290" s="87" t="s">
        <v>712</v>
      </c>
      <c r="AJ290" s="81" t="b">
        <v>0</v>
      </c>
      <c r="AK290" s="81">
        <v>5</v>
      </c>
      <c r="AL290" s="87" t="s">
        <v>712</v>
      </c>
      <c r="AM290" s="81" t="s">
        <v>741</v>
      </c>
      <c r="AN290" s="81" t="b">
        <v>0</v>
      </c>
      <c r="AO290" s="87" t="s">
        <v>663</v>
      </c>
      <c r="AP290" s="81" t="s">
        <v>326</v>
      </c>
      <c r="AQ290" s="81">
        <v>0</v>
      </c>
      <c r="AR290" s="81">
        <v>0</v>
      </c>
      <c r="AS290" s="81"/>
      <c r="AT290" s="81"/>
      <c r="AU290" s="81"/>
      <c r="AV290" s="81"/>
      <c r="AW290" s="81"/>
      <c r="AX290" s="81"/>
      <c r="AY290" s="81"/>
      <c r="AZ290" s="81"/>
      <c r="BA290" s="81">
        <v>1</v>
      </c>
      <c r="BB290" s="80" t="str">
        <f>REPLACE(INDEX(GroupVertices[Group],MATCH(Edges[[#This Row],[Vertex 1]],GroupVertices[Vertex],0)),1,1,"")</f>
        <v>4</v>
      </c>
      <c r="BC290" s="80" t="str">
        <f>REPLACE(INDEX(GroupVertices[Group],MATCH(Edges[[#This Row],[Vertex 2]],GroupVertices[Vertex],0)),1,1,"")</f>
        <v>4</v>
      </c>
      <c r="BD290" s="48"/>
      <c r="BE290" s="49"/>
      <c r="BF290" s="48"/>
      <c r="BG290" s="49"/>
      <c r="BH290" s="48"/>
      <c r="BI290" s="49"/>
      <c r="BJ290" s="48"/>
      <c r="BK290" s="49"/>
      <c r="BL290" s="48"/>
    </row>
    <row r="291" spans="1:64" ht="15">
      <c r="A291" s="66" t="s">
        <v>273</v>
      </c>
      <c r="B291" s="66" t="s">
        <v>253</v>
      </c>
      <c r="C291" s="67" t="s">
        <v>1943</v>
      </c>
      <c r="D291" s="68">
        <v>3</v>
      </c>
      <c r="E291" s="69" t="s">
        <v>132</v>
      </c>
      <c r="F291" s="70">
        <v>32</v>
      </c>
      <c r="G291" s="67"/>
      <c r="H291" s="71"/>
      <c r="I291" s="72"/>
      <c r="J291" s="72"/>
      <c r="K291" s="34" t="s">
        <v>66</v>
      </c>
      <c r="L291" s="79">
        <v>291</v>
      </c>
      <c r="M291" s="79"/>
      <c r="N291" s="74"/>
      <c r="O291" s="81" t="s">
        <v>326</v>
      </c>
      <c r="P291" s="83">
        <v>43471.85659722222</v>
      </c>
      <c r="Q291" s="81" t="s">
        <v>367</v>
      </c>
      <c r="R291" s="81"/>
      <c r="S291" s="81"/>
      <c r="T291" s="81" t="s">
        <v>424</v>
      </c>
      <c r="U291" s="81"/>
      <c r="V291" s="84" t="s">
        <v>479</v>
      </c>
      <c r="W291" s="83">
        <v>43471.85659722222</v>
      </c>
      <c r="X291" s="84" t="s">
        <v>570</v>
      </c>
      <c r="Y291" s="81"/>
      <c r="Z291" s="81"/>
      <c r="AA291" s="87" t="s">
        <v>671</v>
      </c>
      <c r="AB291" s="81"/>
      <c r="AC291" s="81" t="b">
        <v>0</v>
      </c>
      <c r="AD291" s="81">
        <v>0</v>
      </c>
      <c r="AE291" s="87" t="s">
        <v>712</v>
      </c>
      <c r="AF291" s="81" t="b">
        <v>0</v>
      </c>
      <c r="AG291" s="81" t="s">
        <v>728</v>
      </c>
      <c r="AH291" s="81"/>
      <c r="AI291" s="87" t="s">
        <v>712</v>
      </c>
      <c r="AJ291" s="81" t="b">
        <v>0</v>
      </c>
      <c r="AK291" s="81">
        <v>4</v>
      </c>
      <c r="AL291" s="87" t="s">
        <v>668</v>
      </c>
      <c r="AM291" s="81" t="s">
        <v>741</v>
      </c>
      <c r="AN291" s="81" t="b">
        <v>0</v>
      </c>
      <c r="AO291" s="87" t="s">
        <v>668</v>
      </c>
      <c r="AP291" s="81" t="s">
        <v>197</v>
      </c>
      <c r="AQ291" s="81">
        <v>0</v>
      </c>
      <c r="AR291" s="81">
        <v>0</v>
      </c>
      <c r="AS291" s="81"/>
      <c r="AT291" s="81"/>
      <c r="AU291" s="81"/>
      <c r="AV291" s="81"/>
      <c r="AW291" s="81"/>
      <c r="AX291" s="81"/>
      <c r="AY291" s="81"/>
      <c r="AZ291" s="81"/>
      <c r="BA291" s="81">
        <v>1</v>
      </c>
      <c r="BB291" s="80" t="str">
        <f>REPLACE(INDEX(GroupVertices[Group],MATCH(Edges[[#This Row],[Vertex 1]],GroupVertices[Vertex],0)),1,1,"")</f>
        <v>4</v>
      </c>
      <c r="BC291" s="80" t="str">
        <f>REPLACE(INDEX(GroupVertices[Group],MATCH(Edges[[#This Row],[Vertex 2]],GroupVertices[Vertex],0)),1,1,"")</f>
        <v>4</v>
      </c>
      <c r="BD291" s="48">
        <v>1</v>
      </c>
      <c r="BE291" s="49">
        <v>4</v>
      </c>
      <c r="BF291" s="48">
        <v>0</v>
      </c>
      <c r="BG291" s="49">
        <v>0</v>
      </c>
      <c r="BH291" s="48">
        <v>0</v>
      </c>
      <c r="BI291" s="49">
        <v>0</v>
      </c>
      <c r="BJ291" s="48">
        <v>24</v>
      </c>
      <c r="BK291" s="49">
        <v>96</v>
      </c>
      <c r="BL291" s="48">
        <v>25</v>
      </c>
    </row>
    <row r="292" spans="1:64" ht="15">
      <c r="A292" s="66" t="s">
        <v>253</v>
      </c>
      <c r="B292" s="66" t="s">
        <v>276</v>
      </c>
      <c r="C292" s="67" t="s">
        <v>1944</v>
      </c>
      <c r="D292" s="68">
        <v>10</v>
      </c>
      <c r="E292" s="69" t="s">
        <v>136</v>
      </c>
      <c r="F292" s="70">
        <v>26.8</v>
      </c>
      <c r="G292" s="67"/>
      <c r="H292" s="71"/>
      <c r="I292" s="72"/>
      <c r="J292" s="72"/>
      <c r="K292" s="34" t="s">
        <v>66</v>
      </c>
      <c r="L292" s="79">
        <v>292</v>
      </c>
      <c r="M292" s="79"/>
      <c r="N292" s="74"/>
      <c r="O292" s="81" t="s">
        <v>328</v>
      </c>
      <c r="P292" s="83">
        <v>43471.493252314816</v>
      </c>
      <c r="Q292" s="81" t="s">
        <v>368</v>
      </c>
      <c r="R292" s="81"/>
      <c r="S292" s="81"/>
      <c r="T292" s="81" t="s">
        <v>403</v>
      </c>
      <c r="U292" s="81"/>
      <c r="V292" s="84" t="s">
        <v>461</v>
      </c>
      <c r="W292" s="83">
        <v>43471.493252314816</v>
      </c>
      <c r="X292" s="84" t="s">
        <v>566</v>
      </c>
      <c r="Y292" s="81"/>
      <c r="Z292" s="81"/>
      <c r="AA292" s="87" t="s">
        <v>667</v>
      </c>
      <c r="AB292" s="87" t="s">
        <v>693</v>
      </c>
      <c r="AC292" s="81" t="b">
        <v>0</v>
      </c>
      <c r="AD292" s="81">
        <v>3</v>
      </c>
      <c r="AE292" s="87" t="s">
        <v>713</v>
      </c>
      <c r="AF292" s="81" t="b">
        <v>0</v>
      </c>
      <c r="AG292" s="81" t="s">
        <v>728</v>
      </c>
      <c r="AH292" s="81"/>
      <c r="AI292" s="87" t="s">
        <v>712</v>
      </c>
      <c r="AJ292" s="81" t="b">
        <v>0</v>
      </c>
      <c r="AK292" s="81">
        <v>1</v>
      </c>
      <c r="AL292" s="87" t="s">
        <v>712</v>
      </c>
      <c r="AM292" s="81" t="s">
        <v>741</v>
      </c>
      <c r="AN292" s="81" t="b">
        <v>0</v>
      </c>
      <c r="AO292" s="87" t="s">
        <v>693</v>
      </c>
      <c r="AP292" s="81" t="s">
        <v>197</v>
      </c>
      <c r="AQ292" s="81">
        <v>0</v>
      </c>
      <c r="AR292" s="81">
        <v>0</v>
      </c>
      <c r="AS292" s="81"/>
      <c r="AT292" s="81"/>
      <c r="AU292" s="81"/>
      <c r="AV292" s="81"/>
      <c r="AW292" s="81"/>
      <c r="AX292" s="81"/>
      <c r="AY292" s="81"/>
      <c r="AZ292" s="81"/>
      <c r="BA292" s="81">
        <v>2</v>
      </c>
      <c r="BB292" s="80" t="str">
        <f>REPLACE(INDEX(GroupVertices[Group],MATCH(Edges[[#This Row],[Vertex 1]],GroupVertices[Vertex],0)),1,1,"")</f>
        <v>4</v>
      </c>
      <c r="BC292" s="80" t="str">
        <f>REPLACE(INDEX(GroupVertices[Group],MATCH(Edges[[#This Row],[Vertex 2]],GroupVertices[Vertex],0)),1,1,"")</f>
        <v>2</v>
      </c>
      <c r="BD292" s="48">
        <v>2</v>
      </c>
      <c r="BE292" s="49">
        <v>6.25</v>
      </c>
      <c r="BF292" s="48">
        <v>2</v>
      </c>
      <c r="BG292" s="49">
        <v>6.25</v>
      </c>
      <c r="BH292" s="48">
        <v>0</v>
      </c>
      <c r="BI292" s="49">
        <v>0</v>
      </c>
      <c r="BJ292" s="48">
        <v>28</v>
      </c>
      <c r="BK292" s="49">
        <v>87.5</v>
      </c>
      <c r="BL292" s="48">
        <v>32</v>
      </c>
    </row>
    <row r="293" spans="1:64" ht="15">
      <c r="A293" s="66" t="s">
        <v>253</v>
      </c>
      <c r="B293" s="66" t="s">
        <v>276</v>
      </c>
      <c r="C293" s="67" t="s">
        <v>1944</v>
      </c>
      <c r="D293" s="68">
        <v>10</v>
      </c>
      <c r="E293" s="69" t="s">
        <v>136</v>
      </c>
      <c r="F293" s="70">
        <v>26.8</v>
      </c>
      <c r="G293" s="67"/>
      <c r="H293" s="71"/>
      <c r="I293" s="72"/>
      <c r="J293" s="72"/>
      <c r="K293" s="34" t="s">
        <v>66</v>
      </c>
      <c r="L293" s="79">
        <v>293</v>
      </c>
      <c r="M293" s="79"/>
      <c r="N293" s="74"/>
      <c r="O293" s="81" t="s">
        <v>327</v>
      </c>
      <c r="P293" s="83">
        <v>43471.83976851852</v>
      </c>
      <c r="Q293" s="81" t="s">
        <v>367</v>
      </c>
      <c r="R293" s="81"/>
      <c r="S293" s="81"/>
      <c r="T293" s="81" t="s">
        <v>414</v>
      </c>
      <c r="U293" s="81"/>
      <c r="V293" s="84" t="s">
        <v>461</v>
      </c>
      <c r="W293" s="83">
        <v>43471.83976851852</v>
      </c>
      <c r="X293" s="84" t="s">
        <v>567</v>
      </c>
      <c r="Y293" s="81"/>
      <c r="Z293" s="81"/>
      <c r="AA293" s="87" t="s">
        <v>668</v>
      </c>
      <c r="AB293" s="87" t="s">
        <v>703</v>
      </c>
      <c r="AC293" s="81" t="b">
        <v>0</v>
      </c>
      <c r="AD293" s="81">
        <v>4</v>
      </c>
      <c r="AE293" s="87" t="s">
        <v>715</v>
      </c>
      <c r="AF293" s="81" t="b">
        <v>0</v>
      </c>
      <c r="AG293" s="81" t="s">
        <v>728</v>
      </c>
      <c r="AH293" s="81"/>
      <c r="AI293" s="87" t="s">
        <v>712</v>
      </c>
      <c r="AJ293" s="81" t="b">
        <v>0</v>
      </c>
      <c r="AK293" s="81">
        <v>4</v>
      </c>
      <c r="AL293" s="87" t="s">
        <v>712</v>
      </c>
      <c r="AM293" s="81" t="s">
        <v>741</v>
      </c>
      <c r="AN293" s="81" t="b">
        <v>0</v>
      </c>
      <c r="AO293" s="87" t="s">
        <v>703</v>
      </c>
      <c r="AP293" s="81" t="s">
        <v>197</v>
      </c>
      <c r="AQ293" s="81">
        <v>0</v>
      </c>
      <c r="AR293" s="81">
        <v>0</v>
      </c>
      <c r="AS293" s="81"/>
      <c r="AT293" s="81"/>
      <c r="AU293" s="81"/>
      <c r="AV293" s="81"/>
      <c r="AW293" s="81"/>
      <c r="AX293" s="81"/>
      <c r="AY293" s="81"/>
      <c r="AZ293" s="81"/>
      <c r="BA293" s="81">
        <v>2</v>
      </c>
      <c r="BB293" s="80" t="str">
        <f>REPLACE(INDEX(GroupVertices[Group],MATCH(Edges[[#This Row],[Vertex 1]],GroupVertices[Vertex],0)),1,1,"")</f>
        <v>4</v>
      </c>
      <c r="BC293" s="80" t="str">
        <f>REPLACE(INDEX(GroupVertices[Group],MATCH(Edges[[#This Row],[Vertex 2]],GroupVertices[Vertex],0)),1,1,"")</f>
        <v>2</v>
      </c>
      <c r="BD293" s="48"/>
      <c r="BE293" s="49"/>
      <c r="BF293" s="48"/>
      <c r="BG293" s="49"/>
      <c r="BH293" s="48"/>
      <c r="BI293" s="49"/>
      <c r="BJ293" s="48"/>
      <c r="BK293" s="49"/>
      <c r="BL293" s="48"/>
    </row>
    <row r="294" spans="1:64" ht="15">
      <c r="A294" s="66" t="s">
        <v>253</v>
      </c>
      <c r="B294" s="66" t="s">
        <v>273</v>
      </c>
      <c r="C294" s="67" t="s">
        <v>1943</v>
      </c>
      <c r="D294" s="68">
        <v>3</v>
      </c>
      <c r="E294" s="69" t="s">
        <v>132</v>
      </c>
      <c r="F294" s="70">
        <v>32</v>
      </c>
      <c r="G294" s="67"/>
      <c r="H294" s="71"/>
      <c r="I294" s="72"/>
      <c r="J294" s="72"/>
      <c r="K294" s="34" t="s">
        <v>66</v>
      </c>
      <c r="L294" s="79">
        <v>294</v>
      </c>
      <c r="M294" s="79"/>
      <c r="N294" s="74"/>
      <c r="O294" s="81" t="s">
        <v>327</v>
      </c>
      <c r="P294" s="83">
        <v>43471.83976851852</v>
      </c>
      <c r="Q294" s="81" t="s">
        <v>367</v>
      </c>
      <c r="R294" s="81"/>
      <c r="S294" s="81"/>
      <c r="T294" s="81" t="s">
        <v>414</v>
      </c>
      <c r="U294" s="81"/>
      <c r="V294" s="84" t="s">
        <v>461</v>
      </c>
      <c r="W294" s="83">
        <v>43471.83976851852</v>
      </c>
      <c r="X294" s="84" t="s">
        <v>567</v>
      </c>
      <c r="Y294" s="81"/>
      <c r="Z294" s="81"/>
      <c r="AA294" s="87" t="s">
        <v>668</v>
      </c>
      <c r="AB294" s="87" t="s">
        <v>703</v>
      </c>
      <c r="AC294" s="81" t="b">
        <v>0</v>
      </c>
      <c r="AD294" s="81">
        <v>4</v>
      </c>
      <c r="AE294" s="87" t="s">
        <v>715</v>
      </c>
      <c r="AF294" s="81" t="b">
        <v>0</v>
      </c>
      <c r="AG294" s="81" t="s">
        <v>728</v>
      </c>
      <c r="AH294" s="81"/>
      <c r="AI294" s="87" t="s">
        <v>712</v>
      </c>
      <c r="AJ294" s="81" t="b">
        <v>0</v>
      </c>
      <c r="AK294" s="81">
        <v>4</v>
      </c>
      <c r="AL294" s="87" t="s">
        <v>712</v>
      </c>
      <c r="AM294" s="81" t="s">
        <v>741</v>
      </c>
      <c r="AN294" s="81" t="b">
        <v>0</v>
      </c>
      <c r="AO294" s="87" t="s">
        <v>703</v>
      </c>
      <c r="AP294" s="81" t="s">
        <v>197</v>
      </c>
      <c r="AQ294" s="81">
        <v>0</v>
      </c>
      <c r="AR294" s="81">
        <v>0</v>
      </c>
      <c r="AS294" s="81"/>
      <c r="AT294" s="81"/>
      <c r="AU294" s="81"/>
      <c r="AV294" s="81"/>
      <c r="AW294" s="81"/>
      <c r="AX294" s="81"/>
      <c r="AY294" s="81"/>
      <c r="AZ294" s="81"/>
      <c r="BA294" s="81">
        <v>1</v>
      </c>
      <c r="BB294" s="80" t="str">
        <f>REPLACE(INDEX(GroupVertices[Group],MATCH(Edges[[#This Row],[Vertex 1]],GroupVertices[Vertex],0)),1,1,"")</f>
        <v>4</v>
      </c>
      <c r="BC294" s="80" t="str">
        <f>REPLACE(INDEX(GroupVertices[Group],MATCH(Edges[[#This Row],[Vertex 2]],GroupVertices[Vertex],0)),1,1,"")</f>
        <v>4</v>
      </c>
      <c r="BD294" s="48"/>
      <c r="BE294" s="49"/>
      <c r="BF294" s="48"/>
      <c r="BG294" s="49"/>
      <c r="BH294" s="48"/>
      <c r="BI294" s="49"/>
      <c r="BJ294" s="48"/>
      <c r="BK294" s="49"/>
      <c r="BL294" s="48"/>
    </row>
    <row r="295" spans="1:64" ht="15">
      <c r="A295" s="66" t="s">
        <v>253</v>
      </c>
      <c r="B295" s="66" t="s">
        <v>258</v>
      </c>
      <c r="C295" s="67" t="s">
        <v>1943</v>
      </c>
      <c r="D295" s="68">
        <v>3</v>
      </c>
      <c r="E295" s="69" t="s">
        <v>132</v>
      </c>
      <c r="F295" s="70">
        <v>32</v>
      </c>
      <c r="G295" s="67"/>
      <c r="H295" s="71"/>
      <c r="I295" s="72"/>
      <c r="J295" s="72"/>
      <c r="K295" s="34" t="s">
        <v>65</v>
      </c>
      <c r="L295" s="79">
        <v>295</v>
      </c>
      <c r="M295" s="79"/>
      <c r="N295" s="74"/>
      <c r="O295" s="81" t="s">
        <v>327</v>
      </c>
      <c r="P295" s="83">
        <v>43471.83976851852</v>
      </c>
      <c r="Q295" s="81" t="s">
        <v>367</v>
      </c>
      <c r="R295" s="81"/>
      <c r="S295" s="81"/>
      <c r="T295" s="81" t="s">
        <v>414</v>
      </c>
      <c r="U295" s="81"/>
      <c r="V295" s="84" t="s">
        <v>461</v>
      </c>
      <c r="W295" s="83">
        <v>43471.83976851852</v>
      </c>
      <c r="X295" s="84" t="s">
        <v>567</v>
      </c>
      <c r="Y295" s="81"/>
      <c r="Z295" s="81"/>
      <c r="AA295" s="87" t="s">
        <v>668</v>
      </c>
      <c r="AB295" s="87" t="s">
        <v>703</v>
      </c>
      <c r="AC295" s="81" t="b">
        <v>0</v>
      </c>
      <c r="AD295" s="81">
        <v>4</v>
      </c>
      <c r="AE295" s="87" t="s">
        <v>715</v>
      </c>
      <c r="AF295" s="81" t="b">
        <v>0</v>
      </c>
      <c r="AG295" s="81" t="s">
        <v>728</v>
      </c>
      <c r="AH295" s="81"/>
      <c r="AI295" s="87" t="s">
        <v>712</v>
      </c>
      <c r="AJ295" s="81" t="b">
        <v>0</v>
      </c>
      <c r="AK295" s="81">
        <v>4</v>
      </c>
      <c r="AL295" s="87" t="s">
        <v>712</v>
      </c>
      <c r="AM295" s="81" t="s">
        <v>741</v>
      </c>
      <c r="AN295" s="81" t="b">
        <v>0</v>
      </c>
      <c r="AO295" s="87" t="s">
        <v>703</v>
      </c>
      <c r="AP295" s="81" t="s">
        <v>197</v>
      </c>
      <c r="AQ295" s="81">
        <v>0</v>
      </c>
      <c r="AR295" s="81">
        <v>0</v>
      </c>
      <c r="AS295" s="81"/>
      <c r="AT295" s="81"/>
      <c r="AU295" s="81"/>
      <c r="AV295" s="81"/>
      <c r="AW295" s="81"/>
      <c r="AX295" s="81"/>
      <c r="AY295" s="81"/>
      <c r="AZ295" s="81"/>
      <c r="BA295" s="81">
        <v>1</v>
      </c>
      <c r="BB295" s="80" t="str">
        <f>REPLACE(INDEX(GroupVertices[Group],MATCH(Edges[[#This Row],[Vertex 1]],GroupVertices[Vertex],0)),1,1,"")</f>
        <v>4</v>
      </c>
      <c r="BC295" s="80" t="str">
        <f>REPLACE(INDEX(GroupVertices[Group],MATCH(Edges[[#This Row],[Vertex 2]],GroupVertices[Vertex],0)),1,1,"")</f>
        <v>4</v>
      </c>
      <c r="BD295" s="48"/>
      <c r="BE295" s="49"/>
      <c r="BF295" s="48"/>
      <c r="BG295" s="49"/>
      <c r="BH295" s="48"/>
      <c r="BI295" s="49"/>
      <c r="BJ295" s="48"/>
      <c r="BK295" s="49"/>
      <c r="BL295" s="48"/>
    </row>
    <row r="296" spans="1:64" ht="15">
      <c r="A296" s="66" t="s">
        <v>253</v>
      </c>
      <c r="B296" s="66" t="s">
        <v>264</v>
      </c>
      <c r="C296" s="67" t="s">
        <v>1943</v>
      </c>
      <c r="D296" s="68">
        <v>3</v>
      </c>
      <c r="E296" s="69" t="s">
        <v>132</v>
      </c>
      <c r="F296" s="70">
        <v>32</v>
      </c>
      <c r="G296" s="67"/>
      <c r="H296" s="71"/>
      <c r="I296" s="72"/>
      <c r="J296" s="72"/>
      <c r="K296" s="34" t="s">
        <v>66</v>
      </c>
      <c r="L296" s="79">
        <v>296</v>
      </c>
      <c r="M296" s="79"/>
      <c r="N296" s="74"/>
      <c r="O296" s="81" t="s">
        <v>328</v>
      </c>
      <c r="P296" s="83">
        <v>43471.83976851852</v>
      </c>
      <c r="Q296" s="81" t="s">
        <v>367</v>
      </c>
      <c r="R296" s="81"/>
      <c r="S296" s="81"/>
      <c r="T296" s="81" t="s">
        <v>414</v>
      </c>
      <c r="U296" s="81"/>
      <c r="V296" s="84" t="s">
        <v>461</v>
      </c>
      <c r="W296" s="83">
        <v>43471.83976851852</v>
      </c>
      <c r="X296" s="84" t="s">
        <v>567</v>
      </c>
      <c r="Y296" s="81"/>
      <c r="Z296" s="81"/>
      <c r="AA296" s="87" t="s">
        <v>668</v>
      </c>
      <c r="AB296" s="87" t="s">
        <v>703</v>
      </c>
      <c r="AC296" s="81" t="b">
        <v>0</v>
      </c>
      <c r="AD296" s="81">
        <v>4</v>
      </c>
      <c r="AE296" s="87" t="s">
        <v>715</v>
      </c>
      <c r="AF296" s="81" t="b">
        <v>0</v>
      </c>
      <c r="AG296" s="81" t="s">
        <v>728</v>
      </c>
      <c r="AH296" s="81"/>
      <c r="AI296" s="87" t="s">
        <v>712</v>
      </c>
      <c r="AJ296" s="81" t="b">
        <v>0</v>
      </c>
      <c r="AK296" s="81">
        <v>4</v>
      </c>
      <c r="AL296" s="87" t="s">
        <v>712</v>
      </c>
      <c r="AM296" s="81" t="s">
        <v>741</v>
      </c>
      <c r="AN296" s="81" t="b">
        <v>0</v>
      </c>
      <c r="AO296" s="87" t="s">
        <v>703</v>
      </c>
      <c r="AP296" s="81" t="s">
        <v>197</v>
      </c>
      <c r="AQ296" s="81">
        <v>0</v>
      </c>
      <c r="AR296" s="81">
        <v>0</v>
      </c>
      <c r="AS296" s="81"/>
      <c r="AT296" s="81"/>
      <c r="AU296" s="81"/>
      <c r="AV296" s="81"/>
      <c r="AW296" s="81"/>
      <c r="AX296" s="81"/>
      <c r="AY296" s="81"/>
      <c r="AZ296" s="81"/>
      <c r="BA296" s="81">
        <v>1</v>
      </c>
      <c r="BB296" s="80" t="str">
        <f>REPLACE(INDEX(GroupVertices[Group],MATCH(Edges[[#This Row],[Vertex 1]],GroupVertices[Vertex],0)),1,1,"")</f>
        <v>4</v>
      </c>
      <c r="BC296" s="80" t="str">
        <f>REPLACE(INDEX(GroupVertices[Group],MATCH(Edges[[#This Row],[Vertex 2]],GroupVertices[Vertex],0)),1,1,"")</f>
        <v>4</v>
      </c>
      <c r="BD296" s="48">
        <v>1</v>
      </c>
      <c r="BE296" s="49">
        <v>4</v>
      </c>
      <c r="BF296" s="48">
        <v>0</v>
      </c>
      <c r="BG296" s="49">
        <v>0</v>
      </c>
      <c r="BH296" s="48">
        <v>0</v>
      </c>
      <c r="BI296" s="49">
        <v>0</v>
      </c>
      <c r="BJ296" s="48">
        <v>24</v>
      </c>
      <c r="BK296" s="49">
        <v>96</v>
      </c>
      <c r="BL296" s="48">
        <v>25</v>
      </c>
    </row>
    <row r="297" spans="1:64" ht="15">
      <c r="A297" s="66" t="s">
        <v>253</v>
      </c>
      <c r="B297" s="66" t="s">
        <v>264</v>
      </c>
      <c r="C297" s="67" t="s">
        <v>1944</v>
      </c>
      <c r="D297" s="68">
        <v>10</v>
      </c>
      <c r="E297" s="69" t="s">
        <v>136</v>
      </c>
      <c r="F297" s="70">
        <v>26.8</v>
      </c>
      <c r="G297" s="67"/>
      <c r="H297" s="71"/>
      <c r="I297" s="72"/>
      <c r="J297" s="72"/>
      <c r="K297" s="34" t="s">
        <v>66</v>
      </c>
      <c r="L297" s="79">
        <v>297</v>
      </c>
      <c r="M297" s="79"/>
      <c r="N297" s="74"/>
      <c r="O297" s="81" t="s">
        <v>326</v>
      </c>
      <c r="P297" s="83">
        <v>43471.856203703705</v>
      </c>
      <c r="Q297" s="81" t="s">
        <v>369</v>
      </c>
      <c r="R297" s="81"/>
      <c r="S297" s="81"/>
      <c r="T297" s="81"/>
      <c r="U297" s="81"/>
      <c r="V297" s="84" t="s">
        <v>461</v>
      </c>
      <c r="W297" s="83">
        <v>43471.856203703705</v>
      </c>
      <c r="X297" s="84" t="s">
        <v>568</v>
      </c>
      <c r="Y297" s="81"/>
      <c r="Z297" s="81"/>
      <c r="AA297" s="87" t="s">
        <v>669</v>
      </c>
      <c r="AB297" s="81"/>
      <c r="AC297" s="81" t="b">
        <v>0</v>
      </c>
      <c r="AD297" s="81">
        <v>0</v>
      </c>
      <c r="AE297" s="87" t="s">
        <v>712</v>
      </c>
      <c r="AF297" s="81" t="b">
        <v>0</v>
      </c>
      <c r="AG297" s="81" t="s">
        <v>728</v>
      </c>
      <c r="AH297" s="81"/>
      <c r="AI297" s="87" t="s">
        <v>712</v>
      </c>
      <c r="AJ297" s="81" t="b">
        <v>0</v>
      </c>
      <c r="AK297" s="81">
        <v>3</v>
      </c>
      <c r="AL297" s="87" t="s">
        <v>677</v>
      </c>
      <c r="AM297" s="81" t="s">
        <v>741</v>
      </c>
      <c r="AN297" s="81" t="b">
        <v>0</v>
      </c>
      <c r="AO297" s="87" t="s">
        <v>677</v>
      </c>
      <c r="AP297" s="81" t="s">
        <v>197</v>
      </c>
      <c r="AQ297" s="81">
        <v>0</v>
      </c>
      <c r="AR297" s="81">
        <v>0</v>
      </c>
      <c r="AS297" s="81"/>
      <c r="AT297" s="81"/>
      <c r="AU297" s="81"/>
      <c r="AV297" s="81"/>
      <c r="AW297" s="81"/>
      <c r="AX297" s="81"/>
      <c r="AY297" s="81"/>
      <c r="AZ297" s="81"/>
      <c r="BA297" s="81">
        <v>2</v>
      </c>
      <c r="BB297" s="80" t="str">
        <f>REPLACE(INDEX(GroupVertices[Group],MATCH(Edges[[#This Row],[Vertex 1]],GroupVertices[Vertex],0)),1,1,"")</f>
        <v>4</v>
      </c>
      <c r="BC297" s="80" t="str">
        <f>REPLACE(INDEX(GroupVertices[Group],MATCH(Edges[[#This Row],[Vertex 2]],GroupVertices[Vertex],0)),1,1,"")</f>
        <v>4</v>
      </c>
      <c r="BD297" s="48"/>
      <c r="BE297" s="49"/>
      <c r="BF297" s="48"/>
      <c r="BG297" s="49"/>
      <c r="BH297" s="48"/>
      <c r="BI297" s="49"/>
      <c r="BJ297" s="48"/>
      <c r="BK297" s="49"/>
      <c r="BL297" s="48"/>
    </row>
    <row r="298" spans="1:64" ht="15">
      <c r="A298" s="66" t="s">
        <v>253</v>
      </c>
      <c r="B298" s="66" t="s">
        <v>276</v>
      </c>
      <c r="C298" s="67" t="s">
        <v>1944</v>
      </c>
      <c r="D298" s="68">
        <v>10</v>
      </c>
      <c r="E298" s="69" t="s">
        <v>136</v>
      </c>
      <c r="F298" s="70">
        <v>26.8</v>
      </c>
      <c r="G298" s="67"/>
      <c r="H298" s="71"/>
      <c r="I298" s="72"/>
      <c r="J298" s="72"/>
      <c r="K298" s="34" t="s">
        <v>66</v>
      </c>
      <c r="L298" s="79">
        <v>298</v>
      </c>
      <c r="M298" s="79"/>
      <c r="N298" s="74"/>
      <c r="O298" s="81" t="s">
        <v>328</v>
      </c>
      <c r="P298" s="83">
        <v>43471.856203703705</v>
      </c>
      <c r="Q298" s="81" t="s">
        <v>369</v>
      </c>
      <c r="R298" s="81"/>
      <c r="S298" s="81"/>
      <c r="T298" s="81"/>
      <c r="U298" s="81"/>
      <c r="V298" s="84" t="s">
        <v>461</v>
      </c>
      <c r="W298" s="83">
        <v>43471.856203703705</v>
      </c>
      <c r="X298" s="84" t="s">
        <v>568</v>
      </c>
      <c r="Y298" s="81"/>
      <c r="Z298" s="81"/>
      <c r="AA298" s="87" t="s">
        <v>669</v>
      </c>
      <c r="AB298" s="81"/>
      <c r="AC298" s="81" t="b">
        <v>0</v>
      </c>
      <c r="AD298" s="81">
        <v>0</v>
      </c>
      <c r="AE298" s="87" t="s">
        <v>712</v>
      </c>
      <c r="AF298" s="81" t="b">
        <v>0</v>
      </c>
      <c r="AG298" s="81" t="s">
        <v>728</v>
      </c>
      <c r="AH298" s="81"/>
      <c r="AI298" s="87" t="s">
        <v>712</v>
      </c>
      <c r="AJ298" s="81" t="b">
        <v>0</v>
      </c>
      <c r="AK298" s="81">
        <v>3</v>
      </c>
      <c r="AL298" s="87" t="s">
        <v>677</v>
      </c>
      <c r="AM298" s="81" t="s">
        <v>741</v>
      </c>
      <c r="AN298" s="81" t="b">
        <v>0</v>
      </c>
      <c r="AO298" s="87" t="s">
        <v>677</v>
      </c>
      <c r="AP298" s="81" t="s">
        <v>197</v>
      </c>
      <c r="AQ298" s="81">
        <v>0</v>
      </c>
      <c r="AR298" s="81">
        <v>0</v>
      </c>
      <c r="AS298" s="81"/>
      <c r="AT298" s="81"/>
      <c r="AU298" s="81"/>
      <c r="AV298" s="81"/>
      <c r="AW298" s="81"/>
      <c r="AX298" s="81"/>
      <c r="AY298" s="81"/>
      <c r="AZ298" s="81"/>
      <c r="BA298" s="81">
        <v>2</v>
      </c>
      <c r="BB298" s="80" t="str">
        <f>REPLACE(INDEX(GroupVertices[Group],MATCH(Edges[[#This Row],[Vertex 1]],GroupVertices[Vertex],0)),1,1,"")</f>
        <v>4</v>
      </c>
      <c r="BC298" s="80" t="str">
        <f>REPLACE(INDEX(GroupVertices[Group],MATCH(Edges[[#This Row],[Vertex 2]],GroupVertices[Vertex],0)),1,1,"")</f>
        <v>2</v>
      </c>
      <c r="BD298" s="48">
        <v>1</v>
      </c>
      <c r="BE298" s="49">
        <v>3.0303030303030303</v>
      </c>
      <c r="BF298" s="48">
        <v>2</v>
      </c>
      <c r="BG298" s="49">
        <v>6.0606060606060606</v>
      </c>
      <c r="BH298" s="48">
        <v>0</v>
      </c>
      <c r="BI298" s="49">
        <v>0</v>
      </c>
      <c r="BJ298" s="48">
        <v>30</v>
      </c>
      <c r="BK298" s="49">
        <v>90.9090909090909</v>
      </c>
      <c r="BL298" s="48">
        <v>33</v>
      </c>
    </row>
    <row r="299" spans="1:64" ht="15">
      <c r="A299" s="66" t="s">
        <v>253</v>
      </c>
      <c r="B299" s="66" t="s">
        <v>264</v>
      </c>
      <c r="C299" s="67" t="s">
        <v>1944</v>
      </c>
      <c r="D299" s="68">
        <v>10</v>
      </c>
      <c r="E299" s="69" t="s">
        <v>136</v>
      </c>
      <c r="F299" s="70">
        <v>26.8</v>
      </c>
      <c r="G299" s="67"/>
      <c r="H299" s="71"/>
      <c r="I299" s="72"/>
      <c r="J299" s="72"/>
      <c r="K299" s="34" t="s">
        <v>66</v>
      </c>
      <c r="L299" s="79">
        <v>299</v>
      </c>
      <c r="M299" s="79"/>
      <c r="N299" s="74"/>
      <c r="O299" s="81" t="s">
        <v>326</v>
      </c>
      <c r="P299" s="83">
        <v>43471.85681712963</v>
      </c>
      <c r="Q299" s="81" t="s">
        <v>347</v>
      </c>
      <c r="R299" s="81"/>
      <c r="S299" s="81"/>
      <c r="T299" s="81" t="s">
        <v>412</v>
      </c>
      <c r="U299" s="81"/>
      <c r="V299" s="84" t="s">
        <v>461</v>
      </c>
      <c r="W299" s="83">
        <v>43471.85681712963</v>
      </c>
      <c r="X299" s="84" t="s">
        <v>569</v>
      </c>
      <c r="Y299" s="81"/>
      <c r="Z299" s="81"/>
      <c r="AA299" s="87" t="s">
        <v>670</v>
      </c>
      <c r="AB299" s="81"/>
      <c r="AC299" s="81" t="b">
        <v>0</v>
      </c>
      <c r="AD299" s="81">
        <v>0</v>
      </c>
      <c r="AE299" s="87" t="s">
        <v>712</v>
      </c>
      <c r="AF299" s="81" t="b">
        <v>0</v>
      </c>
      <c r="AG299" s="81" t="s">
        <v>728</v>
      </c>
      <c r="AH299" s="81"/>
      <c r="AI299" s="87" t="s">
        <v>712</v>
      </c>
      <c r="AJ299" s="81" t="b">
        <v>0</v>
      </c>
      <c r="AK299" s="81">
        <v>5</v>
      </c>
      <c r="AL299" s="87" t="s">
        <v>678</v>
      </c>
      <c r="AM299" s="81" t="s">
        <v>741</v>
      </c>
      <c r="AN299" s="81" t="b">
        <v>0</v>
      </c>
      <c r="AO299" s="87" t="s">
        <v>678</v>
      </c>
      <c r="AP299" s="81" t="s">
        <v>197</v>
      </c>
      <c r="AQ299" s="81">
        <v>0</v>
      </c>
      <c r="AR299" s="81">
        <v>0</v>
      </c>
      <c r="AS299" s="81"/>
      <c r="AT299" s="81"/>
      <c r="AU299" s="81"/>
      <c r="AV299" s="81"/>
      <c r="AW299" s="81"/>
      <c r="AX299" s="81"/>
      <c r="AY299" s="81"/>
      <c r="AZ299" s="81"/>
      <c r="BA299" s="81">
        <v>2</v>
      </c>
      <c r="BB299" s="80" t="str">
        <f>REPLACE(INDEX(GroupVertices[Group],MATCH(Edges[[#This Row],[Vertex 1]],GroupVertices[Vertex],0)),1,1,"")</f>
        <v>4</v>
      </c>
      <c r="BC299" s="80" t="str">
        <f>REPLACE(INDEX(GroupVertices[Group],MATCH(Edges[[#This Row],[Vertex 2]],GroupVertices[Vertex],0)),1,1,"")</f>
        <v>4</v>
      </c>
      <c r="BD299" s="48"/>
      <c r="BE299" s="49"/>
      <c r="BF299" s="48"/>
      <c r="BG299" s="49"/>
      <c r="BH299" s="48"/>
      <c r="BI299" s="49"/>
      <c r="BJ299" s="48"/>
      <c r="BK299" s="49"/>
      <c r="BL299" s="48"/>
    </row>
    <row r="300" spans="1:64" ht="15">
      <c r="A300" s="66" t="s">
        <v>253</v>
      </c>
      <c r="B300" s="66" t="s">
        <v>276</v>
      </c>
      <c r="C300" s="67" t="s">
        <v>1944</v>
      </c>
      <c r="D300" s="68">
        <v>10</v>
      </c>
      <c r="E300" s="69" t="s">
        <v>136</v>
      </c>
      <c r="F300" s="70">
        <v>26.8</v>
      </c>
      <c r="G300" s="67"/>
      <c r="H300" s="71"/>
      <c r="I300" s="72"/>
      <c r="J300" s="72"/>
      <c r="K300" s="34" t="s">
        <v>66</v>
      </c>
      <c r="L300" s="79">
        <v>300</v>
      </c>
      <c r="M300" s="79"/>
      <c r="N300" s="74"/>
      <c r="O300" s="81" t="s">
        <v>327</v>
      </c>
      <c r="P300" s="83">
        <v>43471.85681712963</v>
      </c>
      <c r="Q300" s="81" t="s">
        <v>347</v>
      </c>
      <c r="R300" s="81"/>
      <c r="S300" s="81"/>
      <c r="T300" s="81" t="s">
        <v>412</v>
      </c>
      <c r="U300" s="81"/>
      <c r="V300" s="84" t="s">
        <v>461</v>
      </c>
      <c r="W300" s="83">
        <v>43471.85681712963</v>
      </c>
      <c r="X300" s="84" t="s">
        <v>569</v>
      </c>
      <c r="Y300" s="81"/>
      <c r="Z300" s="81"/>
      <c r="AA300" s="87" t="s">
        <v>670</v>
      </c>
      <c r="AB300" s="81"/>
      <c r="AC300" s="81" t="b">
        <v>0</v>
      </c>
      <c r="AD300" s="81">
        <v>0</v>
      </c>
      <c r="AE300" s="87" t="s">
        <v>712</v>
      </c>
      <c r="AF300" s="81" t="b">
        <v>0</v>
      </c>
      <c r="AG300" s="81" t="s">
        <v>728</v>
      </c>
      <c r="AH300" s="81"/>
      <c r="AI300" s="87" t="s">
        <v>712</v>
      </c>
      <c r="AJ300" s="81" t="b">
        <v>0</v>
      </c>
      <c r="AK300" s="81">
        <v>5</v>
      </c>
      <c r="AL300" s="87" t="s">
        <v>678</v>
      </c>
      <c r="AM300" s="81" t="s">
        <v>741</v>
      </c>
      <c r="AN300" s="81" t="b">
        <v>0</v>
      </c>
      <c r="AO300" s="87" t="s">
        <v>678</v>
      </c>
      <c r="AP300" s="81" t="s">
        <v>197</v>
      </c>
      <c r="AQ300" s="81">
        <v>0</v>
      </c>
      <c r="AR300" s="81">
        <v>0</v>
      </c>
      <c r="AS300" s="81"/>
      <c r="AT300" s="81"/>
      <c r="AU300" s="81"/>
      <c r="AV300" s="81"/>
      <c r="AW300" s="81"/>
      <c r="AX300" s="81"/>
      <c r="AY300" s="81"/>
      <c r="AZ300" s="81"/>
      <c r="BA300" s="81">
        <v>2</v>
      </c>
      <c r="BB300" s="80" t="str">
        <f>REPLACE(INDEX(GroupVertices[Group],MATCH(Edges[[#This Row],[Vertex 1]],GroupVertices[Vertex],0)),1,1,"")</f>
        <v>4</v>
      </c>
      <c r="BC300" s="80" t="str">
        <f>REPLACE(INDEX(GroupVertices[Group],MATCH(Edges[[#This Row],[Vertex 2]],GroupVertices[Vertex],0)),1,1,"")</f>
        <v>2</v>
      </c>
      <c r="BD300" s="48">
        <v>2</v>
      </c>
      <c r="BE300" s="49">
        <v>8.333333333333334</v>
      </c>
      <c r="BF300" s="48">
        <v>0</v>
      </c>
      <c r="BG300" s="49">
        <v>0</v>
      </c>
      <c r="BH300" s="48">
        <v>0</v>
      </c>
      <c r="BI300" s="49">
        <v>0</v>
      </c>
      <c r="BJ300" s="48">
        <v>22</v>
      </c>
      <c r="BK300" s="49">
        <v>91.66666666666667</v>
      </c>
      <c r="BL300" s="48">
        <v>24</v>
      </c>
    </row>
    <row r="301" spans="1:64" ht="15">
      <c r="A301" s="66" t="s">
        <v>276</v>
      </c>
      <c r="B301" s="66" t="s">
        <v>253</v>
      </c>
      <c r="C301" s="67" t="s">
        <v>1943</v>
      </c>
      <c r="D301" s="68">
        <v>3</v>
      </c>
      <c r="E301" s="69" t="s">
        <v>132</v>
      </c>
      <c r="F301" s="70">
        <v>32</v>
      </c>
      <c r="G301" s="67"/>
      <c r="H301" s="71"/>
      <c r="I301" s="72"/>
      <c r="J301" s="72"/>
      <c r="K301" s="34" t="s">
        <v>66</v>
      </c>
      <c r="L301" s="79">
        <v>301</v>
      </c>
      <c r="M301" s="79"/>
      <c r="N301" s="74"/>
      <c r="O301" s="81" t="s">
        <v>328</v>
      </c>
      <c r="P301" s="83">
        <v>43470.47392361111</v>
      </c>
      <c r="Q301" s="81" t="s">
        <v>345</v>
      </c>
      <c r="R301" s="84" t="s">
        <v>393</v>
      </c>
      <c r="S301" s="81" t="s">
        <v>400</v>
      </c>
      <c r="T301" s="81" t="s">
        <v>407</v>
      </c>
      <c r="U301" s="84" t="s">
        <v>439</v>
      </c>
      <c r="V301" s="84" t="s">
        <v>439</v>
      </c>
      <c r="W301" s="83">
        <v>43470.47392361111</v>
      </c>
      <c r="X301" s="84" t="s">
        <v>564</v>
      </c>
      <c r="Y301" s="81"/>
      <c r="Z301" s="81"/>
      <c r="AA301" s="87" t="s">
        <v>665</v>
      </c>
      <c r="AB301" s="87" t="s">
        <v>663</v>
      </c>
      <c r="AC301" s="81" t="b">
        <v>0</v>
      </c>
      <c r="AD301" s="81">
        <v>11</v>
      </c>
      <c r="AE301" s="87" t="s">
        <v>720</v>
      </c>
      <c r="AF301" s="81" t="b">
        <v>0</v>
      </c>
      <c r="AG301" s="81" t="s">
        <v>728</v>
      </c>
      <c r="AH301" s="81"/>
      <c r="AI301" s="87" t="s">
        <v>712</v>
      </c>
      <c r="AJ301" s="81" t="b">
        <v>0</v>
      </c>
      <c r="AK301" s="81">
        <v>16</v>
      </c>
      <c r="AL301" s="87" t="s">
        <v>712</v>
      </c>
      <c r="AM301" s="81" t="s">
        <v>742</v>
      </c>
      <c r="AN301" s="81" t="b">
        <v>0</v>
      </c>
      <c r="AO301" s="87" t="s">
        <v>663</v>
      </c>
      <c r="AP301" s="81" t="s">
        <v>326</v>
      </c>
      <c r="AQ301" s="81">
        <v>0</v>
      </c>
      <c r="AR301" s="81">
        <v>0</v>
      </c>
      <c r="AS301" s="81"/>
      <c r="AT301" s="81"/>
      <c r="AU301" s="81"/>
      <c r="AV301" s="81"/>
      <c r="AW301" s="81"/>
      <c r="AX301" s="81"/>
      <c r="AY301" s="81"/>
      <c r="AZ301" s="81"/>
      <c r="BA301" s="81">
        <v>1</v>
      </c>
      <c r="BB301" s="80" t="str">
        <f>REPLACE(INDEX(GroupVertices[Group],MATCH(Edges[[#This Row],[Vertex 1]],GroupVertices[Vertex],0)),1,1,"")</f>
        <v>2</v>
      </c>
      <c r="BC301" s="80" t="str">
        <f>REPLACE(INDEX(GroupVertices[Group],MATCH(Edges[[#This Row],[Vertex 2]],GroupVertices[Vertex],0)),1,1,"")</f>
        <v>4</v>
      </c>
      <c r="BD301" s="48">
        <v>1</v>
      </c>
      <c r="BE301" s="49">
        <v>4.166666666666667</v>
      </c>
      <c r="BF301" s="48">
        <v>0</v>
      </c>
      <c r="BG301" s="49">
        <v>0</v>
      </c>
      <c r="BH301" s="48">
        <v>0</v>
      </c>
      <c r="BI301" s="49">
        <v>0</v>
      </c>
      <c r="BJ301" s="48">
        <v>23</v>
      </c>
      <c r="BK301" s="49">
        <v>95.83333333333333</v>
      </c>
      <c r="BL301" s="48">
        <v>24</v>
      </c>
    </row>
    <row r="302" spans="1:64" ht="15">
      <c r="A302" s="66" t="s">
        <v>276</v>
      </c>
      <c r="B302" s="66" t="s">
        <v>253</v>
      </c>
      <c r="C302" s="67" t="s">
        <v>1944</v>
      </c>
      <c r="D302" s="68">
        <v>10</v>
      </c>
      <c r="E302" s="69" t="s">
        <v>136</v>
      </c>
      <c r="F302" s="70">
        <v>26.8</v>
      </c>
      <c r="G302" s="67"/>
      <c r="H302" s="71"/>
      <c r="I302" s="72"/>
      <c r="J302" s="72"/>
      <c r="K302" s="34" t="s">
        <v>66</v>
      </c>
      <c r="L302" s="79">
        <v>302</v>
      </c>
      <c r="M302" s="79"/>
      <c r="N302" s="74"/>
      <c r="O302" s="81" t="s">
        <v>326</v>
      </c>
      <c r="P302" s="83">
        <v>43471.493576388886</v>
      </c>
      <c r="Q302" s="81" t="s">
        <v>368</v>
      </c>
      <c r="R302" s="81"/>
      <c r="S302" s="81"/>
      <c r="T302" s="81"/>
      <c r="U302" s="81"/>
      <c r="V302" s="84" t="s">
        <v>482</v>
      </c>
      <c r="W302" s="83">
        <v>43471.493576388886</v>
      </c>
      <c r="X302" s="84" t="s">
        <v>571</v>
      </c>
      <c r="Y302" s="81"/>
      <c r="Z302" s="81"/>
      <c r="AA302" s="87" t="s">
        <v>672</v>
      </c>
      <c r="AB302" s="81"/>
      <c r="AC302" s="81" t="b">
        <v>0</v>
      </c>
      <c r="AD302" s="81">
        <v>0</v>
      </c>
      <c r="AE302" s="87" t="s">
        <v>712</v>
      </c>
      <c r="AF302" s="81" t="b">
        <v>0</v>
      </c>
      <c r="AG302" s="81" t="s">
        <v>728</v>
      </c>
      <c r="AH302" s="81"/>
      <c r="AI302" s="87" t="s">
        <v>712</v>
      </c>
      <c r="AJ302" s="81" t="b">
        <v>0</v>
      </c>
      <c r="AK302" s="81">
        <v>1</v>
      </c>
      <c r="AL302" s="87" t="s">
        <v>667</v>
      </c>
      <c r="AM302" s="81" t="s">
        <v>742</v>
      </c>
      <c r="AN302" s="81" t="b">
        <v>0</v>
      </c>
      <c r="AO302" s="87" t="s">
        <v>667</v>
      </c>
      <c r="AP302" s="81" t="s">
        <v>197</v>
      </c>
      <c r="AQ302" s="81">
        <v>0</v>
      </c>
      <c r="AR302" s="81">
        <v>0</v>
      </c>
      <c r="AS302" s="81"/>
      <c r="AT302" s="81"/>
      <c r="AU302" s="81"/>
      <c r="AV302" s="81"/>
      <c r="AW302" s="81"/>
      <c r="AX302" s="81"/>
      <c r="AY302" s="81"/>
      <c r="AZ302" s="81"/>
      <c r="BA302" s="81">
        <v>2</v>
      </c>
      <c r="BB302" s="80" t="str">
        <f>REPLACE(INDEX(GroupVertices[Group],MATCH(Edges[[#This Row],[Vertex 1]],GroupVertices[Vertex],0)),1,1,"")</f>
        <v>2</v>
      </c>
      <c r="BC302" s="80" t="str">
        <f>REPLACE(INDEX(GroupVertices[Group],MATCH(Edges[[#This Row],[Vertex 2]],GroupVertices[Vertex],0)),1,1,"")</f>
        <v>4</v>
      </c>
      <c r="BD302" s="48">
        <v>2</v>
      </c>
      <c r="BE302" s="49">
        <v>6.25</v>
      </c>
      <c r="BF302" s="48">
        <v>2</v>
      </c>
      <c r="BG302" s="49">
        <v>6.25</v>
      </c>
      <c r="BH302" s="48">
        <v>0</v>
      </c>
      <c r="BI302" s="49">
        <v>0</v>
      </c>
      <c r="BJ302" s="48">
        <v>28</v>
      </c>
      <c r="BK302" s="49">
        <v>87.5</v>
      </c>
      <c r="BL302" s="48">
        <v>32</v>
      </c>
    </row>
    <row r="303" spans="1:64" ht="15">
      <c r="A303" s="66" t="s">
        <v>276</v>
      </c>
      <c r="B303" s="66" t="s">
        <v>253</v>
      </c>
      <c r="C303" s="67" t="s">
        <v>1944</v>
      </c>
      <c r="D303" s="68">
        <v>10</v>
      </c>
      <c r="E303" s="69" t="s">
        <v>136</v>
      </c>
      <c r="F303" s="70">
        <v>26.8</v>
      </c>
      <c r="G303" s="67"/>
      <c r="H303" s="71"/>
      <c r="I303" s="72"/>
      <c r="J303" s="72"/>
      <c r="K303" s="34" t="s">
        <v>66</v>
      </c>
      <c r="L303" s="79">
        <v>303</v>
      </c>
      <c r="M303" s="79"/>
      <c r="N303" s="74"/>
      <c r="O303" s="81" t="s">
        <v>326</v>
      </c>
      <c r="P303" s="83">
        <v>43471.84265046296</v>
      </c>
      <c r="Q303" s="81" t="s">
        <v>367</v>
      </c>
      <c r="R303" s="81"/>
      <c r="S303" s="81"/>
      <c r="T303" s="81" t="s">
        <v>424</v>
      </c>
      <c r="U303" s="81"/>
      <c r="V303" s="84" t="s">
        <v>482</v>
      </c>
      <c r="W303" s="83">
        <v>43471.84265046296</v>
      </c>
      <c r="X303" s="84" t="s">
        <v>572</v>
      </c>
      <c r="Y303" s="81"/>
      <c r="Z303" s="81"/>
      <c r="AA303" s="87" t="s">
        <v>673</v>
      </c>
      <c r="AB303" s="81"/>
      <c r="AC303" s="81" t="b">
        <v>0</v>
      </c>
      <c r="AD303" s="81">
        <v>0</v>
      </c>
      <c r="AE303" s="87" t="s">
        <v>712</v>
      </c>
      <c r="AF303" s="81" t="b">
        <v>0</v>
      </c>
      <c r="AG303" s="81" t="s">
        <v>728</v>
      </c>
      <c r="AH303" s="81"/>
      <c r="AI303" s="87" t="s">
        <v>712</v>
      </c>
      <c r="AJ303" s="81" t="b">
        <v>0</v>
      </c>
      <c r="AK303" s="81">
        <v>4</v>
      </c>
      <c r="AL303" s="87" t="s">
        <v>668</v>
      </c>
      <c r="AM303" s="81" t="s">
        <v>741</v>
      </c>
      <c r="AN303" s="81" t="b">
        <v>0</v>
      </c>
      <c r="AO303" s="87" t="s">
        <v>668</v>
      </c>
      <c r="AP303" s="81" t="s">
        <v>197</v>
      </c>
      <c r="AQ303" s="81">
        <v>0</v>
      </c>
      <c r="AR303" s="81">
        <v>0</v>
      </c>
      <c r="AS303" s="81"/>
      <c r="AT303" s="81"/>
      <c r="AU303" s="81"/>
      <c r="AV303" s="81"/>
      <c r="AW303" s="81"/>
      <c r="AX303" s="81"/>
      <c r="AY303" s="81"/>
      <c r="AZ303" s="81"/>
      <c r="BA303" s="81">
        <v>2</v>
      </c>
      <c r="BB303" s="80" t="str">
        <f>REPLACE(INDEX(GroupVertices[Group],MATCH(Edges[[#This Row],[Vertex 1]],GroupVertices[Vertex],0)),1,1,"")</f>
        <v>2</v>
      </c>
      <c r="BC303" s="80" t="str">
        <f>REPLACE(INDEX(GroupVertices[Group],MATCH(Edges[[#This Row],[Vertex 2]],GroupVertices[Vertex],0)),1,1,"")</f>
        <v>4</v>
      </c>
      <c r="BD303" s="48">
        <v>1</v>
      </c>
      <c r="BE303" s="49">
        <v>4</v>
      </c>
      <c r="BF303" s="48">
        <v>0</v>
      </c>
      <c r="BG303" s="49">
        <v>0</v>
      </c>
      <c r="BH303" s="48">
        <v>0</v>
      </c>
      <c r="BI303" s="49">
        <v>0</v>
      </c>
      <c r="BJ303" s="48">
        <v>24</v>
      </c>
      <c r="BK303" s="49">
        <v>96</v>
      </c>
      <c r="BL303" s="48">
        <v>25</v>
      </c>
    </row>
    <row r="304" spans="1:64" ht="15">
      <c r="A304" s="66" t="s">
        <v>273</v>
      </c>
      <c r="B304" s="66" t="s">
        <v>276</v>
      </c>
      <c r="C304" s="67" t="s">
        <v>1943</v>
      </c>
      <c r="D304" s="68">
        <v>3</v>
      </c>
      <c r="E304" s="69" t="s">
        <v>132</v>
      </c>
      <c r="F304" s="70">
        <v>32</v>
      </c>
      <c r="G304" s="67"/>
      <c r="H304" s="71"/>
      <c r="I304" s="72"/>
      <c r="J304" s="72"/>
      <c r="K304" s="34" t="s">
        <v>66</v>
      </c>
      <c r="L304" s="79">
        <v>304</v>
      </c>
      <c r="M304" s="79"/>
      <c r="N304" s="74"/>
      <c r="O304" s="81" t="s">
        <v>327</v>
      </c>
      <c r="P304" s="83">
        <v>43471.85659722222</v>
      </c>
      <c r="Q304" s="81" t="s">
        <v>367</v>
      </c>
      <c r="R304" s="81"/>
      <c r="S304" s="81"/>
      <c r="T304" s="81" t="s">
        <v>424</v>
      </c>
      <c r="U304" s="81"/>
      <c r="V304" s="84" t="s">
        <v>479</v>
      </c>
      <c r="W304" s="83">
        <v>43471.85659722222</v>
      </c>
      <c r="X304" s="84" t="s">
        <v>570</v>
      </c>
      <c r="Y304" s="81"/>
      <c r="Z304" s="81"/>
      <c r="AA304" s="87" t="s">
        <v>671</v>
      </c>
      <c r="AB304" s="81"/>
      <c r="AC304" s="81" t="b">
        <v>0</v>
      </c>
      <c r="AD304" s="81">
        <v>0</v>
      </c>
      <c r="AE304" s="87" t="s">
        <v>712</v>
      </c>
      <c r="AF304" s="81" t="b">
        <v>0</v>
      </c>
      <c r="AG304" s="81" t="s">
        <v>728</v>
      </c>
      <c r="AH304" s="81"/>
      <c r="AI304" s="87" t="s">
        <v>712</v>
      </c>
      <c r="AJ304" s="81" t="b">
        <v>0</v>
      </c>
      <c r="AK304" s="81">
        <v>4</v>
      </c>
      <c r="AL304" s="87" t="s">
        <v>668</v>
      </c>
      <c r="AM304" s="81" t="s">
        <v>741</v>
      </c>
      <c r="AN304" s="81" t="b">
        <v>0</v>
      </c>
      <c r="AO304" s="87" t="s">
        <v>668</v>
      </c>
      <c r="AP304" s="81" t="s">
        <v>197</v>
      </c>
      <c r="AQ304" s="81">
        <v>0</v>
      </c>
      <c r="AR304" s="81">
        <v>0</v>
      </c>
      <c r="AS304" s="81"/>
      <c r="AT304" s="81"/>
      <c r="AU304" s="81"/>
      <c r="AV304" s="81"/>
      <c r="AW304" s="81"/>
      <c r="AX304" s="81"/>
      <c r="AY304" s="81"/>
      <c r="AZ304" s="81"/>
      <c r="BA304" s="81">
        <v>1</v>
      </c>
      <c r="BB304" s="80" t="str">
        <f>REPLACE(INDEX(GroupVertices[Group],MATCH(Edges[[#This Row],[Vertex 1]],GroupVertices[Vertex],0)),1,1,"")</f>
        <v>4</v>
      </c>
      <c r="BC304" s="80" t="str">
        <f>REPLACE(INDEX(GroupVertices[Group],MATCH(Edges[[#This Row],[Vertex 2]],GroupVertices[Vertex],0)),1,1,"")</f>
        <v>2</v>
      </c>
      <c r="BD304" s="48"/>
      <c r="BE304" s="49"/>
      <c r="BF304" s="48"/>
      <c r="BG304" s="49"/>
      <c r="BH304" s="48"/>
      <c r="BI304" s="49"/>
      <c r="BJ304" s="48"/>
      <c r="BK304" s="49"/>
      <c r="BL304" s="48"/>
    </row>
    <row r="305" spans="1:64" ht="15">
      <c r="A305" s="66" t="s">
        <v>273</v>
      </c>
      <c r="B305" s="66" t="s">
        <v>258</v>
      </c>
      <c r="C305" s="67" t="s">
        <v>1943</v>
      </c>
      <c r="D305" s="68">
        <v>3</v>
      </c>
      <c r="E305" s="69" t="s">
        <v>132</v>
      </c>
      <c r="F305" s="70">
        <v>32</v>
      </c>
      <c r="G305" s="67"/>
      <c r="H305" s="71"/>
      <c r="I305" s="72"/>
      <c r="J305" s="72"/>
      <c r="K305" s="34" t="s">
        <v>65</v>
      </c>
      <c r="L305" s="79">
        <v>305</v>
      </c>
      <c r="M305" s="79"/>
      <c r="N305" s="74"/>
      <c r="O305" s="81" t="s">
        <v>327</v>
      </c>
      <c r="P305" s="83">
        <v>43471.85659722222</v>
      </c>
      <c r="Q305" s="81" t="s">
        <v>367</v>
      </c>
      <c r="R305" s="81"/>
      <c r="S305" s="81"/>
      <c r="T305" s="81" t="s">
        <v>424</v>
      </c>
      <c r="U305" s="81"/>
      <c r="V305" s="84" t="s">
        <v>479</v>
      </c>
      <c r="W305" s="83">
        <v>43471.85659722222</v>
      </c>
      <c r="X305" s="84" t="s">
        <v>570</v>
      </c>
      <c r="Y305" s="81"/>
      <c r="Z305" s="81"/>
      <c r="AA305" s="87" t="s">
        <v>671</v>
      </c>
      <c r="AB305" s="81"/>
      <c r="AC305" s="81" t="b">
        <v>0</v>
      </c>
      <c r="AD305" s="81">
        <v>0</v>
      </c>
      <c r="AE305" s="87" t="s">
        <v>712</v>
      </c>
      <c r="AF305" s="81" t="b">
        <v>0</v>
      </c>
      <c r="AG305" s="81" t="s">
        <v>728</v>
      </c>
      <c r="AH305" s="81"/>
      <c r="AI305" s="87" t="s">
        <v>712</v>
      </c>
      <c r="AJ305" s="81" t="b">
        <v>0</v>
      </c>
      <c r="AK305" s="81">
        <v>4</v>
      </c>
      <c r="AL305" s="87" t="s">
        <v>668</v>
      </c>
      <c r="AM305" s="81" t="s">
        <v>741</v>
      </c>
      <c r="AN305" s="81" t="b">
        <v>0</v>
      </c>
      <c r="AO305" s="87" t="s">
        <v>668</v>
      </c>
      <c r="AP305" s="81" t="s">
        <v>197</v>
      </c>
      <c r="AQ305" s="81">
        <v>0</v>
      </c>
      <c r="AR305" s="81">
        <v>0</v>
      </c>
      <c r="AS305" s="81"/>
      <c r="AT305" s="81"/>
      <c r="AU305" s="81"/>
      <c r="AV305" s="81"/>
      <c r="AW305" s="81"/>
      <c r="AX305" s="81"/>
      <c r="AY305" s="81"/>
      <c r="AZ305" s="81"/>
      <c r="BA305" s="81">
        <v>1</v>
      </c>
      <c r="BB305" s="80" t="str">
        <f>REPLACE(INDEX(GroupVertices[Group],MATCH(Edges[[#This Row],[Vertex 1]],GroupVertices[Vertex],0)),1,1,"")</f>
        <v>4</v>
      </c>
      <c r="BC305" s="80" t="str">
        <f>REPLACE(INDEX(GroupVertices[Group],MATCH(Edges[[#This Row],[Vertex 2]],GroupVertices[Vertex],0)),1,1,"")</f>
        <v>4</v>
      </c>
      <c r="BD305" s="48"/>
      <c r="BE305" s="49"/>
      <c r="BF305" s="48"/>
      <c r="BG305" s="49"/>
      <c r="BH305" s="48"/>
      <c r="BI305" s="49"/>
      <c r="BJ305" s="48"/>
      <c r="BK305" s="49"/>
      <c r="BL305" s="48"/>
    </row>
    <row r="306" spans="1:64" ht="15">
      <c r="A306" s="66" t="s">
        <v>273</v>
      </c>
      <c r="B306" s="66" t="s">
        <v>264</v>
      </c>
      <c r="C306" s="67" t="s">
        <v>1943</v>
      </c>
      <c r="D306" s="68">
        <v>3</v>
      </c>
      <c r="E306" s="69" t="s">
        <v>132</v>
      </c>
      <c r="F306" s="70">
        <v>32</v>
      </c>
      <c r="G306" s="67"/>
      <c r="H306" s="71"/>
      <c r="I306" s="72"/>
      <c r="J306" s="72"/>
      <c r="K306" s="34" t="s">
        <v>65</v>
      </c>
      <c r="L306" s="79">
        <v>306</v>
      </c>
      <c r="M306" s="79"/>
      <c r="N306" s="74"/>
      <c r="O306" s="81" t="s">
        <v>328</v>
      </c>
      <c r="P306" s="83">
        <v>43471.85659722222</v>
      </c>
      <c r="Q306" s="81" t="s">
        <v>367</v>
      </c>
      <c r="R306" s="81"/>
      <c r="S306" s="81"/>
      <c r="T306" s="81" t="s">
        <v>424</v>
      </c>
      <c r="U306" s="81"/>
      <c r="V306" s="84" t="s">
        <v>479</v>
      </c>
      <c r="W306" s="83">
        <v>43471.85659722222</v>
      </c>
      <c r="X306" s="84" t="s">
        <v>570</v>
      </c>
      <c r="Y306" s="81"/>
      <c r="Z306" s="81"/>
      <c r="AA306" s="87" t="s">
        <v>671</v>
      </c>
      <c r="AB306" s="81"/>
      <c r="AC306" s="81" t="b">
        <v>0</v>
      </c>
      <c r="AD306" s="81">
        <v>0</v>
      </c>
      <c r="AE306" s="87" t="s">
        <v>712</v>
      </c>
      <c r="AF306" s="81" t="b">
        <v>0</v>
      </c>
      <c r="AG306" s="81" t="s">
        <v>728</v>
      </c>
      <c r="AH306" s="81"/>
      <c r="AI306" s="87" t="s">
        <v>712</v>
      </c>
      <c r="AJ306" s="81" t="b">
        <v>0</v>
      </c>
      <c r="AK306" s="81">
        <v>4</v>
      </c>
      <c r="AL306" s="87" t="s">
        <v>668</v>
      </c>
      <c r="AM306" s="81" t="s">
        <v>741</v>
      </c>
      <c r="AN306" s="81" t="b">
        <v>0</v>
      </c>
      <c r="AO306" s="87" t="s">
        <v>668</v>
      </c>
      <c r="AP306" s="81" t="s">
        <v>197</v>
      </c>
      <c r="AQ306" s="81">
        <v>0</v>
      </c>
      <c r="AR306" s="81">
        <v>0</v>
      </c>
      <c r="AS306" s="81"/>
      <c r="AT306" s="81"/>
      <c r="AU306" s="81"/>
      <c r="AV306" s="81"/>
      <c r="AW306" s="81"/>
      <c r="AX306" s="81"/>
      <c r="AY306" s="81"/>
      <c r="AZ306" s="81"/>
      <c r="BA306" s="81">
        <v>1</v>
      </c>
      <c r="BB306" s="80" t="str">
        <f>REPLACE(INDEX(GroupVertices[Group],MATCH(Edges[[#This Row],[Vertex 1]],GroupVertices[Vertex],0)),1,1,"")</f>
        <v>4</v>
      </c>
      <c r="BC306" s="80" t="str">
        <f>REPLACE(INDEX(GroupVertices[Group],MATCH(Edges[[#This Row],[Vertex 2]],GroupVertices[Vertex],0)),1,1,"")</f>
        <v>4</v>
      </c>
      <c r="BD306" s="48"/>
      <c r="BE306" s="49"/>
      <c r="BF306" s="48"/>
      <c r="BG306" s="49"/>
      <c r="BH306" s="48"/>
      <c r="BI306" s="49"/>
      <c r="BJ306" s="48"/>
      <c r="BK306" s="49"/>
      <c r="BL306" s="48"/>
    </row>
    <row r="307" spans="1:64" ht="15">
      <c r="A307" s="66" t="s">
        <v>276</v>
      </c>
      <c r="B307" s="66" t="s">
        <v>273</v>
      </c>
      <c r="C307" s="67" t="s">
        <v>1943</v>
      </c>
      <c r="D307" s="68">
        <v>3</v>
      </c>
      <c r="E307" s="69" t="s">
        <v>132</v>
      </c>
      <c r="F307" s="70">
        <v>32</v>
      </c>
      <c r="G307" s="67"/>
      <c r="H307" s="71"/>
      <c r="I307" s="72"/>
      <c r="J307" s="72"/>
      <c r="K307" s="34" t="s">
        <v>66</v>
      </c>
      <c r="L307" s="79">
        <v>307</v>
      </c>
      <c r="M307" s="79"/>
      <c r="N307" s="74"/>
      <c r="O307" s="81" t="s">
        <v>327</v>
      </c>
      <c r="P307" s="83">
        <v>43471.84265046296</v>
      </c>
      <c r="Q307" s="81" t="s">
        <v>367</v>
      </c>
      <c r="R307" s="81"/>
      <c r="S307" s="81"/>
      <c r="T307" s="81" t="s">
        <v>424</v>
      </c>
      <c r="U307" s="81"/>
      <c r="V307" s="84" t="s">
        <v>482</v>
      </c>
      <c r="W307" s="83">
        <v>43471.84265046296</v>
      </c>
      <c r="X307" s="84" t="s">
        <v>572</v>
      </c>
      <c r="Y307" s="81"/>
      <c r="Z307" s="81"/>
      <c r="AA307" s="87" t="s">
        <v>673</v>
      </c>
      <c r="AB307" s="81"/>
      <c r="AC307" s="81" t="b">
        <v>0</v>
      </c>
      <c r="AD307" s="81">
        <v>0</v>
      </c>
      <c r="AE307" s="87" t="s">
        <v>712</v>
      </c>
      <c r="AF307" s="81" t="b">
        <v>0</v>
      </c>
      <c r="AG307" s="81" t="s">
        <v>728</v>
      </c>
      <c r="AH307" s="81"/>
      <c r="AI307" s="87" t="s">
        <v>712</v>
      </c>
      <c r="AJ307" s="81" t="b">
        <v>0</v>
      </c>
      <c r="AK307" s="81">
        <v>4</v>
      </c>
      <c r="AL307" s="87" t="s">
        <v>668</v>
      </c>
      <c r="AM307" s="81" t="s">
        <v>741</v>
      </c>
      <c r="AN307" s="81" t="b">
        <v>0</v>
      </c>
      <c r="AO307" s="87" t="s">
        <v>668</v>
      </c>
      <c r="AP307" s="81" t="s">
        <v>197</v>
      </c>
      <c r="AQ307" s="81">
        <v>0</v>
      </c>
      <c r="AR307" s="81">
        <v>0</v>
      </c>
      <c r="AS307" s="81"/>
      <c r="AT307" s="81"/>
      <c r="AU307" s="81"/>
      <c r="AV307" s="81"/>
      <c r="AW307" s="81"/>
      <c r="AX307" s="81"/>
      <c r="AY307" s="81"/>
      <c r="AZ307" s="81"/>
      <c r="BA307" s="81">
        <v>1</v>
      </c>
      <c r="BB307" s="80" t="str">
        <f>REPLACE(INDEX(GroupVertices[Group],MATCH(Edges[[#This Row],[Vertex 1]],GroupVertices[Vertex],0)),1,1,"")</f>
        <v>2</v>
      </c>
      <c r="BC307" s="80" t="str">
        <f>REPLACE(INDEX(GroupVertices[Group],MATCH(Edges[[#This Row],[Vertex 2]],GroupVertices[Vertex],0)),1,1,"")</f>
        <v>4</v>
      </c>
      <c r="BD307" s="48"/>
      <c r="BE307" s="49"/>
      <c r="BF307" s="48"/>
      <c r="BG307" s="49"/>
      <c r="BH307" s="48"/>
      <c r="BI307" s="49"/>
      <c r="BJ307" s="48"/>
      <c r="BK307" s="49"/>
      <c r="BL307" s="48"/>
    </row>
    <row r="308" spans="1:64" ht="15">
      <c r="A308" s="66" t="s">
        <v>264</v>
      </c>
      <c r="B308" s="66" t="s">
        <v>258</v>
      </c>
      <c r="C308" s="67" t="s">
        <v>1943</v>
      </c>
      <c r="D308" s="68">
        <v>3</v>
      </c>
      <c r="E308" s="69" t="s">
        <v>132</v>
      </c>
      <c r="F308" s="70">
        <v>32</v>
      </c>
      <c r="G308" s="67"/>
      <c r="H308" s="71"/>
      <c r="I308" s="72"/>
      <c r="J308" s="72"/>
      <c r="K308" s="34" t="s">
        <v>65</v>
      </c>
      <c r="L308" s="79">
        <v>308</v>
      </c>
      <c r="M308" s="79"/>
      <c r="N308" s="74"/>
      <c r="O308" s="81" t="s">
        <v>327</v>
      </c>
      <c r="P308" s="83">
        <v>43470.70482638889</v>
      </c>
      <c r="Q308" s="81" t="s">
        <v>366</v>
      </c>
      <c r="R308" s="84" t="s">
        <v>392</v>
      </c>
      <c r="S308" s="81" t="s">
        <v>397</v>
      </c>
      <c r="T308" s="81" t="s">
        <v>429</v>
      </c>
      <c r="U308" s="81"/>
      <c r="V308" s="84" t="s">
        <v>472</v>
      </c>
      <c r="W308" s="83">
        <v>43470.70482638889</v>
      </c>
      <c r="X308" s="84" t="s">
        <v>563</v>
      </c>
      <c r="Y308" s="81"/>
      <c r="Z308" s="81"/>
      <c r="AA308" s="87" t="s">
        <v>664</v>
      </c>
      <c r="AB308" s="87" t="s">
        <v>663</v>
      </c>
      <c r="AC308" s="81" t="b">
        <v>0</v>
      </c>
      <c r="AD308" s="81">
        <v>6</v>
      </c>
      <c r="AE308" s="87" t="s">
        <v>720</v>
      </c>
      <c r="AF308" s="81" t="b">
        <v>0</v>
      </c>
      <c r="AG308" s="81" t="s">
        <v>728</v>
      </c>
      <c r="AH308" s="81"/>
      <c r="AI308" s="87" t="s">
        <v>712</v>
      </c>
      <c r="AJ308" s="81" t="b">
        <v>0</v>
      </c>
      <c r="AK308" s="81">
        <v>5</v>
      </c>
      <c r="AL308" s="87" t="s">
        <v>712</v>
      </c>
      <c r="AM308" s="81" t="s">
        <v>741</v>
      </c>
      <c r="AN308" s="81" t="b">
        <v>0</v>
      </c>
      <c r="AO308" s="87" t="s">
        <v>663</v>
      </c>
      <c r="AP308" s="81" t="s">
        <v>326</v>
      </c>
      <c r="AQ308" s="81">
        <v>0</v>
      </c>
      <c r="AR308" s="81">
        <v>0</v>
      </c>
      <c r="AS308" s="81"/>
      <c r="AT308" s="81"/>
      <c r="AU308" s="81"/>
      <c r="AV308" s="81"/>
      <c r="AW308" s="81"/>
      <c r="AX308" s="81"/>
      <c r="AY308" s="81"/>
      <c r="AZ308" s="81"/>
      <c r="BA308" s="81">
        <v>1</v>
      </c>
      <c r="BB308" s="80" t="str">
        <f>REPLACE(INDEX(GroupVertices[Group],MATCH(Edges[[#This Row],[Vertex 1]],GroupVertices[Vertex],0)),1,1,"")</f>
        <v>4</v>
      </c>
      <c r="BC308" s="80" t="str">
        <f>REPLACE(INDEX(GroupVertices[Group],MATCH(Edges[[#This Row],[Vertex 2]],GroupVertices[Vertex],0)),1,1,"")</f>
        <v>4</v>
      </c>
      <c r="BD308" s="48"/>
      <c r="BE308" s="49"/>
      <c r="BF308" s="48"/>
      <c r="BG308" s="49"/>
      <c r="BH308" s="48"/>
      <c r="BI308" s="49"/>
      <c r="BJ308" s="48"/>
      <c r="BK308" s="49"/>
      <c r="BL308" s="48"/>
    </row>
    <row r="309" spans="1:64" ht="15">
      <c r="A309" s="66" t="s">
        <v>276</v>
      </c>
      <c r="B309" s="66" t="s">
        <v>258</v>
      </c>
      <c r="C309" s="67" t="s">
        <v>1945</v>
      </c>
      <c r="D309" s="68">
        <v>10</v>
      </c>
      <c r="E309" s="69" t="s">
        <v>136</v>
      </c>
      <c r="F309" s="70">
        <v>16.4</v>
      </c>
      <c r="G309" s="67"/>
      <c r="H309" s="71"/>
      <c r="I309" s="72"/>
      <c r="J309" s="72"/>
      <c r="K309" s="34" t="s">
        <v>65</v>
      </c>
      <c r="L309" s="79">
        <v>309</v>
      </c>
      <c r="M309" s="79"/>
      <c r="N309" s="74"/>
      <c r="O309" s="81" t="s">
        <v>327</v>
      </c>
      <c r="P309" s="83">
        <v>43470.42171296296</v>
      </c>
      <c r="Q309" s="81" t="s">
        <v>341</v>
      </c>
      <c r="R309" s="81"/>
      <c r="S309" s="81"/>
      <c r="T309" s="81" t="s">
        <v>407</v>
      </c>
      <c r="U309" s="84" t="s">
        <v>440</v>
      </c>
      <c r="V309" s="84" t="s">
        <v>440</v>
      </c>
      <c r="W309" s="83">
        <v>43470.42171296296</v>
      </c>
      <c r="X309" s="84" t="s">
        <v>579</v>
      </c>
      <c r="Y309" s="81"/>
      <c r="Z309" s="81"/>
      <c r="AA309" s="87" t="s">
        <v>680</v>
      </c>
      <c r="AB309" s="81"/>
      <c r="AC309" s="81" t="b">
        <v>0</v>
      </c>
      <c r="AD309" s="81">
        <v>27</v>
      </c>
      <c r="AE309" s="87" t="s">
        <v>712</v>
      </c>
      <c r="AF309" s="81" t="b">
        <v>0</v>
      </c>
      <c r="AG309" s="81" t="s">
        <v>728</v>
      </c>
      <c r="AH309" s="81"/>
      <c r="AI309" s="87" t="s">
        <v>712</v>
      </c>
      <c r="AJ309" s="81" t="b">
        <v>0</v>
      </c>
      <c r="AK309" s="81">
        <v>16</v>
      </c>
      <c r="AL309" s="87" t="s">
        <v>712</v>
      </c>
      <c r="AM309" s="81" t="s">
        <v>742</v>
      </c>
      <c r="AN309" s="81" t="b">
        <v>0</v>
      </c>
      <c r="AO309" s="87" t="s">
        <v>680</v>
      </c>
      <c r="AP309" s="81" t="s">
        <v>326</v>
      </c>
      <c r="AQ309" s="81">
        <v>0</v>
      </c>
      <c r="AR309" s="81">
        <v>0</v>
      </c>
      <c r="AS309" s="81"/>
      <c r="AT309" s="81"/>
      <c r="AU309" s="81"/>
      <c r="AV309" s="81"/>
      <c r="AW309" s="81"/>
      <c r="AX309" s="81"/>
      <c r="AY309" s="81"/>
      <c r="AZ309" s="81"/>
      <c r="BA309" s="81">
        <v>4</v>
      </c>
      <c r="BB309" s="80" t="str">
        <f>REPLACE(INDEX(GroupVertices[Group],MATCH(Edges[[#This Row],[Vertex 1]],GroupVertices[Vertex],0)),1,1,"")</f>
        <v>2</v>
      </c>
      <c r="BC309" s="80" t="str">
        <f>REPLACE(INDEX(GroupVertices[Group],MATCH(Edges[[#This Row],[Vertex 2]],GroupVertices[Vertex],0)),1,1,"")</f>
        <v>4</v>
      </c>
      <c r="BD309" s="48"/>
      <c r="BE309" s="49"/>
      <c r="BF309" s="48"/>
      <c r="BG309" s="49"/>
      <c r="BH309" s="48"/>
      <c r="BI309" s="49"/>
      <c r="BJ309" s="48"/>
      <c r="BK309" s="49"/>
      <c r="BL309" s="48"/>
    </row>
    <row r="310" spans="1:64" ht="15">
      <c r="A310" s="66" t="s">
        <v>276</v>
      </c>
      <c r="B310" s="66" t="s">
        <v>258</v>
      </c>
      <c r="C310" s="67" t="s">
        <v>1945</v>
      </c>
      <c r="D310" s="68">
        <v>10</v>
      </c>
      <c r="E310" s="69" t="s">
        <v>136</v>
      </c>
      <c r="F310" s="70">
        <v>16.4</v>
      </c>
      <c r="G310" s="67"/>
      <c r="H310" s="71"/>
      <c r="I310" s="72"/>
      <c r="J310" s="72"/>
      <c r="K310" s="34" t="s">
        <v>65</v>
      </c>
      <c r="L310" s="79">
        <v>310</v>
      </c>
      <c r="M310" s="79"/>
      <c r="N310" s="74"/>
      <c r="O310" s="81" t="s">
        <v>327</v>
      </c>
      <c r="P310" s="83">
        <v>43470.47392361111</v>
      </c>
      <c r="Q310" s="81" t="s">
        <v>345</v>
      </c>
      <c r="R310" s="84" t="s">
        <v>393</v>
      </c>
      <c r="S310" s="81" t="s">
        <v>400</v>
      </c>
      <c r="T310" s="81" t="s">
        <v>407</v>
      </c>
      <c r="U310" s="84" t="s">
        <v>439</v>
      </c>
      <c r="V310" s="84" t="s">
        <v>439</v>
      </c>
      <c r="W310" s="83">
        <v>43470.47392361111</v>
      </c>
      <c r="X310" s="84" t="s">
        <v>564</v>
      </c>
      <c r="Y310" s="81"/>
      <c r="Z310" s="81"/>
      <c r="AA310" s="87" t="s">
        <v>665</v>
      </c>
      <c r="AB310" s="87" t="s">
        <v>663</v>
      </c>
      <c r="AC310" s="81" t="b">
        <v>0</v>
      </c>
      <c r="AD310" s="81">
        <v>11</v>
      </c>
      <c r="AE310" s="87" t="s">
        <v>720</v>
      </c>
      <c r="AF310" s="81" t="b">
        <v>0</v>
      </c>
      <c r="AG310" s="81" t="s">
        <v>728</v>
      </c>
      <c r="AH310" s="81"/>
      <c r="AI310" s="87" t="s">
        <v>712</v>
      </c>
      <c r="AJ310" s="81" t="b">
        <v>0</v>
      </c>
      <c r="AK310" s="81">
        <v>16</v>
      </c>
      <c r="AL310" s="87" t="s">
        <v>712</v>
      </c>
      <c r="AM310" s="81" t="s">
        <v>742</v>
      </c>
      <c r="AN310" s="81" t="b">
        <v>0</v>
      </c>
      <c r="AO310" s="87" t="s">
        <v>663</v>
      </c>
      <c r="AP310" s="81" t="s">
        <v>326</v>
      </c>
      <c r="AQ310" s="81">
        <v>0</v>
      </c>
      <c r="AR310" s="81">
        <v>0</v>
      </c>
      <c r="AS310" s="81"/>
      <c r="AT310" s="81"/>
      <c r="AU310" s="81"/>
      <c r="AV310" s="81"/>
      <c r="AW310" s="81"/>
      <c r="AX310" s="81"/>
      <c r="AY310" s="81"/>
      <c r="AZ310" s="81"/>
      <c r="BA310" s="81">
        <v>4</v>
      </c>
      <c r="BB310" s="80" t="str">
        <f>REPLACE(INDEX(GroupVertices[Group],MATCH(Edges[[#This Row],[Vertex 1]],GroupVertices[Vertex],0)),1,1,"")</f>
        <v>2</v>
      </c>
      <c r="BC310" s="80" t="str">
        <f>REPLACE(INDEX(GroupVertices[Group],MATCH(Edges[[#This Row],[Vertex 2]],GroupVertices[Vertex],0)),1,1,"")</f>
        <v>4</v>
      </c>
      <c r="BD310" s="48"/>
      <c r="BE310" s="49"/>
      <c r="BF310" s="48"/>
      <c r="BG310" s="49"/>
      <c r="BH310" s="48"/>
      <c r="BI310" s="49"/>
      <c r="BJ310" s="48"/>
      <c r="BK310" s="49"/>
      <c r="BL310" s="48"/>
    </row>
    <row r="311" spans="1:64" ht="15">
      <c r="A311" s="66" t="s">
        <v>276</v>
      </c>
      <c r="B311" s="66" t="s">
        <v>258</v>
      </c>
      <c r="C311" s="67" t="s">
        <v>1945</v>
      </c>
      <c r="D311" s="68">
        <v>10</v>
      </c>
      <c r="E311" s="69" t="s">
        <v>136</v>
      </c>
      <c r="F311" s="70">
        <v>16.4</v>
      </c>
      <c r="G311" s="67"/>
      <c r="H311" s="71"/>
      <c r="I311" s="72"/>
      <c r="J311" s="72"/>
      <c r="K311" s="34" t="s">
        <v>65</v>
      </c>
      <c r="L311" s="79">
        <v>311</v>
      </c>
      <c r="M311" s="79"/>
      <c r="N311" s="74"/>
      <c r="O311" s="81" t="s">
        <v>327</v>
      </c>
      <c r="P311" s="83">
        <v>43468.64864583333</v>
      </c>
      <c r="Q311" s="81" t="s">
        <v>337</v>
      </c>
      <c r="R311" s="81"/>
      <c r="S311" s="81"/>
      <c r="T311" s="81" t="s">
        <v>409</v>
      </c>
      <c r="U311" s="81"/>
      <c r="V311" s="84" t="s">
        <v>482</v>
      </c>
      <c r="W311" s="83">
        <v>43468.64864583333</v>
      </c>
      <c r="X311" s="84" t="s">
        <v>578</v>
      </c>
      <c r="Y311" s="81"/>
      <c r="Z311" s="81"/>
      <c r="AA311" s="87" t="s">
        <v>679</v>
      </c>
      <c r="AB311" s="81"/>
      <c r="AC311" s="81" t="b">
        <v>0</v>
      </c>
      <c r="AD311" s="81">
        <v>127</v>
      </c>
      <c r="AE311" s="87" t="s">
        <v>712</v>
      </c>
      <c r="AF311" s="81" t="b">
        <v>0</v>
      </c>
      <c r="AG311" s="81" t="s">
        <v>729</v>
      </c>
      <c r="AH311" s="81"/>
      <c r="AI311" s="87" t="s">
        <v>712</v>
      </c>
      <c r="AJ311" s="81" t="b">
        <v>0</v>
      </c>
      <c r="AK311" s="81">
        <v>75</v>
      </c>
      <c r="AL311" s="87" t="s">
        <v>712</v>
      </c>
      <c r="AM311" s="81" t="s">
        <v>742</v>
      </c>
      <c r="AN311" s="81" t="b">
        <v>0</v>
      </c>
      <c r="AO311" s="87" t="s">
        <v>679</v>
      </c>
      <c r="AP311" s="81" t="s">
        <v>326</v>
      </c>
      <c r="AQ311" s="81">
        <v>0</v>
      </c>
      <c r="AR311" s="81">
        <v>0</v>
      </c>
      <c r="AS311" s="81"/>
      <c r="AT311" s="81"/>
      <c r="AU311" s="81"/>
      <c r="AV311" s="81"/>
      <c r="AW311" s="81"/>
      <c r="AX311" s="81"/>
      <c r="AY311" s="81"/>
      <c r="AZ311" s="81"/>
      <c r="BA311" s="81">
        <v>4</v>
      </c>
      <c r="BB311" s="80" t="str">
        <f>REPLACE(INDEX(GroupVertices[Group],MATCH(Edges[[#This Row],[Vertex 1]],GroupVertices[Vertex],0)),1,1,"")</f>
        <v>2</v>
      </c>
      <c r="BC311" s="80" t="str">
        <f>REPLACE(INDEX(GroupVertices[Group],MATCH(Edges[[#This Row],[Vertex 2]],GroupVertices[Vertex],0)),1,1,"")</f>
        <v>4</v>
      </c>
      <c r="BD311" s="48"/>
      <c r="BE311" s="49"/>
      <c r="BF311" s="48"/>
      <c r="BG311" s="49"/>
      <c r="BH311" s="48"/>
      <c r="BI311" s="49"/>
      <c r="BJ311" s="48"/>
      <c r="BK311" s="49"/>
      <c r="BL311" s="48"/>
    </row>
    <row r="312" spans="1:64" ht="15">
      <c r="A312" s="66" t="s">
        <v>276</v>
      </c>
      <c r="B312" s="66" t="s">
        <v>258</v>
      </c>
      <c r="C312" s="67" t="s">
        <v>1945</v>
      </c>
      <c r="D312" s="68">
        <v>10</v>
      </c>
      <c r="E312" s="69" t="s">
        <v>136</v>
      </c>
      <c r="F312" s="70">
        <v>16.4</v>
      </c>
      <c r="G312" s="67"/>
      <c r="H312" s="71"/>
      <c r="I312" s="72"/>
      <c r="J312" s="72"/>
      <c r="K312" s="34" t="s">
        <v>65</v>
      </c>
      <c r="L312" s="79">
        <v>312</v>
      </c>
      <c r="M312" s="79"/>
      <c r="N312" s="74"/>
      <c r="O312" s="81" t="s">
        <v>327</v>
      </c>
      <c r="P312" s="83">
        <v>43471.84265046296</v>
      </c>
      <c r="Q312" s="81" t="s">
        <v>367</v>
      </c>
      <c r="R312" s="81"/>
      <c r="S312" s="81"/>
      <c r="T312" s="81" t="s">
        <v>424</v>
      </c>
      <c r="U312" s="81"/>
      <c r="V312" s="84" t="s">
        <v>482</v>
      </c>
      <c r="W312" s="83">
        <v>43471.84265046296</v>
      </c>
      <c r="X312" s="84" t="s">
        <v>572</v>
      </c>
      <c r="Y312" s="81"/>
      <c r="Z312" s="81"/>
      <c r="AA312" s="87" t="s">
        <v>673</v>
      </c>
      <c r="AB312" s="81"/>
      <c r="AC312" s="81" t="b">
        <v>0</v>
      </c>
      <c r="AD312" s="81">
        <v>0</v>
      </c>
      <c r="AE312" s="87" t="s">
        <v>712</v>
      </c>
      <c r="AF312" s="81" t="b">
        <v>0</v>
      </c>
      <c r="AG312" s="81" t="s">
        <v>728</v>
      </c>
      <c r="AH312" s="81"/>
      <c r="AI312" s="87" t="s">
        <v>712</v>
      </c>
      <c r="AJ312" s="81" t="b">
        <v>0</v>
      </c>
      <c r="AK312" s="81">
        <v>4</v>
      </c>
      <c r="AL312" s="87" t="s">
        <v>668</v>
      </c>
      <c r="AM312" s="81" t="s">
        <v>741</v>
      </c>
      <c r="AN312" s="81" t="b">
        <v>0</v>
      </c>
      <c r="AO312" s="87" t="s">
        <v>668</v>
      </c>
      <c r="AP312" s="81" t="s">
        <v>197</v>
      </c>
      <c r="AQ312" s="81">
        <v>0</v>
      </c>
      <c r="AR312" s="81">
        <v>0</v>
      </c>
      <c r="AS312" s="81"/>
      <c r="AT312" s="81"/>
      <c r="AU312" s="81"/>
      <c r="AV312" s="81"/>
      <c r="AW312" s="81"/>
      <c r="AX312" s="81"/>
      <c r="AY312" s="81"/>
      <c r="AZ312" s="81"/>
      <c r="BA312" s="81">
        <v>4</v>
      </c>
      <c r="BB312" s="80" t="str">
        <f>REPLACE(INDEX(GroupVertices[Group],MATCH(Edges[[#This Row],[Vertex 1]],GroupVertices[Vertex],0)),1,1,"")</f>
        <v>2</v>
      </c>
      <c r="BC312" s="80" t="str">
        <f>REPLACE(INDEX(GroupVertices[Group],MATCH(Edges[[#This Row],[Vertex 2]],GroupVertices[Vertex],0)),1,1,"")</f>
        <v>4</v>
      </c>
      <c r="BD312" s="48"/>
      <c r="BE312" s="49"/>
      <c r="BF312" s="48"/>
      <c r="BG312" s="49"/>
      <c r="BH312" s="48"/>
      <c r="BI312" s="49"/>
      <c r="BJ312" s="48"/>
      <c r="BK312" s="49"/>
      <c r="BL312" s="48"/>
    </row>
    <row r="313" spans="1:64" ht="15">
      <c r="A313" s="66" t="s">
        <v>264</v>
      </c>
      <c r="B313" s="66" t="s">
        <v>276</v>
      </c>
      <c r="C313" s="67" t="s">
        <v>1944</v>
      </c>
      <c r="D313" s="68">
        <v>10</v>
      </c>
      <c r="E313" s="69" t="s">
        <v>136</v>
      </c>
      <c r="F313" s="70">
        <v>26.8</v>
      </c>
      <c r="G313" s="67"/>
      <c r="H313" s="71"/>
      <c r="I313" s="72"/>
      <c r="J313" s="72"/>
      <c r="K313" s="34" t="s">
        <v>66</v>
      </c>
      <c r="L313" s="79">
        <v>313</v>
      </c>
      <c r="M313" s="79"/>
      <c r="N313" s="74"/>
      <c r="O313" s="81" t="s">
        <v>327</v>
      </c>
      <c r="P313" s="83">
        <v>43470.70482638889</v>
      </c>
      <c r="Q313" s="81" t="s">
        <v>366</v>
      </c>
      <c r="R313" s="84" t="s">
        <v>392</v>
      </c>
      <c r="S313" s="81" t="s">
        <v>397</v>
      </c>
      <c r="T313" s="81" t="s">
        <v>429</v>
      </c>
      <c r="U313" s="81"/>
      <c r="V313" s="84" t="s">
        <v>472</v>
      </c>
      <c r="W313" s="83">
        <v>43470.70482638889</v>
      </c>
      <c r="X313" s="84" t="s">
        <v>563</v>
      </c>
      <c r="Y313" s="81"/>
      <c r="Z313" s="81"/>
      <c r="AA313" s="87" t="s">
        <v>664</v>
      </c>
      <c r="AB313" s="87" t="s">
        <v>663</v>
      </c>
      <c r="AC313" s="81" t="b">
        <v>0</v>
      </c>
      <c r="AD313" s="81">
        <v>6</v>
      </c>
      <c r="AE313" s="87" t="s">
        <v>720</v>
      </c>
      <c r="AF313" s="81" t="b">
        <v>0</v>
      </c>
      <c r="AG313" s="81" t="s">
        <v>728</v>
      </c>
      <c r="AH313" s="81"/>
      <c r="AI313" s="87" t="s">
        <v>712</v>
      </c>
      <c r="AJ313" s="81" t="b">
        <v>0</v>
      </c>
      <c r="AK313" s="81">
        <v>5</v>
      </c>
      <c r="AL313" s="87" t="s">
        <v>712</v>
      </c>
      <c r="AM313" s="81" t="s">
        <v>741</v>
      </c>
      <c r="AN313" s="81" t="b">
        <v>0</v>
      </c>
      <c r="AO313" s="87" t="s">
        <v>663</v>
      </c>
      <c r="AP313" s="81" t="s">
        <v>326</v>
      </c>
      <c r="AQ313" s="81">
        <v>0</v>
      </c>
      <c r="AR313" s="81">
        <v>0</v>
      </c>
      <c r="AS313" s="81"/>
      <c r="AT313" s="81"/>
      <c r="AU313" s="81"/>
      <c r="AV313" s="81"/>
      <c r="AW313" s="81"/>
      <c r="AX313" s="81"/>
      <c r="AY313" s="81"/>
      <c r="AZ313" s="81"/>
      <c r="BA313" s="81">
        <v>2</v>
      </c>
      <c r="BB313" s="80" t="str">
        <f>REPLACE(INDEX(GroupVertices[Group],MATCH(Edges[[#This Row],[Vertex 1]],GroupVertices[Vertex],0)),1,1,"")</f>
        <v>4</v>
      </c>
      <c r="BC313" s="80" t="str">
        <f>REPLACE(INDEX(GroupVertices[Group],MATCH(Edges[[#This Row],[Vertex 2]],GroupVertices[Vertex],0)),1,1,"")</f>
        <v>2</v>
      </c>
      <c r="BD313" s="48"/>
      <c r="BE313" s="49"/>
      <c r="BF313" s="48"/>
      <c r="BG313" s="49"/>
      <c r="BH313" s="48"/>
      <c r="BI313" s="49"/>
      <c r="BJ313" s="48"/>
      <c r="BK313" s="49"/>
      <c r="BL313" s="48"/>
    </row>
    <row r="314" spans="1:64" ht="15">
      <c r="A314" s="66" t="s">
        <v>264</v>
      </c>
      <c r="B314" s="66" t="s">
        <v>276</v>
      </c>
      <c r="C314" s="67" t="s">
        <v>1943</v>
      </c>
      <c r="D314" s="68">
        <v>3</v>
      </c>
      <c r="E314" s="69" t="s">
        <v>132</v>
      </c>
      <c r="F314" s="70">
        <v>32</v>
      </c>
      <c r="G314" s="67"/>
      <c r="H314" s="71"/>
      <c r="I314" s="72"/>
      <c r="J314" s="72"/>
      <c r="K314" s="34" t="s">
        <v>66</v>
      </c>
      <c r="L314" s="79">
        <v>314</v>
      </c>
      <c r="M314" s="79"/>
      <c r="N314" s="74"/>
      <c r="O314" s="81" t="s">
        <v>328</v>
      </c>
      <c r="P314" s="83">
        <v>43471.85105324074</v>
      </c>
      <c r="Q314" s="81" t="s">
        <v>369</v>
      </c>
      <c r="R314" s="81"/>
      <c r="S314" s="81"/>
      <c r="T314" s="81" t="s">
        <v>432</v>
      </c>
      <c r="U314" s="81"/>
      <c r="V314" s="84" t="s">
        <v>472</v>
      </c>
      <c r="W314" s="83">
        <v>43471.85105324074</v>
      </c>
      <c r="X314" s="84" t="s">
        <v>576</v>
      </c>
      <c r="Y314" s="81"/>
      <c r="Z314" s="81"/>
      <c r="AA314" s="87" t="s">
        <v>677</v>
      </c>
      <c r="AB314" s="87" t="s">
        <v>705</v>
      </c>
      <c r="AC314" s="81" t="b">
        <v>0</v>
      </c>
      <c r="AD314" s="81">
        <v>3</v>
      </c>
      <c r="AE314" s="87" t="s">
        <v>713</v>
      </c>
      <c r="AF314" s="81" t="b">
        <v>0</v>
      </c>
      <c r="AG314" s="81" t="s">
        <v>728</v>
      </c>
      <c r="AH314" s="81"/>
      <c r="AI314" s="87" t="s">
        <v>712</v>
      </c>
      <c r="AJ314" s="81" t="b">
        <v>0</v>
      </c>
      <c r="AK314" s="81">
        <v>3</v>
      </c>
      <c r="AL314" s="87" t="s">
        <v>712</v>
      </c>
      <c r="AM314" s="81" t="s">
        <v>742</v>
      </c>
      <c r="AN314" s="81" t="b">
        <v>0</v>
      </c>
      <c r="AO314" s="87" t="s">
        <v>705</v>
      </c>
      <c r="AP314" s="81" t="s">
        <v>197</v>
      </c>
      <c r="AQ314" s="81">
        <v>0</v>
      </c>
      <c r="AR314" s="81">
        <v>0</v>
      </c>
      <c r="AS314" s="81"/>
      <c r="AT314" s="81"/>
      <c r="AU314" s="81"/>
      <c r="AV314" s="81"/>
      <c r="AW314" s="81"/>
      <c r="AX314" s="81"/>
      <c r="AY314" s="81"/>
      <c r="AZ314" s="81"/>
      <c r="BA314" s="81">
        <v>1</v>
      </c>
      <c r="BB314" s="80" t="str">
        <f>REPLACE(INDEX(GroupVertices[Group],MATCH(Edges[[#This Row],[Vertex 1]],GroupVertices[Vertex],0)),1,1,"")</f>
        <v>4</v>
      </c>
      <c r="BC314" s="80" t="str">
        <f>REPLACE(INDEX(GroupVertices[Group],MATCH(Edges[[#This Row],[Vertex 2]],GroupVertices[Vertex],0)),1,1,"")</f>
        <v>2</v>
      </c>
      <c r="BD314" s="48">
        <v>1</v>
      </c>
      <c r="BE314" s="49">
        <v>3.0303030303030303</v>
      </c>
      <c r="BF314" s="48">
        <v>2</v>
      </c>
      <c r="BG314" s="49">
        <v>6.0606060606060606</v>
      </c>
      <c r="BH314" s="48">
        <v>0</v>
      </c>
      <c r="BI314" s="49">
        <v>0</v>
      </c>
      <c r="BJ314" s="48">
        <v>30</v>
      </c>
      <c r="BK314" s="49">
        <v>90.9090909090909</v>
      </c>
      <c r="BL314" s="48">
        <v>33</v>
      </c>
    </row>
    <row r="315" spans="1:64" ht="15">
      <c r="A315" s="66" t="s">
        <v>264</v>
      </c>
      <c r="B315" s="66" t="s">
        <v>276</v>
      </c>
      <c r="C315" s="67" t="s">
        <v>1944</v>
      </c>
      <c r="D315" s="68">
        <v>10</v>
      </c>
      <c r="E315" s="69" t="s">
        <v>136</v>
      </c>
      <c r="F315" s="70">
        <v>26.8</v>
      </c>
      <c r="G315" s="67"/>
      <c r="H315" s="71"/>
      <c r="I315" s="72"/>
      <c r="J315" s="72"/>
      <c r="K315" s="34" t="s">
        <v>66</v>
      </c>
      <c r="L315" s="79">
        <v>315</v>
      </c>
      <c r="M315" s="79"/>
      <c r="N315" s="74"/>
      <c r="O315" s="81" t="s">
        <v>327</v>
      </c>
      <c r="P315" s="83">
        <v>43471.856087962966</v>
      </c>
      <c r="Q315" s="81" t="s">
        <v>347</v>
      </c>
      <c r="R315" s="81"/>
      <c r="S315" s="81"/>
      <c r="T315" s="81" t="s">
        <v>433</v>
      </c>
      <c r="U315" s="81"/>
      <c r="V315" s="84" t="s">
        <v>472</v>
      </c>
      <c r="W315" s="83">
        <v>43471.856087962966</v>
      </c>
      <c r="X315" s="84" t="s">
        <v>577</v>
      </c>
      <c r="Y315" s="81"/>
      <c r="Z315" s="81"/>
      <c r="AA315" s="87" t="s">
        <v>678</v>
      </c>
      <c r="AB315" s="87" t="s">
        <v>706</v>
      </c>
      <c r="AC315" s="81" t="b">
        <v>0</v>
      </c>
      <c r="AD315" s="81">
        <v>5</v>
      </c>
      <c r="AE315" s="87" t="s">
        <v>715</v>
      </c>
      <c r="AF315" s="81" t="b">
        <v>0</v>
      </c>
      <c r="AG315" s="81" t="s">
        <v>728</v>
      </c>
      <c r="AH315" s="81"/>
      <c r="AI315" s="87" t="s">
        <v>712</v>
      </c>
      <c r="AJ315" s="81" t="b">
        <v>0</v>
      </c>
      <c r="AK315" s="81">
        <v>5</v>
      </c>
      <c r="AL315" s="87" t="s">
        <v>712</v>
      </c>
      <c r="AM315" s="81" t="s">
        <v>741</v>
      </c>
      <c r="AN315" s="81" t="b">
        <v>0</v>
      </c>
      <c r="AO315" s="87" t="s">
        <v>706</v>
      </c>
      <c r="AP315" s="81" t="s">
        <v>197</v>
      </c>
      <c r="AQ315" s="81">
        <v>0</v>
      </c>
      <c r="AR315" s="81">
        <v>0</v>
      </c>
      <c r="AS315" s="81"/>
      <c r="AT315" s="81"/>
      <c r="AU315" s="81"/>
      <c r="AV315" s="81"/>
      <c r="AW315" s="81"/>
      <c r="AX315" s="81"/>
      <c r="AY315" s="81"/>
      <c r="AZ315" s="81"/>
      <c r="BA315" s="81">
        <v>2</v>
      </c>
      <c r="BB315" s="80" t="str">
        <f>REPLACE(INDEX(GroupVertices[Group],MATCH(Edges[[#This Row],[Vertex 1]],GroupVertices[Vertex],0)),1,1,"")</f>
        <v>4</v>
      </c>
      <c r="BC315" s="80" t="str">
        <f>REPLACE(INDEX(GroupVertices[Group],MATCH(Edges[[#This Row],[Vertex 2]],GroupVertices[Vertex],0)),1,1,"")</f>
        <v>2</v>
      </c>
      <c r="BD315" s="48">
        <v>2</v>
      </c>
      <c r="BE315" s="49">
        <v>8.333333333333334</v>
      </c>
      <c r="BF315" s="48">
        <v>0</v>
      </c>
      <c r="BG315" s="49">
        <v>0</v>
      </c>
      <c r="BH315" s="48">
        <v>0</v>
      </c>
      <c r="BI315" s="49">
        <v>0</v>
      </c>
      <c r="BJ315" s="48">
        <v>22</v>
      </c>
      <c r="BK315" s="49">
        <v>91.66666666666667</v>
      </c>
      <c r="BL315" s="48">
        <v>24</v>
      </c>
    </row>
    <row r="316" spans="1:64" ht="15">
      <c r="A316" s="66" t="s">
        <v>276</v>
      </c>
      <c r="B316" s="66" t="s">
        <v>264</v>
      </c>
      <c r="C316" s="67" t="s">
        <v>2310</v>
      </c>
      <c r="D316" s="68">
        <v>10</v>
      </c>
      <c r="E316" s="69" t="s">
        <v>136</v>
      </c>
      <c r="F316" s="70">
        <v>21.6</v>
      </c>
      <c r="G316" s="67"/>
      <c r="H316" s="71"/>
      <c r="I316" s="72"/>
      <c r="J316" s="72"/>
      <c r="K316" s="34" t="s">
        <v>66</v>
      </c>
      <c r="L316" s="79">
        <v>316</v>
      </c>
      <c r="M316" s="79"/>
      <c r="N316" s="74"/>
      <c r="O316" s="81" t="s">
        <v>327</v>
      </c>
      <c r="P316" s="83">
        <v>43470.42171296296</v>
      </c>
      <c r="Q316" s="81" t="s">
        <v>341</v>
      </c>
      <c r="R316" s="81"/>
      <c r="S316" s="81"/>
      <c r="T316" s="81" t="s">
        <v>407</v>
      </c>
      <c r="U316" s="84" t="s">
        <v>440</v>
      </c>
      <c r="V316" s="84" t="s">
        <v>440</v>
      </c>
      <c r="W316" s="83">
        <v>43470.42171296296</v>
      </c>
      <c r="X316" s="84" t="s">
        <v>579</v>
      </c>
      <c r="Y316" s="81"/>
      <c r="Z316" s="81"/>
      <c r="AA316" s="87" t="s">
        <v>680</v>
      </c>
      <c r="AB316" s="81"/>
      <c r="AC316" s="81" t="b">
        <v>0</v>
      </c>
      <c r="AD316" s="81">
        <v>27</v>
      </c>
      <c r="AE316" s="87" t="s">
        <v>712</v>
      </c>
      <c r="AF316" s="81" t="b">
        <v>0</v>
      </c>
      <c r="AG316" s="81" t="s">
        <v>728</v>
      </c>
      <c r="AH316" s="81"/>
      <c r="AI316" s="87" t="s">
        <v>712</v>
      </c>
      <c r="AJ316" s="81" t="b">
        <v>0</v>
      </c>
      <c r="AK316" s="81">
        <v>16</v>
      </c>
      <c r="AL316" s="87" t="s">
        <v>712</v>
      </c>
      <c r="AM316" s="81" t="s">
        <v>742</v>
      </c>
      <c r="AN316" s="81" t="b">
        <v>0</v>
      </c>
      <c r="AO316" s="87" t="s">
        <v>680</v>
      </c>
      <c r="AP316" s="81" t="s">
        <v>326</v>
      </c>
      <c r="AQ316" s="81">
        <v>0</v>
      </c>
      <c r="AR316" s="81">
        <v>0</v>
      </c>
      <c r="AS316" s="81"/>
      <c r="AT316" s="81"/>
      <c r="AU316" s="81"/>
      <c r="AV316" s="81"/>
      <c r="AW316" s="81"/>
      <c r="AX316" s="81"/>
      <c r="AY316" s="81"/>
      <c r="AZ316" s="81"/>
      <c r="BA316" s="81">
        <v>3</v>
      </c>
      <c r="BB316" s="80" t="str">
        <f>REPLACE(INDEX(GroupVertices[Group],MATCH(Edges[[#This Row],[Vertex 1]],GroupVertices[Vertex],0)),1,1,"")</f>
        <v>2</v>
      </c>
      <c r="BC316" s="80" t="str">
        <f>REPLACE(INDEX(GroupVertices[Group],MATCH(Edges[[#This Row],[Vertex 2]],GroupVertices[Vertex],0)),1,1,"")</f>
        <v>4</v>
      </c>
      <c r="BD316" s="48">
        <v>0</v>
      </c>
      <c r="BE316" s="49">
        <v>0</v>
      </c>
      <c r="BF316" s="48">
        <v>0</v>
      </c>
      <c r="BG316" s="49">
        <v>0</v>
      </c>
      <c r="BH316" s="48">
        <v>0</v>
      </c>
      <c r="BI316" s="49">
        <v>0</v>
      </c>
      <c r="BJ316" s="48">
        <v>11</v>
      </c>
      <c r="BK316" s="49">
        <v>100</v>
      </c>
      <c r="BL316" s="48">
        <v>11</v>
      </c>
    </row>
    <row r="317" spans="1:64" ht="15">
      <c r="A317" s="66" t="s">
        <v>276</v>
      </c>
      <c r="B317" s="66" t="s">
        <v>264</v>
      </c>
      <c r="C317" s="67" t="s">
        <v>2310</v>
      </c>
      <c r="D317" s="68">
        <v>10</v>
      </c>
      <c r="E317" s="69" t="s">
        <v>136</v>
      </c>
      <c r="F317" s="70">
        <v>21.6</v>
      </c>
      <c r="G317" s="67"/>
      <c r="H317" s="71"/>
      <c r="I317" s="72"/>
      <c r="J317" s="72"/>
      <c r="K317" s="34" t="s">
        <v>66</v>
      </c>
      <c r="L317" s="79">
        <v>317</v>
      </c>
      <c r="M317" s="79"/>
      <c r="N317" s="74"/>
      <c r="O317" s="81" t="s">
        <v>327</v>
      </c>
      <c r="P317" s="83">
        <v>43470.47392361111</v>
      </c>
      <c r="Q317" s="81" t="s">
        <v>345</v>
      </c>
      <c r="R317" s="84" t="s">
        <v>393</v>
      </c>
      <c r="S317" s="81" t="s">
        <v>400</v>
      </c>
      <c r="T317" s="81" t="s">
        <v>407</v>
      </c>
      <c r="U317" s="84" t="s">
        <v>439</v>
      </c>
      <c r="V317" s="84" t="s">
        <v>439</v>
      </c>
      <c r="W317" s="83">
        <v>43470.47392361111</v>
      </c>
      <c r="X317" s="84" t="s">
        <v>564</v>
      </c>
      <c r="Y317" s="81"/>
      <c r="Z317" s="81"/>
      <c r="AA317" s="87" t="s">
        <v>665</v>
      </c>
      <c r="AB317" s="87" t="s">
        <v>663</v>
      </c>
      <c r="AC317" s="81" t="b">
        <v>0</v>
      </c>
      <c r="AD317" s="81">
        <v>11</v>
      </c>
      <c r="AE317" s="87" t="s">
        <v>720</v>
      </c>
      <c r="AF317" s="81" t="b">
        <v>0</v>
      </c>
      <c r="AG317" s="81" t="s">
        <v>728</v>
      </c>
      <c r="AH317" s="81"/>
      <c r="AI317" s="87" t="s">
        <v>712</v>
      </c>
      <c r="AJ317" s="81" t="b">
        <v>0</v>
      </c>
      <c r="AK317" s="81">
        <v>16</v>
      </c>
      <c r="AL317" s="87" t="s">
        <v>712</v>
      </c>
      <c r="AM317" s="81" t="s">
        <v>742</v>
      </c>
      <c r="AN317" s="81" t="b">
        <v>0</v>
      </c>
      <c r="AO317" s="87" t="s">
        <v>663</v>
      </c>
      <c r="AP317" s="81" t="s">
        <v>326</v>
      </c>
      <c r="AQ317" s="81">
        <v>0</v>
      </c>
      <c r="AR317" s="81">
        <v>0</v>
      </c>
      <c r="AS317" s="81"/>
      <c r="AT317" s="81"/>
      <c r="AU317" s="81"/>
      <c r="AV317" s="81"/>
      <c r="AW317" s="81"/>
      <c r="AX317" s="81"/>
      <c r="AY317" s="81"/>
      <c r="AZ317" s="81"/>
      <c r="BA317" s="81">
        <v>3</v>
      </c>
      <c r="BB317" s="80" t="str">
        <f>REPLACE(INDEX(GroupVertices[Group],MATCH(Edges[[#This Row],[Vertex 1]],GroupVertices[Vertex],0)),1,1,"")</f>
        <v>2</v>
      </c>
      <c r="BC317" s="80" t="str">
        <f>REPLACE(INDEX(GroupVertices[Group],MATCH(Edges[[#This Row],[Vertex 2]],GroupVertices[Vertex],0)),1,1,"")</f>
        <v>4</v>
      </c>
      <c r="BD317" s="48"/>
      <c r="BE317" s="49"/>
      <c r="BF317" s="48"/>
      <c r="BG317" s="49"/>
      <c r="BH317" s="48"/>
      <c r="BI317" s="49"/>
      <c r="BJ317" s="48"/>
      <c r="BK317" s="49"/>
      <c r="BL317" s="48"/>
    </row>
    <row r="318" spans="1:64" ht="15">
      <c r="A318" s="66" t="s">
        <v>276</v>
      </c>
      <c r="B318" s="66" t="s">
        <v>264</v>
      </c>
      <c r="C318" s="67" t="s">
        <v>2310</v>
      </c>
      <c r="D318" s="68">
        <v>10</v>
      </c>
      <c r="E318" s="69" t="s">
        <v>136</v>
      </c>
      <c r="F318" s="70">
        <v>21.6</v>
      </c>
      <c r="G318" s="67"/>
      <c r="H318" s="71"/>
      <c r="I318" s="72"/>
      <c r="J318" s="72"/>
      <c r="K318" s="34" t="s">
        <v>66</v>
      </c>
      <c r="L318" s="79">
        <v>318</v>
      </c>
      <c r="M318" s="79"/>
      <c r="N318" s="74"/>
      <c r="O318" s="81" t="s">
        <v>327</v>
      </c>
      <c r="P318" s="83">
        <v>43468.64864583333</v>
      </c>
      <c r="Q318" s="81" t="s">
        <v>337</v>
      </c>
      <c r="R318" s="81"/>
      <c r="S318" s="81"/>
      <c r="T318" s="81" t="s">
        <v>409</v>
      </c>
      <c r="U318" s="81"/>
      <c r="V318" s="84" t="s">
        <v>482</v>
      </c>
      <c r="W318" s="83">
        <v>43468.64864583333</v>
      </c>
      <c r="X318" s="84" t="s">
        <v>578</v>
      </c>
      <c r="Y318" s="81"/>
      <c r="Z318" s="81"/>
      <c r="AA318" s="87" t="s">
        <v>679</v>
      </c>
      <c r="AB318" s="81"/>
      <c r="AC318" s="81" t="b">
        <v>0</v>
      </c>
      <c r="AD318" s="81">
        <v>127</v>
      </c>
      <c r="AE318" s="87" t="s">
        <v>712</v>
      </c>
      <c r="AF318" s="81" t="b">
        <v>0</v>
      </c>
      <c r="AG318" s="81" t="s">
        <v>729</v>
      </c>
      <c r="AH318" s="81"/>
      <c r="AI318" s="87" t="s">
        <v>712</v>
      </c>
      <c r="AJ318" s="81" t="b">
        <v>0</v>
      </c>
      <c r="AK318" s="81">
        <v>75</v>
      </c>
      <c r="AL318" s="87" t="s">
        <v>712</v>
      </c>
      <c r="AM318" s="81" t="s">
        <v>742</v>
      </c>
      <c r="AN318" s="81" t="b">
        <v>0</v>
      </c>
      <c r="AO318" s="87" t="s">
        <v>679</v>
      </c>
      <c r="AP318" s="81" t="s">
        <v>326</v>
      </c>
      <c r="AQ318" s="81">
        <v>0</v>
      </c>
      <c r="AR318" s="81">
        <v>0</v>
      </c>
      <c r="AS318" s="81"/>
      <c r="AT318" s="81"/>
      <c r="AU318" s="81"/>
      <c r="AV318" s="81"/>
      <c r="AW318" s="81"/>
      <c r="AX318" s="81"/>
      <c r="AY318" s="81"/>
      <c r="AZ318" s="81"/>
      <c r="BA318" s="81">
        <v>3</v>
      </c>
      <c r="BB318" s="80" t="str">
        <f>REPLACE(INDEX(GroupVertices[Group],MATCH(Edges[[#This Row],[Vertex 1]],GroupVertices[Vertex],0)),1,1,"")</f>
        <v>2</v>
      </c>
      <c r="BC318" s="80" t="str">
        <f>REPLACE(INDEX(GroupVertices[Group],MATCH(Edges[[#This Row],[Vertex 2]],GroupVertices[Vertex],0)),1,1,"")</f>
        <v>4</v>
      </c>
      <c r="BD318" s="48">
        <v>0</v>
      </c>
      <c r="BE318" s="49">
        <v>0</v>
      </c>
      <c r="BF318" s="48">
        <v>0</v>
      </c>
      <c r="BG318" s="49">
        <v>0</v>
      </c>
      <c r="BH318" s="48">
        <v>0</v>
      </c>
      <c r="BI318" s="49">
        <v>0</v>
      </c>
      <c r="BJ318" s="48">
        <v>26</v>
      </c>
      <c r="BK318" s="49">
        <v>100</v>
      </c>
      <c r="BL318" s="48">
        <v>26</v>
      </c>
    </row>
    <row r="319" spans="1:64" ht="15">
      <c r="A319" s="66" t="s">
        <v>276</v>
      </c>
      <c r="B319" s="66" t="s">
        <v>264</v>
      </c>
      <c r="C319" s="67" t="s">
        <v>1943</v>
      </c>
      <c r="D319" s="68">
        <v>3</v>
      </c>
      <c r="E319" s="69" t="s">
        <v>132</v>
      </c>
      <c r="F319" s="70">
        <v>32</v>
      </c>
      <c r="G319" s="67"/>
      <c r="H319" s="71"/>
      <c r="I319" s="72"/>
      <c r="J319" s="72"/>
      <c r="K319" s="34" t="s">
        <v>66</v>
      </c>
      <c r="L319" s="79">
        <v>319</v>
      </c>
      <c r="M319" s="79"/>
      <c r="N319" s="74"/>
      <c r="O319" s="81" t="s">
        <v>328</v>
      </c>
      <c r="P319" s="83">
        <v>43471.84265046296</v>
      </c>
      <c r="Q319" s="81" t="s">
        <v>367</v>
      </c>
      <c r="R319" s="81"/>
      <c r="S319" s="81"/>
      <c r="T319" s="81" t="s">
        <v>424</v>
      </c>
      <c r="U319" s="81"/>
      <c r="V319" s="84" t="s">
        <v>482</v>
      </c>
      <c r="W319" s="83">
        <v>43471.84265046296</v>
      </c>
      <c r="X319" s="84" t="s">
        <v>572</v>
      </c>
      <c r="Y319" s="81"/>
      <c r="Z319" s="81"/>
      <c r="AA319" s="87" t="s">
        <v>673</v>
      </c>
      <c r="AB319" s="81"/>
      <c r="AC319" s="81" t="b">
        <v>0</v>
      </c>
      <c r="AD319" s="81">
        <v>0</v>
      </c>
      <c r="AE319" s="87" t="s">
        <v>712</v>
      </c>
      <c r="AF319" s="81" t="b">
        <v>0</v>
      </c>
      <c r="AG319" s="81" t="s">
        <v>728</v>
      </c>
      <c r="AH319" s="81"/>
      <c r="AI319" s="87" t="s">
        <v>712</v>
      </c>
      <c r="AJ319" s="81" t="b">
        <v>0</v>
      </c>
      <c r="AK319" s="81">
        <v>4</v>
      </c>
      <c r="AL319" s="87" t="s">
        <v>668</v>
      </c>
      <c r="AM319" s="81" t="s">
        <v>741</v>
      </c>
      <c r="AN319" s="81" t="b">
        <v>0</v>
      </c>
      <c r="AO319" s="87" t="s">
        <v>668</v>
      </c>
      <c r="AP319" s="81" t="s">
        <v>197</v>
      </c>
      <c r="AQ319" s="81">
        <v>0</v>
      </c>
      <c r="AR319" s="81">
        <v>0</v>
      </c>
      <c r="AS319" s="81"/>
      <c r="AT319" s="81"/>
      <c r="AU319" s="81"/>
      <c r="AV319" s="81"/>
      <c r="AW319" s="81"/>
      <c r="AX319" s="81"/>
      <c r="AY319" s="81"/>
      <c r="AZ319" s="81"/>
      <c r="BA319" s="81">
        <v>1</v>
      </c>
      <c r="BB319" s="80" t="str">
        <f>REPLACE(INDEX(GroupVertices[Group],MATCH(Edges[[#This Row],[Vertex 1]],GroupVertices[Vertex],0)),1,1,"")</f>
        <v>2</v>
      </c>
      <c r="BC319" s="80" t="str">
        <f>REPLACE(INDEX(GroupVertices[Group],MATCH(Edges[[#This Row],[Vertex 2]],GroupVertices[Vertex],0)),1,1,"")</f>
        <v>4</v>
      </c>
      <c r="BD319" s="48"/>
      <c r="BE319" s="49"/>
      <c r="BF319" s="48"/>
      <c r="BG319" s="49"/>
      <c r="BH319" s="48"/>
      <c r="BI319" s="49"/>
      <c r="BJ319" s="48"/>
      <c r="BK319" s="49"/>
      <c r="BL319" s="48"/>
    </row>
    <row r="320" spans="1:64" ht="15">
      <c r="A320" s="66" t="s">
        <v>282</v>
      </c>
      <c r="B320" s="66" t="s">
        <v>282</v>
      </c>
      <c r="C320" s="67" t="s">
        <v>1945</v>
      </c>
      <c r="D320" s="68">
        <v>10</v>
      </c>
      <c r="E320" s="69" t="s">
        <v>136</v>
      </c>
      <c r="F320" s="70">
        <v>16.4</v>
      </c>
      <c r="G320" s="67"/>
      <c r="H320" s="71"/>
      <c r="I320" s="72"/>
      <c r="J320" s="72"/>
      <c r="K320" s="34" t="s">
        <v>65</v>
      </c>
      <c r="L320" s="79">
        <v>320</v>
      </c>
      <c r="M320" s="79"/>
      <c r="N320" s="74"/>
      <c r="O320" s="81" t="s">
        <v>197</v>
      </c>
      <c r="P320" s="83">
        <v>43470.93533564815</v>
      </c>
      <c r="Q320" s="81" t="s">
        <v>361</v>
      </c>
      <c r="R320" s="84" t="s">
        <v>388</v>
      </c>
      <c r="S320" s="81" t="s">
        <v>396</v>
      </c>
      <c r="T320" s="81" t="s">
        <v>410</v>
      </c>
      <c r="U320" s="81"/>
      <c r="V320" s="84" t="s">
        <v>455</v>
      </c>
      <c r="W320" s="83">
        <v>43470.93533564815</v>
      </c>
      <c r="X320" s="84" t="s">
        <v>543</v>
      </c>
      <c r="Y320" s="81"/>
      <c r="Z320" s="81"/>
      <c r="AA320" s="87" t="s">
        <v>640</v>
      </c>
      <c r="AB320" s="81"/>
      <c r="AC320" s="81" t="b">
        <v>0</v>
      </c>
      <c r="AD320" s="81">
        <v>5</v>
      </c>
      <c r="AE320" s="87" t="s">
        <v>712</v>
      </c>
      <c r="AF320" s="81" t="b">
        <v>1</v>
      </c>
      <c r="AG320" s="81" t="s">
        <v>728</v>
      </c>
      <c r="AH320" s="81"/>
      <c r="AI320" s="87" t="s">
        <v>736</v>
      </c>
      <c r="AJ320" s="81" t="b">
        <v>0</v>
      </c>
      <c r="AK320" s="81">
        <v>4</v>
      </c>
      <c r="AL320" s="87" t="s">
        <v>712</v>
      </c>
      <c r="AM320" s="81" t="s">
        <v>741</v>
      </c>
      <c r="AN320" s="81" t="b">
        <v>0</v>
      </c>
      <c r="AO320" s="87" t="s">
        <v>640</v>
      </c>
      <c r="AP320" s="81" t="s">
        <v>326</v>
      </c>
      <c r="AQ320" s="81">
        <v>0</v>
      </c>
      <c r="AR320" s="81">
        <v>0</v>
      </c>
      <c r="AS320" s="81" t="s">
        <v>750</v>
      </c>
      <c r="AT320" s="81" t="s">
        <v>752</v>
      </c>
      <c r="AU320" s="81" t="s">
        <v>755</v>
      </c>
      <c r="AV320" s="81" t="s">
        <v>763</v>
      </c>
      <c r="AW320" s="81" t="s">
        <v>770</v>
      </c>
      <c r="AX320" s="81" t="s">
        <v>777</v>
      </c>
      <c r="AY320" s="81" t="s">
        <v>780</v>
      </c>
      <c r="AZ320" s="84" t="s">
        <v>786</v>
      </c>
      <c r="BA320" s="81">
        <v>4</v>
      </c>
      <c r="BB320" s="80" t="str">
        <f>REPLACE(INDEX(GroupVertices[Group],MATCH(Edges[[#This Row],[Vertex 1]],GroupVertices[Vertex],0)),1,1,"")</f>
        <v>2</v>
      </c>
      <c r="BC320" s="80" t="str">
        <f>REPLACE(INDEX(GroupVertices[Group],MATCH(Edges[[#This Row],[Vertex 2]],GroupVertices[Vertex],0)),1,1,"")</f>
        <v>2</v>
      </c>
      <c r="BD320" s="48">
        <v>1</v>
      </c>
      <c r="BE320" s="49">
        <v>11.11111111111111</v>
      </c>
      <c r="BF320" s="48">
        <v>0</v>
      </c>
      <c r="BG320" s="49">
        <v>0</v>
      </c>
      <c r="BH320" s="48">
        <v>0</v>
      </c>
      <c r="BI320" s="49">
        <v>0</v>
      </c>
      <c r="BJ320" s="48">
        <v>8</v>
      </c>
      <c r="BK320" s="49">
        <v>88.88888888888889</v>
      </c>
      <c r="BL320" s="48">
        <v>9</v>
      </c>
    </row>
    <row r="321" spans="1:64" ht="15">
      <c r="A321" s="66" t="s">
        <v>282</v>
      </c>
      <c r="B321" s="66" t="s">
        <v>282</v>
      </c>
      <c r="C321" s="67" t="s">
        <v>1945</v>
      </c>
      <c r="D321" s="68">
        <v>10</v>
      </c>
      <c r="E321" s="69" t="s">
        <v>136</v>
      </c>
      <c r="F321" s="70">
        <v>16.4</v>
      </c>
      <c r="G321" s="67"/>
      <c r="H321" s="71"/>
      <c r="I321" s="72"/>
      <c r="J321" s="72"/>
      <c r="K321" s="34" t="s">
        <v>65</v>
      </c>
      <c r="L321" s="79">
        <v>321</v>
      </c>
      <c r="M321" s="79"/>
      <c r="N321" s="74"/>
      <c r="O321" s="81" t="s">
        <v>197</v>
      </c>
      <c r="P321" s="83">
        <v>43471.03306712963</v>
      </c>
      <c r="Q321" s="81" t="s">
        <v>360</v>
      </c>
      <c r="R321" s="84" t="s">
        <v>387</v>
      </c>
      <c r="S321" s="81" t="s">
        <v>396</v>
      </c>
      <c r="T321" s="81" t="s">
        <v>409</v>
      </c>
      <c r="U321" s="81"/>
      <c r="V321" s="84" t="s">
        <v>455</v>
      </c>
      <c r="W321" s="83">
        <v>43471.03306712963</v>
      </c>
      <c r="X321" s="84" t="s">
        <v>542</v>
      </c>
      <c r="Y321" s="81"/>
      <c r="Z321" s="81"/>
      <c r="AA321" s="87" t="s">
        <v>639</v>
      </c>
      <c r="AB321" s="81"/>
      <c r="AC321" s="81" t="b">
        <v>0</v>
      </c>
      <c r="AD321" s="81">
        <v>2</v>
      </c>
      <c r="AE321" s="87" t="s">
        <v>712</v>
      </c>
      <c r="AF321" s="81" t="b">
        <v>1</v>
      </c>
      <c r="AG321" s="81" t="s">
        <v>728</v>
      </c>
      <c r="AH321" s="81"/>
      <c r="AI321" s="87" t="s">
        <v>602</v>
      </c>
      <c r="AJ321" s="81" t="b">
        <v>0</v>
      </c>
      <c r="AK321" s="81">
        <v>2</v>
      </c>
      <c r="AL321" s="87" t="s">
        <v>712</v>
      </c>
      <c r="AM321" s="81" t="s">
        <v>741</v>
      </c>
      <c r="AN321" s="81" t="b">
        <v>0</v>
      </c>
      <c r="AO321" s="87" t="s">
        <v>639</v>
      </c>
      <c r="AP321" s="81" t="s">
        <v>197</v>
      </c>
      <c r="AQ321" s="81">
        <v>0</v>
      </c>
      <c r="AR321" s="81">
        <v>0</v>
      </c>
      <c r="AS321" s="81" t="s">
        <v>750</v>
      </c>
      <c r="AT321" s="81" t="s">
        <v>752</v>
      </c>
      <c r="AU321" s="81" t="s">
        <v>755</v>
      </c>
      <c r="AV321" s="81" t="s">
        <v>763</v>
      </c>
      <c r="AW321" s="81" t="s">
        <v>770</v>
      </c>
      <c r="AX321" s="81" t="s">
        <v>777</v>
      </c>
      <c r="AY321" s="81" t="s">
        <v>780</v>
      </c>
      <c r="AZ321" s="84" t="s">
        <v>786</v>
      </c>
      <c r="BA321" s="81">
        <v>4</v>
      </c>
      <c r="BB321" s="80" t="str">
        <f>REPLACE(INDEX(GroupVertices[Group],MATCH(Edges[[#This Row],[Vertex 1]],GroupVertices[Vertex],0)),1,1,"")</f>
        <v>2</v>
      </c>
      <c r="BC321" s="80" t="str">
        <f>REPLACE(INDEX(GroupVertices[Group],MATCH(Edges[[#This Row],[Vertex 2]],GroupVertices[Vertex],0)),1,1,"")</f>
        <v>2</v>
      </c>
      <c r="BD321" s="48">
        <v>1</v>
      </c>
      <c r="BE321" s="49">
        <v>7.6923076923076925</v>
      </c>
      <c r="BF321" s="48">
        <v>0</v>
      </c>
      <c r="BG321" s="49">
        <v>0</v>
      </c>
      <c r="BH321" s="48">
        <v>0</v>
      </c>
      <c r="BI321" s="49">
        <v>0</v>
      </c>
      <c r="BJ321" s="48">
        <v>12</v>
      </c>
      <c r="BK321" s="49">
        <v>92.3076923076923</v>
      </c>
      <c r="BL321" s="48">
        <v>13</v>
      </c>
    </row>
    <row r="322" spans="1:64" ht="15">
      <c r="A322" s="66" t="s">
        <v>282</v>
      </c>
      <c r="B322" s="66" t="s">
        <v>282</v>
      </c>
      <c r="C322" s="67" t="s">
        <v>1945</v>
      </c>
      <c r="D322" s="68">
        <v>10</v>
      </c>
      <c r="E322" s="69" t="s">
        <v>136</v>
      </c>
      <c r="F322" s="70">
        <v>16.4</v>
      </c>
      <c r="G322" s="67"/>
      <c r="H322" s="71"/>
      <c r="I322" s="72"/>
      <c r="J322" s="72"/>
      <c r="K322" s="34" t="s">
        <v>65</v>
      </c>
      <c r="L322" s="79">
        <v>322</v>
      </c>
      <c r="M322" s="79"/>
      <c r="N322" s="74"/>
      <c r="O322" s="81" t="s">
        <v>197</v>
      </c>
      <c r="P322" s="83">
        <v>43471.67706018518</v>
      </c>
      <c r="Q322" s="81" t="s">
        <v>359</v>
      </c>
      <c r="R322" s="84" t="s">
        <v>386</v>
      </c>
      <c r="S322" s="81" t="s">
        <v>396</v>
      </c>
      <c r="T322" s="81" t="s">
        <v>410</v>
      </c>
      <c r="U322" s="81"/>
      <c r="V322" s="84" t="s">
        <v>455</v>
      </c>
      <c r="W322" s="83">
        <v>43471.67706018518</v>
      </c>
      <c r="X322" s="84" t="s">
        <v>544</v>
      </c>
      <c r="Y322" s="81"/>
      <c r="Z322" s="81"/>
      <c r="AA322" s="87" t="s">
        <v>641</v>
      </c>
      <c r="AB322" s="81"/>
      <c r="AC322" s="81" t="b">
        <v>0</v>
      </c>
      <c r="AD322" s="81">
        <v>3</v>
      </c>
      <c r="AE322" s="87" t="s">
        <v>712</v>
      </c>
      <c r="AF322" s="81" t="b">
        <v>1</v>
      </c>
      <c r="AG322" s="81" t="s">
        <v>728</v>
      </c>
      <c r="AH322" s="81"/>
      <c r="AI322" s="87" t="s">
        <v>658</v>
      </c>
      <c r="AJ322" s="81" t="b">
        <v>0</v>
      </c>
      <c r="AK322" s="81">
        <v>2</v>
      </c>
      <c r="AL322" s="87" t="s">
        <v>712</v>
      </c>
      <c r="AM322" s="81" t="s">
        <v>741</v>
      </c>
      <c r="AN322" s="81" t="b">
        <v>0</v>
      </c>
      <c r="AO322" s="87" t="s">
        <v>641</v>
      </c>
      <c r="AP322" s="81" t="s">
        <v>197</v>
      </c>
      <c r="AQ322" s="81">
        <v>0</v>
      </c>
      <c r="AR322" s="81">
        <v>0</v>
      </c>
      <c r="AS322" s="81" t="s">
        <v>750</v>
      </c>
      <c r="AT322" s="81" t="s">
        <v>752</v>
      </c>
      <c r="AU322" s="81" t="s">
        <v>755</v>
      </c>
      <c r="AV322" s="81" t="s">
        <v>763</v>
      </c>
      <c r="AW322" s="81" t="s">
        <v>770</v>
      </c>
      <c r="AX322" s="81" t="s">
        <v>777</v>
      </c>
      <c r="AY322" s="81" t="s">
        <v>780</v>
      </c>
      <c r="AZ322" s="84" t="s">
        <v>786</v>
      </c>
      <c r="BA322" s="81">
        <v>4</v>
      </c>
      <c r="BB322" s="80" t="str">
        <f>REPLACE(INDEX(GroupVertices[Group],MATCH(Edges[[#This Row],[Vertex 1]],GroupVertices[Vertex],0)),1,1,"")</f>
        <v>2</v>
      </c>
      <c r="BC322" s="80" t="str">
        <f>REPLACE(INDEX(GroupVertices[Group],MATCH(Edges[[#This Row],[Vertex 2]],GroupVertices[Vertex],0)),1,1,"")</f>
        <v>2</v>
      </c>
      <c r="BD322" s="48">
        <v>1</v>
      </c>
      <c r="BE322" s="49">
        <v>25</v>
      </c>
      <c r="BF322" s="48">
        <v>0</v>
      </c>
      <c r="BG322" s="49">
        <v>0</v>
      </c>
      <c r="BH322" s="48">
        <v>0</v>
      </c>
      <c r="BI322" s="49">
        <v>0</v>
      </c>
      <c r="BJ322" s="48">
        <v>3</v>
      </c>
      <c r="BK322" s="49">
        <v>75</v>
      </c>
      <c r="BL322" s="48">
        <v>4</v>
      </c>
    </row>
    <row r="323" spans="1:64" ht="15">
      <c r="A323" s="66" t="s">
        <v>282</v>
      </c>
      <c r="B323" s="66" t="s">
        <v>276</v>
      </c>
      <c r="C323" s="67" t="s">
        <v>1943</v>
      </c>
      <c r="D323" s="68">
        <v>3</v>
      </c>
      <c r="E323" s="69" t="s">
        <v>132</v>
      </c>
      <c r="F323" s="70">
        <v>32</v>
      </c>
      <c r="G323" s="67"/>
      <c r="H323" s="71"/>
      <c r="I323" s="72"/>
      <c r="J323" s="72"/>
      <c r="K323" s="34" t="s">
        <v>66</v>
      </c>
      <c r="L323" s="79">
        <v>323</v>
      </c>
      <c r="M323" s="79"/>
      <c r="N323" s="74"/>
      <c r="O323" s="81" t="s">
        <v>326</v>
      </c>
      <c r="P323" s="83">
        <v>43471.920324074075</v>
      </c>
      <c r="Q323" s="81" t="s">
        <v>330</v>
      </c>
      <c r="R323" s="81"/>
      <c r="S323" s="81"/>
      <c r="T323" s="81" t="s">
        <v>403</v>
      </c>
      <c r="U323" s="81"/>
      <c r="V323" s="84" t="s">
        <v>455</v>
      </c>
      <c r="W323" s="83">
        <v>43471.920324074075</v>
      </c>
      <c r="X323" s="84" t="s">
        <v>545</v>
      </c>
      <c r="Y323" s="81"/>
      <c r="Z323" s="81"/>
      <c r="AA323" s="87" t="s">
        <v>642</v>
      </c>
      <c r="AB323" s="81"/>
      <c r="AC323" s="81" t="b">
        <v>0</v>
      </c>
      <c r="AD323" s="81">
        <v>0</v>
      </c>
      <c r="AE323" s="87" t="s">
        <v>712</v>
      </c>
      <c r="AF323" s="81" t="b">
        <v>0</v>
      </c>
      <c r="AG323" s="81" t="s">
        <v>728</v>
      </c>
      <c r="AH323" s="81"/>
      <c r="AI323" s="87" t="s">
        <v>712</v>
      </c>
      <c r="AJ323" s="81" t="b">
        <v>0</v>
      </c>
      <c r="AK323" s="81">
        <v>16</v>
      </c>
      <c r="AL323" s="87" t="s">
        <v>693</v>
      </c>
      <c r="AM323" s="81" t="s">
        <v>741</v>
      </c>
      <c r="AN323" s="81" t="b">
        <v>0</v>
      </c>
      <c r="AO323" s="87" t="s">
        <v>693</v>
      </c>
      <c r="AP323" s="81" t="s">
        <v>197</v>
      </c>
      <c r="AQ323" s="81">
        <v>0</v>
      </c>
      <c r="AR323" s="81">
        <v>0</v>
      </c>
      <c r="AS323" s="81"/>
      <c r="AT323" s="81"/>
      <c r="AU323" s="81"/>
      <c r="AV323" s="81"/>
      <c r="AW323" s="81"/>
      <c r="AX323" s="81"/>
      <c r="AY323" s="81"/>
      <c r="AZ323" s="81"/>
      <c r="BA323" s="81">
        <v>1</v>
      </c>
      <c r="BB323" s="80" t="str">
        <f>REPLACE(INDEX(GroupVertices[Group],MATCH(Edges[[#This Row],[Vertex 1]],GroupVertices[Vertex],0)),1,1,"")</f>
        <v>2</v>
      </c>
      <c r="BC323" s="80" t="str">
        <f>REPLACE(INDEX(GroupVertices[Group],MATCH(Edges[[#This Row],[Vertex 2]],GroupVertices[Vertex],0)),1,1,"")</f>
        <v>2</v>
      </c>
      <c r="BD323" s="48">
        <v>0</v>
      </c>
      <c r="BE323" s="49">
        <v>0</v>
      </c>
      <c r="BF323" s="48">
        <v>0</v>
      </c>
      <c r="BG323" s="49">
        <v>0</v>
      </c>
      <c r="BH323" s="48">
        <v>0</v>
      </c>
      <c r="BI323" s="49">
        <v>0</v>
      </c>
      <c r="BJ323" s="48">
        <v>10</v>
      </c>
      <c r="BK323" s="49">
        <v>100</v>
      </c>
      <c r="BL323" s="48">
        <v>10</v>
      </c>
    </row>
    <row r="324" spans="1:64" ht="15">
      <c r="A324" s="66" t="s">
        <v>282</v>
      </c>
      <c r="B324" s="66" t="s">
        <v>282</v>
      </c>
      <c r="C324" s="67" t="s">
        <v>1945</v>
      </c>
      <c r="D324" s="68">
        <v>10</v>
      </c>
      <c r="E324" s="69" t="s">
        <v>136</v>
      </c>
      <c r="F324" s="70">
        <v>16.4</v>
      </c>
      <c r="G324" s="67"/>
      <c r="H324" s="71"/>
      <c r="I324" s="72"/>
      <c r="J324" s="72"/>
      <c r="K324" s="34" t="s">
        <v>65</v>
      </c>
      <c r="L324" s="79">
        <v>324</v>
      </c>
      <c r="M324" s="79"/>
      <c r="N324" s="74"/>
      <c r="O324" s="81" t="s">
        <v>197</v>
      </c>
      <c r="P324" s="83">
        <v>43471.95228009259</v>
      </c>
      <c r="Q324" s="81" t="s">
        <v>362</v>
      </c>
      <c r="R324" s="84" t="s">
        <v>389</v>
      </c>
      <c r="S324" s="81" t="s">
        <v>396</v>
      </c>
      <c r="T324" s="81" t="s">
        <v>426</v>
      </c>
      <c r="U324" s="81"/>
      <c r="V324" s="84" t="s">
        <v>455</v>
      </c>
      <c r="W324" s="83">
        <v>43471.95228009259</v>
      </c>
      <c r="X324" s="84" t="s">
        <v>546</v>
      </c>
      <c r="Y324" s="81"/>
      <c r="Z324" s="81"/>
      <c r="AA324" s="87" t="s">
        <v>643</v>
      </c>
      <c r="AB324" s="81"/>
      <c r="AC324" s="81" t="b">
        <v>0</v>
      </c>
      <c r="AD324" s="81">
        <v>1</v>
      </c>
      <c r="AE324" s="87" t="s">
        <v>712</v>
      </c>
      <c r="AF324" s="81" t="b">
        <v>1</v>
      </c>
      <c r="AG324" s="81" t="s">
        <v>728</v>
      </c>
      <c r="AH324" s="81"/>
      <c r="AI324" s="87" t="s">
        <v>737</v>
      </c>
      <c r="AJ324" s="81" t="b">
        <v>0</v>
      </c>
      <c r="AK324" s="81">
        <v>2</v>
      </c>
      <c r="AL324" s="87" t="s">
        <v>712</v>
      </c>
      <c r="AM324" s="81" t="s">
        <v>741</v>
      </c>
      <c r="AN324" s="81" t="b">
        <v>0</v>
      </c>
      <c r="AO324" s="87" t="s">
        <v>643</v>
      </c>
      <c r="AP324" s="81" t="s">
        <v>197</v>
      </c>
      <c r="AQ324" s="81">
        <v>0</v>
      </c>
      <c r="AR324" s="81">
        <v>0</v>
      </c>
      <c r="AS324" s="81" t="s">
        <v>750</v>
      </c>
      <c r="AT324" s="81" t="s">
        <v>752</v>
      </c>
      <c r="AU324" s="81" t="s">
        <v>755</v>
      </c>
      <c r="AV324" s="81" t="s">
        <v>763</v>
      </c>
      <c r="AW324" s="81" t="s">
        <v>770</v>
      </c>
      <c r="AX324" s="81" t="s">
        <v>777</v>
      </c>
      <c r="AY324" s="81" t="s">
        <v>780</v>
      </c>
      <c r="AZ324" s="84" t="s">
        <v>786</v>
      </c>
      <c r="BA324" s="81">
        <v>4</v>
      </c>
      <c r="BB324" s="80" t="str">
        <f>REPLACE(INDEX(GroupVertices[Group],MATCH(Edges[[#This Row],[Vertex 1]],GroupVertices[Vertex],0)),1,1,"")</f>
        <v>2</v>
      </c>
      <c r="BC324" s="80" t="str">
        <f>REPLACE(INDEX(GroupVertices[Group],MATCH(Edges[[#This Row],[Vertex 2]],GroupVertices[Vertex],0)),1,1,"")</f>
        <v>2</v>
      </c>
      <c r="BD324" s="48">
        <v>1</v>
      </c>
      <c r="BE324" s="49">
        <v>8.333333333333334</v>
      </c>
      <c r="BF324" s="48">
        <v>0</v>
      </c>
      <c r="BG324" s="49">
        <v>0</v>
      </c>
      <c r="BH324" s="48">
        <v>0</v>
      </c>
      <c r="BI324" s="49">
        <v>0</v>
      </c>
      <c r="BJ324" s="48">
        <v>11</v>
      </c>
      <c r="BK324" s="49">
        <v>91.66666666666667</v>
      </c>
      <c r="BL324" s="48">
        <v>12</v>
      </c>
    </row>
    <row r="325" spans="1:64" ht="15">
      <c r="A325" s="66" t="s">
        <v>276</v>
      </c>
      <c r="B325" s="66" t="s">
        <v>282</v>
      </c>
      <c r="C325" s="67" t="s">
        <v>1943</v>
      </c>
      <c r="D325" s="68">
        <v>3</v>
      </c>
      <c r="E325" s="69" t="s">
        <v>132</v>
      </c>
      <c r="F325" s="70">
        <v>32</v>
      </c>
      <c r="G325" s="67"/>
      <c r="H325" s="71"/>
      <c r="I325" s="72"/>
      <c r="J325" s="72"/>
      <c r="K325" s="34" t="s">
        <v>66</v>
      </c>
      <c r="L325" s="79">
        <v>325</v>
      </c>
      <c r="M325" s="79"/>
      <c r="N325" s="74"/>
      <c r="O325" s="81" t="s">
        <v>326</v>
      </c>
      <c r="P325" s="83">
        <v>43471.953043981484</v>
      </c>
      <c r="Q325" s="81" t="s">
        <v>362</v>
      </c>
      <c r="R325" s="84" t="s">
        <v>389</v>
      </c>
      <c r="S325" s="81" t="s">
        <v>396</v>
      </c>
      <c r="T325" s="81" t="s">
        <v>426</v>
      </c>
      <c r="U325" s="81"/>
      <c r="V325" s="84" t="s">
        <v>482</v>
      </c>
      <c r="W325" s="83">
        <v>43471.953043981484</v>
      </c>
      <c r="X325" s="84" t="s">
        <v>548</v>
      </c>
      <c r="Y325" s="81"/>
      <c r="Z325" s="81"/>
      <c r="AA325" s="87" t="s">
        <v>645</v>
      </c>
      <c r="AB325" s="81"/>
      <c r="AC325" s="81" t="b">
        <v>0</v>
      </c>
      <c r="AD325" s="81">
        <v>0</v>
      </c>
      <c r="AE325" s="87" t="s">
        <v>712</v>
      </c>
      <c r="AF325" s="81" t="b">
        <v>1</v>
      </c>
      <c r="AG325" s="81" t="s">
        <v>728</v>
      </c>
      <c r="AH325" s="81"/>
      <c r="AI325" s="87" t="s">
        <v>737</v>
      </c>
      <c r="AJ325" s="81" t="b">
        <v>0</v>
      </c>
      <c r="AK325" s="81">
        <v>2</v>
      </c>
      <c r="AL325" s="87" t="s">
        <v>643</v>
      </c>
      <c r="AM325" s="81" t="s">
        <v>742</v>
      </c>
      <c r="AN325" s="81" t="b">
        <v>0</v>
      </c>
      <c r="AO325" s="87" t="s">
        <v>643</v>
      </c>
      <c r="AP325" s="81" t="s">
        <v>197</v>
      </c>
      <c r="AQ325" s="81">
        <v>0</v>
      </c>
      <c r="AR325" s="81">
        <v>0</v>
      </c>
      <c r="AS325" s="81"/>
      <c r="AT325" s="81"/>
      <c r="AU325" s="81"/>
      <c r="AV325" s="81"/>
      <c r="AW325" s="81"/>
      <c r="AX325" s="81"/>
      <c r="AY325" s="81"/>
      <c r="AZ325" s="81"/>
      <c r="BA325" s="81">
        <v>1</v>
      </c>
      <c r="BB325" s="80" t="str">
        <f>REPLACE(INDEX(GroupVertices[Group],MATCH(Edges[[#This Row],[Vertex 1]],GroupVertices[Vertex],0)),1,1,"")</f>
        <v>2</v>
      </c>
      <c r="BC325" s="80" t="str">
        <f>REPLACE(INDEX(GroupVertices[Group],MATCH(Edges[[#This Row],[Vertex 2]],GroupVertices[Vertex],0)),1,1,"")</f>
        <v>2</v>
      </c>
      <c r="BD325" s="48">
        <v>1</v>
      </c>
      <c r="BE325" s="49">
        <v>8.333333333333334</v>
      </c>
      <c r="BF325" s="48">
        <v>0</v>
      </c>
      <c r="BG325" s="49">
        <v>0</v>
      </c>
      <c r="BH325" s="48">
        <v>0</v>
      </c>
      <c r="BI325" s="49">
        <v>0</v>
      </c>
      <c r="BJ325" s="48">
        <v>11</v>
      </c>
      <c r="BK325" s="49">
        <v>91.66666666666667</v>
      </c>
      <c r="BL325" s="48">
        <v>12</v>
      </c>
    </row>
    <row r="326" spans="1:64" ht="15">
      <c r="A326" s="66" t="s">
        <v>276</v>
      </c>
      <c r="B326" s="66" t="s">
        <v>276</v>
      </c>
      <c r="C326" s="67" t="s">
        <v>1944</v>
      </c>
      <c r="D326" s="68">
        <v>10</v>
      </c>
      <c r="E326" s="69" t="s">
        <v>136</v>
      </c>
      <c r="F326" s="70">
        <v>26.8</v>
      </c>
      <c r="G326" s="67"/>
      <c r="H326" s="71"/>
      <c r="I326" s="72"/>
      <c r="J326" s="72"/>
      <c r="K326" s="34" t="s">
        <v>65</v>
      </c>
      <c r="L326" s="79">
        <v>326</v>
      </c>
      <c r="M326" s="79"/>
      <c r="N326" s="74"/>
      <c r="O326" s="81" t="s">
        <v>197</v>
      </c>
      <c r="P326" s="83">
        <v>43470.82109953704</v>
      </c>
      <c r="Q326" s="81" t="s">
        <v>330</v>
      </c>
      <c r="R326" s="81"/>
      <c r="S326" s="81"/>
      <c r="T326" s="81" t="s">
        <v>403</v>
      </c>
      <c r="U326" s="81"/>
      <c r="V326" s="84" t="s">
        <v>482</v>
      </c>
      <c r="W326" s="83">
        <v>43470.82109953704</v>
      </c>
      <c r="X326" s="84" t="s">
        <v>592</v>
      </c>
      <c r="Y326" s="81"/>
      <c r="Z326" s="81"/>
      <c r="AA326" s="87" t="s">
        <v>693</v>
      </c>
      <c r="AB326" s="81"/>
      <c r="AC326" s="81" t="b">
        <v>0</v>
      </c>
      <c r="AD326" s="81">
        <v>20</v>
      </c>
      <c r="AE326" s="87" t="s">
        <v>712</v>
      </c>
      <c r="AF326" s="81" t="b">
        <v>0</v>
      </c>
      <c r="AG326" s="81" t="s">
        <v>728</v>
      </c>
      <c r="AH326" s="81"/>
      <c r="AI326" s="87" t="s">
        <v>712</v>
      </c>
      <c r="AJ326" s="81" t="b">
        <v>0</v>
      </c>
      <c r="AK326" s="81">
        <v>16</v>
      </c>
      <c r="AL326" s="87" t="s">
        <v>712</v>
      </c>
      <c r="AM326" s="81" t="s">
        <v>742</v>
      </c>
      <c r="AN326" s="81" t="b">
        <v>0</v>
      </c>
      <c r="AO326" s="87" t="s">
        <v>693</v>
      </c>
      <c r="AP326" s="81" t="s">
        <v>326</v>
      </c>
      <c r="AQ326" s="81">
        <v>0</v>
      </c>
      <c r="AR326" s="81">
        <v>0</v>
      </c>
      <c r="AS326" s="81"/>
      <c r="AT326" s="81"/>
      <c r="AU326" s="81"/>
      <c r="AV326" s="81"/>
      <c r="AW326" s="81"/>
      <c r="AX326" s="81"/>
      <c r="AY326" s="81"/>
      <c r="AZ326" s="81"/>
      <c r="BA326" s="81">
        <v>2</v>
      </c>
      <c r="BB326" s="80" t="str">
        <f>REPLACE(INDEX(GroupVertices[Group],MATCH(Edges[[#This Row],[Vertex 1]],GroupVertices[Vertex],0)),1,1,"")</f>
        <v>2</v>
      </c>
      <c r="BC326" s="80" t="str">
        <f>REPLACE(INDEX(GroupVertices[Group],MATCH(Edges[[#This Row],[Vertex 2]],GroupVertices[Vertex],0)),1,1,"")</f>
        <v>2</v>
      </c>
      <c r="BD326" s="48">
        <v>0</v>
      </c>
      <c r="BE326" s="49">
        <v>0</v>
      </c>
      <c r="BF326" s="48">
        <v>0</v>
      </c>
      <c r="BG326" s="49">
        <v>0</v>
      </c>
      <c r="BH326" s="48">
        <v>0</v>
      </c>
      <c r="BI326" s="49">
        <v>0</v>
      </c>
      <c r="BJ326" s="48">
        <v>10</v>
      </c>
      <c r="BK326" s="49">
        <v>100</v>
      </c>
      <c r="BL326" s="48">
        <v>10</v>
      </c>
    </row>
    <row r="327" spans="1:64" ht="15">
      <c r="A327" s="66" t="s">
        <v>276</v>
      </c>
      <c r="B327" s="66" t="s">
        <v>276</v>
      </c>
      <c r="C327" s="67" t="s">
        <v>1944</v>
      </c>
      <c r="D327" s="68">
        <v>10</v>
      </c>
      <c r="E327" s="69" t="s">
        <v>136</v>
      </c>
      <c r="F327" s="70">
        <v>26.8</v>
      </c>
      <c r="G327" s="67"/>
      <c r="H327" s="71"/>
      <c r="I327" s="72"/>
      <c r="J327" s="72"/>
      <c r="K327" s="34" t="s">
        <v>65</v>
      </c>
      <c r="L327" s="79">
        <v>327</v>
      </c>
      <c r="M327" s="79"/>
      <c r="N327" s="74"/>
      <c r="O327" s="81" t="s">
        <v>197</v>
      </c>
      <c r="P327" s="83">
        <v>43471.92758101852</v>
      </c>
      <c r="Q327" s="81" t="s">
        <v>358</v>
      </c>
      <c r="R327" s="81"/>
      <c r="S327" s="81"/>
      <c r="T327" s="81" t="s">
        <v>425</v>
      </c>
      <c r="U327" s="81"/>
      <c r="V327" s="84" t="s">
        <v>482</v>
      </c>
      <c r="W327" s="83">
        <v>43471.92758101852</v>
      </c>
      <c r="X327" s="84" t="s">
        <v>593</v>
      </c>
      <c r="Y327" s="81"/>
      <c r="Z327" s="81"/>
      <c r="AA327" s="87" t="s">
        <v>694</v>
      </c>
      <c r="AB327" s="81"/>
      <c r="AC327" s="81" t="b">
        <v>0</v>
      </c>
      <c r="AD327" s="81">
        <v>6</v>
      </c>
      <c r="AE327" s="87" t="s">
        <v>712</v>
      </c>
      <c r="AF327" s="81" t="b">
        <v>0</v>
      </c>
      <c r="AG327" s="81" t="s">
        <v>728</v>
      </c>
      <c r="AH327" s="81"/>
      <c r="AI327" s="87" t="s">
        <v>712</v>
      </c>
      <c r="AJ327" s="81" t="b">
        <v>0</v>
      </c>
      <c r="AK327" s="81">
        <v>6</v>
      </c>
      <c r="AL327" s="87" t="s">
        <v>712</v>
      </c>
      <c r="AM327" s="81" t="s">
        <v>742</v>
      </c>
      <c r="AN327" s="81" t="b">
        <v>0</v>
      </c>
      <c r="AO327" s="87" t="s">
        <v>694</v>
      </c>
      <c r="AP327" s="81" t="s">
        <v>197</v>
      </c>
      <c r="AQ327" s="81">
        <v>0</v>
      </c>
      <c r="AR327" s="81">
        <v>0</v>
      </c>
      <c r="AS327" s="81"/>
      <c r="AT327" s="81"/>
      <c r="AU327" s="81"/>
      <c r="AV327" s="81"/>
      <c r="AW327" s="81"/>
      <c r="AX327" s="81"/>
      <c r="AY327" s="81"/>
      <c r="AZ327" s="81"/>
      <c r="BA327" s="81">
        <v>2</v>
      </c>
      <c r="BB327" s="80" t="str">
        <f>REPLACE(INDEX(GroupVertices[Group],MATCH(Edges[[#This Row],[Vertex 1]],GroupVertices[Vertex],0)),1,1,"")</f>
        <v>2</v>
      </c>
      <c r="BC327" s="80" t="str">
        <f>REPLACE(INDEX(GroupVertices[Group],MATCH(Edges[[#This Row],[Vertex 2]],GroupVertices[Vertex],0)),1,1,"")</f>
        <v>2</v>
      </c>
      <c r="BD327" s="48">
        <v>0</v>
      </c>
      <c r="BE327" s="49">
        <v>0</v>
      </c>
      <c r="BF327" s="48">
        <v>0</v>
      </c>
      <c r="BG327" s="49">
        <v>0</v>
      </c>
      <c r="BH327" s="48">
        <v>0</v>
      </c>
      <c r="BI327" s="49">
        <v>0</v>
      </c>
      <c r="BJ327" s="48">
        <v>10</v>
      </c>
      <c r="BK327" s="49">
        <v>100</v>
      </c>
      <c r="BL327" s="48">
        <v>10</v>
      </c>
    </row>
    <row r="328" spans="1:64" ht="15">
      <c r="A328" s="66" t="s">
        <v>262</v>
      </c>
      <c r="B328" s="66" t="s">
        <v>262</v>
      </c>
      <c r="C328" s="67" t="s">
        <v>1943</v>
      </c>
      <c r="D328" s="68">
        <v>3</v>
      </c>
      <c r="E328" s="69" t="s">
        <v>132</v>
      </c>
      <c r="F328" s="70">
        <v>32</v>
      </c>
      <c r="G328" s="67"/>
      <c r="H328" s="71"/>
      <c r="I328" s="72"/>
      <c r="J328" s="72"/>
      <c r="K328" s="34" t="s">
        <v>65</v>
      </c>
      <c r="L328" s="79">
        <v>328</v>
      </c>
      <c r="M328" s="79"/>
      <c r="N328" s="74"/>
      <c r="O328" s="81" t="s">
        <v>197</v>
      </c>
      <c r="P328" s="83">
        <v>43470.92055555555</v>
      </c>
      <c r="Q328" s="81" t="s">
        <v>355</v>
      </c>
      <c r="R328" s="84" t="s">
        <v>385</v>
      </c>
      <c r="S328" s="81" t="s">
        <v>396</v>
      </c>
      <c r="T328" s="81" t="s">
        <v>410</v>
      </c>
      <c r="U328" s="81"/>
      <c r="V328" s="84" t="s">
        <v>470</v>
      </c>
      <c r="W328" s="83">
        <v>43470.92055555555</v>
      </c>
      <c r="X328" s="84" t="s">
        <v>538</v>
      </c>
      <c r="Y328" s="81"/>
      <c r="Z328" s="81"/>
      <c r="AA328" s="87" t="s">
        <v>634</v>
      </c>
      <c r="AB328" s="81"/>
      <c r="AC328" s="81" t="b">
        <v>0</v>
      </c>
      <c r="AD328" s="81">
        <v>5</v>
      </c>
      <c r="AE328" s="87" t="s">
        <v>712</v>
      </c>
      <c r="AF328" s="81" t="b">
        <v>1</v>
      </c>
      <c r="AG328" s="81" t="s">
        <v>728</v>
      </c>
      <c r="AH328" s="81"/>
      <c r="AI328" s="87" t="s">
        <v>637</v>
      </c>
      <c r="AJ328" s="81" t="b">
        <v>0</v>
      </c>
      <c r="AK328" s="81">
        <v>3</v>
      </c>
      <c r="AL328" s="87" t="s">
        <v>712</v>
      </c>
      <c r="AM328" s="81" t="s">
        <v>739</v>
      </c>
      <c r="AN328" s="81" t="b">
        <v>0</v>
      </c>
      <c r="AO328" s="87" t="s">
        <v>634</v>
      </c>
      <c r="AP328" s="81" t="s">
        <v>326</v>
      </c>
      <c r="AQ328" s="81">
        <v>0</v>
      </c>
      <c r="AR328" s="81">
        <v>0</v>
      </c>
      <c r="AS328" s="81"/>
      <c r="AT328" s="81"/>
      <c r="AU328" s="81"/>
      <c r="AV328" s="81"/>
      <c r="AW328" s="81"/>
      <c r="AX328" s="81"/>
      <c r="AY328" s="81"/>
      <c r="AZ328" s="81"/>
      <c r="BA328" s="81">
        <v>1</v>
      </c>
      <c r="BB328" s="80" t="str">
        <f>REPLACE(INDEX(GroupVertices[Group],MATCH(Edges[[#This Row],[Vertex 1]],GroupVertices[Vertex],0)),1,1,"")</f>
        <v>3</v>
      </c>
      <c r="BC328" s="80" t="str">
        <f>REPLACE(INDEX(GroupVertices[Group],MATCH(Edges[[#This Row],[Vertex 2]],GroupVertices[Vertex],0)),1,1,"")</f>
        <v>3</v>
      </c>
      <c r="BD328" s="48">
        <v>1</v>
      </c>
      <c r="BE328" s="49">
        <v>4</v>
      </c>
      <c r="BF328" s="48">
        <v>0</v>
      </c>
      <c r="BG328" s="49">
        <v>0</v>
      </c>
      <c r="BH328" s="48">
        <v>0</v>
      </c>
      <c r="BI328" s="49">
        <v>0</v>
      </c>
      <c r="BJ328" s="48">
        <v>24</v>
      </c>
      <c r="BK328" s="49">
        <v>96</v>
      </c>
      <c r="BL328" s="48">
        <v>25</v>
      </c>
    </row>
    <row r="329" spans="1:64" ht="15">
      <c r="A329" s="66" t="s">
        <v>262</v>
      </c>
      <c r="B329" s="66" t="s">
        <v>262</v>
      </c>
      <c r="C329" s="67" t="s">
        <v>1943</v>
      </c>
      <c r="D329" s="68">
        <v>3</v>
      </c>
      <c r="E329" s="69" t="s">
        <v>132</v>
      </c>
      <c r="F329" s="70">
        <v>32</v>
      </c>
      <c r="G329" s="67"/>
      <c r="H329" s="71"/>
      <c r="I329" s="72"/>
      <c r="J329" s="72"/>
      <c r="K329" s="34" t="s">
        <v>65</v>
      </c>
      <c r="L329" s="79">
        <v>329</v>
      </c>
      <c r="M329" s="79"/>
      <c r="N329" s="74"/>
      <c r="O329" s="81" t="s">
        <v>326</v>
      </c>
      <c r="P329" s="83">
        <v>43470.944027777776</v>
      </c>
      <c r="Q329" s="81" t="s">
        <v>355</v>
      </c>
      <c r="R329" s="81"/>
      <c r="S329" s="81"/>
      <c r="T329" s="81" t="s">
        <v>410</v>
      </c>
      <c r="U329" s="81"/>
      <c r="V329" s="84" t="s">
        <v>470</v>
      </c>
      <c r="W329" s="83">
        <v>43470.944027777776</v>
      </c>
      <c r="X329" s="84" t="s">
        <v>1995</v>
      </c>
      <c r="Y329" s="81"/>
      <c r="Z329" s="81"/>
      <c r="AA329" s="87" t="s">
        <v>2010</v>
      </c>
      <c r="AB329" s="81"/>
      <c r="AC329" s="81" t="b">
        <v>0</v>
      </c>
      <c r="AD329" s="81">
        <v>0</v>
      </c>
      <c r="AE329" s="87" t="s">
        <v>712</v>
      </c>
      <c r="AF329" s="81" t="b">
        <v>1</v>
      </c>
      <c r="AG329" s="81" t="s">
        <v>728</v>
      </c>
      <c r="AH329" s="81"/>
      <c r="AI329" s="87" t="s">
        <v>637</v>
      </c>
      <c r="AJ329" s="81" t="b">
        <v>0</v>
      </c>
      <c r="AK329" s="81">
        <v>3</v>
      </c>
      <c r="AL329" s="87" t="s">
        <v>634</v>
      </c>
      <c r="AM329" s="81" t="s">
        <v>739</v>
      </c>
      <c r="AN329" s="81" t="b">
        <v>0</v>
      </c>
      <c r="AO329" s="87" t="s">
        <v>634</v>
      </c>
      <c r="AP329" s="81" t="s">
        <v>197</v>
      </c>
      <c r="AQ329" s="81">
        <v>0</v>
      </c>
      <c r="AR329" s="81">
        <v>0</v>
      </c>
      <c r="AS329" s="81"/>
      <c r="AT329" s="81"/>
      <c r="AU329" s="81"/>
      <c r="AV329" s="81"/>
      <c r="AW329" s="81"/>
      <c r="AX329" s="81"/>
      <c r="AY329" s="81"/>
      <c r="AZ329" s="81"/>
      <c r="BA329" s="81">
        <v>1</v>
      </c>
      <c r="BB329" s="80" t="str">
        <f>REPLACE(INDEX(GroupVertices[Group],MATCH(Edges[[#This Row],[Vertex 1]],GroupVertices[Vertex],0)),1,1,"")</f>
        <v>3</v>
      </c>
      <c r="BC329" s="80" t="str">
        <f>REPLACE(INDEX(GroupVertices[Group],MATCH(Edges[[#This Row],[Vertex 2]],GroupVertices[Vertex],0)),1,1,"")</f>
        <v>3</v>
      </c>
      <c r="BD329" s="48">
        <v>1</v>
      </c>
      <c r="BE329" s="49">
        <v>4</v>
      </c>
      <c r="BF329" s="48">
        <v>0</v>
      </c>
      <c r="BG329" s="49">
        <v>0</v>
      </c>
      <c r="BH329" s="48">
        <v>0</v>
      </c>
      <c r="BI329" s="49">
        <v>0</v>
      </c>
      <c r="BJ329" s="48">
        <v>24</v>
      </c>
      <c r="BK329" s="49">
        <v>96</v>
      </c>
      <c r="BL329" s="48">
        <v>25</v>
      </c>
    </row>
    <row r="330" spans="1:64" ht="15">
      <c r="A330" s="66" t="s">
        <v>262</v>
      </c>
      <c r="B330" s="66" t="s">
        <v>261</v>
      </c>
      <c r="C330" s="67" t="s">
        <v>1943</v>
      </c>
      <c r="D330" s="68">
        <v>3</v>
      </c>
      <c r="E330" s="69" t="s">
        <v>132</v>
      </c>
      <c r="F330" s="70">
        <v>32</v>
      </c>
      <c r="G330" s="67"/>
      <c r="H330" s="71"/>
      <c r="I330" s="72"/>
      <c r="J330" s="72"/>
      <c r="K330" s="34" t="s">
        <v>65</v>
      </c>
      <c r="L330" s="79">
        <v>330</v>
      </c>
      <c r="M330" s="79"/>
      <c r="N330" s="74"/>
      <c r="O330" s="81" t="s">
        <v>326</v>
      </c>
      <c r="P330" s="83">
        <v>43471.97945601852</v>
      </c>
      <c r="Q330" s="81" t="s">
        <v>344</v>
      </c>
      <c r="R330" s="81"/>
      <c r="S330" s="81"/>
      <c r="T330" s="81"/>
      <c r="U330" s="81"/>
      <c r="V330" s="84" t="s">
        <v>470</v>
      </c>
      <c r="W330" s="83">
        <v>43471.97945601852</v>
      </c>
      <c r="X330" s="84" t="s">
        <v>521</v>
      </c>
      <c r="Y330" s="81"/>
      <c r="Z330" s="81"/>
      <c r="AA330" s="87" t="s">
        <v>617</v>
      </c>
      <c r="AB330" s="81"/>
      <c r="AC330" s="81" t="b">
        <v>0</v>
      </c>
      <c r="AD330" s="81">
        <v>0</v>
      </c>
      <c r="AE330" s="87" t="s">
        <v>712</v>
      </c>
      <c r="AF330" s="81" t="b">
        <v>0</v>
      </c>
      <c r="AG330" s="81" t="s">
        <v>728</v>
      </c>
      <c r="AH330" s="81"/>
      <c r="AI330" s="87" t="s">
        <v>712</v>
      </c>
      <c r="AJ330" s="81" t="b">
        <v>0</v>
      </c>
      <c r="AK330" s="81">
        <v>25</v>
      </c>
      <c r="AL330" s="87" t="s">
        <v>615</v>
      </c>
      <c r="AM330" s="81" t="s">
        <v>739</v>
      </c>
      <c r="AN330" s="81" t="b">
        <v>0</v>
      </c>
      <c r="AO330" s="87" t="s">
        <v>615</v>
      </c>
      <c r="AP330" s="81" t="s">
        <v>197</v>
      </c>
      <c r="AQ330" s="81">
        <v>0</v>
      </c>
      <c r="AR330" s="81">
        <v>0</v>
      </c>
      <c r="AS330" s="81"/>
      <c r="AT330" s="81"/>
      <c r="AU330" s="81"/>
      <c r="AV330" s="81"/>
      <c r="AW330" s="81"/>
      <c r="AX330" s="81"/>
      <c r="AY330" s="81"/>
      <c r="AZ330" s="81"/>
      <c r="BA330" s="81">
        <v>1</v>
      </c>
      <c r="BB330" s="80" t="str">
        <f>REPLACE(INDEX(GroupVertices[Group],MATCH(Edges[[#This Row],[Vertex 1]],GroupVertices[Vertex],0)),1,1,"")</f>
        <v>3</v>
      </c>
      <c r="BC330" s="80" t="str">
        <f>REPLACE(INDEX(GroupVertices[Group],MATCH(Edges[[#This Row],[Vertex 2]],GroupVertices[Vertex],0)),1,1,"")</f>
        <v>3</v>
      </c>
      <c r="BD330" s="48">
        <v>0</v>
      </c>
      <c r="BE330" s="49">
        <v>0</v>
      </c>
      <c r="BF330" s="48">
        <v>0</v>
      </c>
      <c r="BG330" s="49">
        <v>0</v>
      </c>
      <c r="BH330" s="48">
        <v>0</v>
      </c>
      <c r="BI330" s="49">
        <v>0</v>
      </c>
      <c r="BJ330" s="48">
        <v>23</v>
      </c>
      <c r="BK330" s="49">
        <v>100</v>
      </c>
      <c r="BL330" s="48">
        <v>23</v>
      </c>
    </row>
    <row r="331" spans="1:64" ht="15">
      <c r="A331" s="66" t="s">
        <v>261</v>
      </c>
      <c r="B331" s="66" t="s">
        <v>261</v>
      </c>
      <c r="C331" s="67" t="s">
        <v>1943</v>
      </c>
      <c r="D331" s="68">
        <v>3</v>
      </c>
      <c r="E331" s="69" t="s">
        <v>132</v>
      </c>
      <c r="F331" s="70">
        <v>32</v>
      </c>
      <c r="G331" s="67"/>
      <c r="H331" s="71"/>
      <c r="I331" s="72"/>
      <c r="J331" s="72"/>
      <c r="K331" s="34" t="s">
        <v>65</v>
      </c>
      <c r="L331" s="79">
        <v>331</v>
      </c>
      <c r="M331" s="79"/>
      <c r="N331" s="74"/>
      <c r="O331" s="81" t="s">
        <v>197</v>
      </c>
      <c r="P331" s="83">
        <v>43453.28141203704</v>
      </c>
      <c r="Q331" s="81" t="s">
        <v>344</v>
      </c>
      <c r="R331" s="81"/>
      <c r="S331" s="81"/>
      <c r="T331" s="81" t="s">
        <v>413</v>
      </c>
      <c r="U331" s="84" t="s">
        <v>436</v>
      </c>
      <c r="V331" s="84" t="s">
        <v>436</v>
      </c>
      <c r="W331" s="83">
        <v>43453.28141203704</v>
      </c>
      <c r="X331" s="84" t="s">
        <v>519</v>
      </c>
      <c r="Y331" s="81"/>
      <c r="Z331" s="81"/>
      <c r="AA331" s="87" t="s">
        <v>615</v>
      </c>
      <c r="AB331" s="81"/>
      <c r="AC331" s="81" t="b">
        <v>0</v>
      </c>
      <c r="AD331" s="81">
        <v>94</v>
      </c>
      <c r="AE331" s="87" t="s">
        <v>712</v>
      </c>
      <c r="AF331" s="81" t="b">
        <v>0</v>
      </c>
      <c r="AG331" s="81" t="s">
        <v>728</v>
      </c>
      <c r="AH331" s="81"/>
      <c r="AI331" s="87" t="s">
        <v>712</v>
      </c>
      <c r="AJ331" s="81" t="b">
        <v>0</v>
      </c>
      <c r="AK331" s="81">
        <v>25</v>
      </c>
      <c r="AL331" s="87" t="s">
        <v>712</v>
      </c>
      <c r="AM331" s="81" t="s">
        <v>739</v>
      </c>
      <c r="AN331" s="81" t="b">
        <v>0</v>
      </c>
      <c r="AO331" s="87" t="s">
        <v>615</v>
      </c>
      <c r="AP331" s="81" t="s">
        <v>326</v>
      </c>
      <c r="AQ331" s="81">
        <v>0</v>
      </c>
      <c r="AR331" s="81">
        <v>0</v>
      </c>
      <c r="AS331" s="81" t="s">
        <v>746</v>
      </c>
      <c r="AT331" s="81" t="s">
        <v>754</v>
      </c>
      <c r="AU331" s="81" t="s">
        <v>757</v>
      </c>
      <c r="AV331" s="81" t="s">
        <v>759</v>
      </c>
      <c r="AW331" s="81" t="s">
        <v>766</v>
      </c>
      <c r="AX331" s="81" t="s">
        <v>773</v>
      </c>
      <c r="AY331" s="81" t="s">
        <v>780</v>
      </c>
      <c r="AZ331" s="84" t="s">
        <v>782</v>
      </c>
      <c r="BA331" s="81">
        <v>1</v>
      </c>
      <c r="BB331" s="80" t="str">
        <f>REPLACE(INDEX(GroupVertices[Group],MATCH(Edges[[#This Row],[Vertex 1]],GroupVertices[Vertex],0)),1,1,"")</f>
        <v>3</v>
      </c>
      <c r="BC331" s="80" t="str">
        <f>REPLACE(INDEX(GroupVertices[Group],MATCH(Edges[[#This Row],[Vertex 2]],GroupVertices[Vertex],0)),1,1,"")</f>
        <v>3</v>
      </c>
      <c r="BD331" s="48">
        <v>0</v>
      </c>
      <c r="BE331" s="49">
        <v>0</v>
      </c>
      <c r="BF331" s="48">
        <v>0</v>
      </c>
      <c r="BG331" s="49">
        <v>0</v>
      </c>
      <c r="BH331" s="48">
        <v>0</v>
      </c>
      <c r="BI331" s="49">
        <v>0</v>
      </c>
      <c r="BJ331" s="48">
        <v>23</v>
      </c>
      <c r="BK331" s="49">
        <v>100</v>
      </c>
      <c r="BL331" s="48">
        <v>23</v>
      </c>
    </row>
    <row r="332" spans="1:64" ht="15">
      <c r="A332" s="66" t="s">
        <v>261</v>
      </c>
      <c r="B332" s="66" t="s">
        <v>261</v>
      </c>
      <c r="C332" s="67" t="s">
        <v>1943</v>
      </c>
      <c r="D332" s="68">
        <v>3</v>
      </c>
      <c r="E332" s="69" t="s">
        <v>132</v>
      </c>
      <c r="F332" s="70">
        <v>32</v>
      </c>
      <c r="G332" s="67"/>
      <c r="H332" s="71"/>
      <c r="I332" s="72"/>
      <c r="J332" s="72"/>
      <c r="K332" s="34" t="s">
        <v>65</v>
      </c>
      <c r="L332" s="79">
        <v>332</v>
      </c>
      <c r="M332" s="79"/>
      <c r="N332" s="74"/>
      <c r="O332" s="81" t="s">
        <v>326</v>
      </c>
      <c r="P332" s="83">
        <v>43471.98695601852</v>
      </c>
      <c r="Q332" s="81" t="s">
        <v>344</v>
      </c>
      <c r="R332" s="81"/>
      <c r="S332" s="81"/>
      <c r="T332" s="81"/>
      <c r="U332" s="81"/>
      <c r="V332" s="84" t="s">
        <v>469</v>
      </c>
      <c r="W332" s="83">
        <v>43471.98695601852</v>
      </c>
      <c r="X332" s="84" t="s">
        <v>520</v>
      </c>
      <c r="Y332" s="81"/>
      <c r="Z332" s="81"/>
      <c r="AA332" s="87" t="s">
        <v>616</v>
      </c>
      <c r="AB332" s="81"/>
      <c r="AC332" s="81" t="b">
        <v>0</v>
      </c>
      <c r="AD332" s="81">
        <v>0</v>
      </c>
      <c r="AE332" s="87" t="s">
        <v>712</v>
      </c>
      <c r="AF332" s="81" t="b">
        <v>0</v>
      </c>
      <c r="AG332" s="81" t="s">
        <v>728</v>
      </c>
      <c r="AH332" s="81"/>
      <c r="AI332" s="87" t="s">
        <v>712</v>
      </c>
      <c r="AJ332" s="81" t="b">
        <v>0</v>
      </c>
      <c r="AK332" s="81">
        <v>25</v>
      </c>
      <c r="AL332" s="87" t="s">
        <v>615</v>
      </c>
      <c r="AM332" s="81" t="s">
        <v>739</v>
      </c>
      <c r="AN332" s="81" t="b">
        <v>0</v>
      </c>
      <c r="AO332" s="87" t="s">
        <v>615</v>
      </c>
      <c r="AP332" s="81" t="s">
        <v>197</v>
      </c>
      <c r="AQ332" s="81">
        <v>0</v>
      </c>
      <c r="AR332" s="81">
        <v>0</v>
      </c>
      <c r="AS332" s="81"/>
      <c r="AT332" s="81"/>
      <c r="AU332" s="81"/>
      <c r="AV332" s="81"/>
      <c r="AW332" s="81"/>
      <c r="AX332" s="81"/>
      <c r="AY332" s="81"/>
      <c r="AZ332" s="81"/>
      <c r="BA332" s="81">
        <v>1</v>
      </c>
      <c r="BB332" s="80" t="str">
        <f>REPLACE(INDEX(GroupVertices[Group],MATCH(Edges[[#This Row],[Vertex 1]],GroupVertices[Vertex],0)),1,1,"")</f>
        <v>3</v>
      </c>
      <c r="BC332" s="80" t="str">
        <f>REPLACE(INDEX(GroupVertices[Group],MATCH(Edges[[#This Row],[Vertex 2]],GroupVertices[Vertex],0)),1,1,"")</f>
        <v>3</v>
      </c>
      <c r="BD332" s="48">
        <v>0</v>
      </c>
      <c r="BE332" s="49">
        <v>0</v>
      </c>
      <c r="BF332" s="48">
        <v>0</v>
      </c>
      <c r="BG332" s="49">
        <v>0</v>
      </c>
      <c r="BH332" s="48">
        <v>0</v>
      </c>
      <c r="BI332" s="49">
        <v>0</v>
      </c>
      <c r="BJ332" s="48">
        <v>23</v>
      </c>
      <c r="BK332" s="49">
        <v>100</v>
      </c>
      <c r="BL332" s="48">
        <v>23</v>
      </c>
    </row>
    <row r="333" spans="1:64" ht="15">
      <c r="A333" s="66" t="s">
        <v>265</v>
      </c>
      <c r="B333" s="66" t="s">
        <v>315</v>
      </c>
      <c r="C333" s="67" t="s">
        <v>1943</v>
      </c>
      <c r="D333" s="68">
        <v>3</v>
      </c>
      <c r="E333" s="69" t="s">
        <v>132</v>
      </c>
      <c r="F333" s="70">
        <v>32</v>
      </c>
      <c r="G333" s="67"/>
      <c r="H333" s="71"/>
      <c r="I333" s="72"/>
      <c r="J333" s="72"/>
      <c r="K333" s="34" t="s">
        <v>65</v>
      </c>
      <c r="L333" s="79">
        <v>333</v>
      </c>
      <c r="M333" s="79"/>
      <c r="N333" s="74"/>
      <c r="O333" s="81" t="s">
        <v>327</v>
      </c>
      <c r="P333" s="83">
        <v>43471.98763888889</v>
      </c>
      <c r="Q333" s="81" t="s">
        <v>349</v>
      </c>
      <c r="R333" s="81"/>
      <c r="S333" s="81"/>
      <c r="T333" s="81" t="s">
        <v>415</v>
      </c>
      <c r="U333" s="84" t="s">
        <v>437</v>
      </c>
      <c r="V333" s="84" t="s">
        <v>437</v>
      </c>
      <c r="W333" s="83">
        <v>43471.98763888889</v>
      </c>
      <c r="X333" s="84" t="s">
        <v>523</v>
      </c>
      <c r="Y333" s="81"/>
      <c r="Z333" s="81"/>
      <c r="AA333" s="87" t="s">
        <v>619</v>
      </c>
      <c r="AB333" s="81"/>
      <c r="AC333" s="81" t="b">
        <v>0</v>
      </c>
      <c r="AD333" s="81">
        <v>7</v>
      </c>
      <c r="AE333" s="87" t="s">
        <v>712</v>
      </c>
      <c r="AF333" s="81" t="b">
        <v>0</v>
      </c>
      <c r="AG333" s="81" t="s">
        <v>728</v>
      </c>
      <c r="AH333" s="81"/>
      <c r="AI333" s="87" t="s">
        <v>712</v>
      </c>
      <c r="AJ333" s="81" t="b">
        <v>0</v>
      </c>
      <c r="AK333" s="81">
        <v>1</v>
      </c>
      <c r="AL333" s="87" t="s">
        <v>712</v>
      </c>
      <c r="AM333" s="81" t="s">
        <v>741</v>
      </c>
      <c r="AN333" s="81" t="b">
        <v>0</v>
      </c>
      <c r="AO333" s="87" t="s">
        <v>619</v>
      </c>
      <c r="AP333" s="81" t="s">
        <v>197</v>
      </c>
      <c r="AQ333" s="81">
        <v>0</v>
      </c>
      <c r="AR333" s="81">
        <v>0</v>
      </c>
      <c r="AS333" s="81"/>
      <c r="AT333" s="81"/>
      <c r="AU333" s="81"/>
      <c r="AV333" s="81"/>
      <c r="AW333" s="81"/>
      <c r="AX333" s="81"/>
      <c r="AY333" s="81"/>
      <c r="AZ333" s="81"/>
      <c r="BA333" s="81">
        <v>1</v>
      </c>
      <c r="BB333" s="80" t="str">
        <f>REPLACE(INDEX(GroupVertices[Group],MATCH(Edges[[#This Row],[Vertex 1]],GroupVertices[Vertex],0)),1,1,"")</f>
        <v>6</v>
      </c>
      <c r="BC333" s="80" t="str">
        <f>REPLACE(INDEX(GroupVertices[Group],MATCH(Edges[[#This Row],[Vertex 2]],GroupVertices[Vertex],0)),1,1,"")</f>
        <v>6</v>
      </c>
      <c r="BD333" s="48"/>
      <c r="BE333" s="49"/>
      <c r="BF333" s="48"/>
      <c r="BG333" s="49"/>
      <c r="BH333" s="48"/>
      <c r="BI333" s="49"/>
      <c r="BJ333" s="48"/>
      <c r="BK333" s="49"/>
      <c r="BL333" s="48"/>
    </row>
    <row r="334" spans="1:64" ht="15">
      <c r="A334" s="66" t="s">
        <v>265</v>
      </c>
      <c r="B334" s="66" t="s">
        <v>316</v>
      </c>
      <c r="C334" s="67" t="s">
        <v>1943</v>
      </c>
      <c r="D334" s="68">
        <v>3</v>
      </c>
      <c r="E334" s="69" t="s">
        <v>132</v>
      </c>
      <c r="F334" s="70">
        <v>32</v>
      </c>
      <c r="G334" s="67"/>
      <c r="H334" s="71"/>
      <c r="I334" s="72"/>
      <c r="J334" s="72"/>
      <c r="K334" s="34" t="s">
        <v>65</v>
      </c>
      <c r="L334" s="79">
        <v>334</v>
      </c>
      <c r="M334" s="79"/>
      <c r="N334" s="74"/>
      <c r="O334" s="81" t="s">
        <v>327</v>
      </c>
      <c r="P334" s="83">
        <v>43471.98763888889</v>
      </c>
      <c r="Q334" s="81" t="s">
        <v>349</v>
      </c>
      <c r="R334" s="81"/>
      <c r="S334" s="81"/>
      <c r="T334" s="81" t="s">
        <v>415</v>
      </c>
      <c r="U334" s="84" t="s">
        <v>437</v>
      </c>
      <c r="V334" s="84" t="s">
        <v>437</v>
      </c>
      <c r="W334" s="83">
        <v>43471.98763888889</v>
      </c>
      <c r="X334" s="84" t="s">
        <v>523</v>
      </c>
      <c r="Y334" s="81"/>
      <c r="Z334" s="81"/>
      <c r="AA334" s="87" t="s">
        <v>619</v>
      </c>
      <c r="AB334" s="81"/>
      <c r="AC334" s="81" t="b">
        <v>0</v>
      </c>
      <c r="AD334" s="81">
        <v>7</v>
      </c>
      <c r="AE334" s="87" t="s">
        <v>712</v>
      </c>
      <c r="AF334" s="81" t="b">
        <v>0</v>
      </c>
      <c r="AG334" s="81" t="s">
        <v>728</v>
      </c>
      <c r="AH334" s="81"/>
      <c r="AI334" s="87" t="s">
        <v>712</v>
      </c>
      <c r="AJ334" s="81" t="b">
        <v>0</v>
      </c>
      <c r="AK334" s="81">
        <v>1</v>
      </c>
      <c r="AL334" s="87" t="s">
        <v>712</v>
      </c>
      <c r="AM334" s="81" t="s">
        <v>741</v>
      </c>
      <c r="AN334" s="81" t="b">
        <v>0</v>
      </c>
      <c r="AO334" s="87" t="s">
        <v>619</v>
      </c>
      <c r="AP334" s="81" t="s">
        <v>197</v>
      </c>
      <c r="AQ334" s="81">
        <v>0</v>
      </c>
      <c r="AR334" s="81">
        <v>0</v>
      </c>
      <c r="AS334" s="81"/>
      <c r="AT334" s="81"/>
      <c r="AU334" s="81"/>
      <c r="AV334" s="81"/>
      <c r="AW334" s="81"/>
      <c r="AX334" s="81"/>
      <c r="AY334" s="81"/>
      <c r="AZ334" s="81"/>
      <c r="BA334" s="81">
        <v>1</v>
      </c>
      <c r="BB334" s="80" t="str">
        <f>REPLACE(INDEX(GroupVertices[Group],MATCH(Edges[[#This Row],[Vertex 1]],GroupVertices[Vertex],0)),1,1,"")</f>
        <v>6</v>
      </c>
      <c r="BC334" s="80" t="str">
        <f>REPLACE(INDEX(GroupVertices[Group],MATCH(Edges[[#This Row],[Vertex 2]],GroupVertices[Vertex],0)),1,1,"")</f>
        <v>6</v>
      </c>
      <c r="BD334" s="48"/>
      <c r="BE334" s="49"/>
      <c r="BF334" s="48"/>
      <c r="BG334" s="49"/>
      <c r="BH334" s="48"/>
      <c r="BI334" s="49"/>
      <c r="BJ334" s="48"/>
      <c r="BK334" s="49"/>
      <c r="BL334" s="48"/>
    </row>
    <row r="335" spans="1:64" ht="15">
      <c r="A335" s="66" t="s">
        <v>265</v>
      </c>
      <c r="B335" s="66" t="s">
        <v>304</v>
      </c>
      <c r="C335" s="67" t="s">
        <v>1943</v>
      </c>
      <c r="D335" s="68">
        <v>3</v>
      </c>
      <c r="E335" s="69" t="s">
        <v>132</v>
      </c>
      <c r="F335" s="70">
        <v>32</v>
      </c>
      <c r="G335" s="67"/>
      <c r="H335" s="71"/>
      <c r="I335" s="72"/>
      <c r="J335" s="72"/>
      <c r="K335" s="34" t="s">
        <v>65</v>
      </c>
      <c r="L335" s="79">
        <v>335</v>
      </c>
      <c r="M335" s="79"/>
      <c r="N335" s="74"/>
      <c r="O335" s="81" t="s">
        <v>327</v>
      </c>
      <c r="P335" s="83">
        <v>43471.98763888889</v>
      </c>
      <c r="Q335" s="81" t="s">
        <v>349</v>
      </c>
      <c r="R335" s="81"/>
      <c r="S335" s="81"/>
      <c r="T335" s="81" t="s">
        <v>415</v>
      </c>
      <c r="U335" s="84" t="s">
        <v>437</v>
      </c>
      <c r="V335" s="84" t="s">
        <v>437</v>
      </c>
      <c r="W335" s="83">
        <v>43471.98763888889</v>
      </c>
      <c r="X335" s="84" t="s">
        <v>523</v>
      </c>
      <c r="Y335" s="81"/>
      <c r="Z335" s="81"/>
      <c r="AA335" s="87" t="s">
        <v>619</v>
      </c>
      <c r="AB335" s="81"/>
      <c r="AC335" s="81" t="b">
        <v>0</v>
      </c>
      <c r="AD335" s="81">
        <v>7</v>
      </c>
      <c r="AE335" s="87" t="s">
        <v>712</v>
      </c>
      <c r="AF335" s="81" t="b">
        <v>0</v>
      </c>
      <c r="AG335" s="81" t="s">
        <v>728</v>
      </c>
      <c r="AH335" s="81"/>
      <c r="AI335" s="87" t="s">
        <v>712</v>
      </c>
      <c r="AJ335" s="81" t="b">
        <v>0</v>
      </c>
      <c r="AK335" s="81">
        <v>1</v>
      </c>
      <c r="AL335" s="87" t="s">
        <v>712</v>
      </c>
      <c r="AM335" s="81" t="s">
        <v>741</v>
      </c>
      <c r="AN335" s="81" t="b">
        <v>0</v>
      </c>
      <c r="AO335" s="87" t="s">
        <v>619</v>
      </c>
      <c r="AP335" s="81" t="s">
        <v>197</v>
      </c>
      <c r="AQ335" s="81">
        <v>0</v>
      </c>
      <c r="AR335" s="81">
        <v>0</v>
      </c>
      <c r="AS335" s="81"/>
      <c r="AT335" s="81"/>
      <c r="AU335" s="81"/>
      <c r="AV335" s="81"/>
      <c r="AW335" s="81"/>
      <c r="AX335" s="81"/>
      <c r="AY335" s="81"/>
      <c r="AZ335" s="81"/>
      <c r="BA335" s="81">
        <v>1</v>
      </c>
      <c r="BB335" s="80" t="str">
        <f>REPLACE(INDEX(GroupVertices[Group],MATCH(Edges[[#This Row],[Vertex 1]],GroupVertices[Vertex],0)),1,1,"")</f>
        <v>6</v>
      </c>
      <c r="BC335" s="80" t="str">
        <f>REPLACE(INDEX(GroupVertices[Group],MATCH(Edges[[#This Row],[Vertex 2]],GroupVertices[Vertex],0)),1,1,"")</f>
        <v>6</v>
      </c>
      <c r="BD335" s="48">
        <v>1</v>
      </c>
      <c r="BE335" s="49">
        <v>2.7777777777777777</v>
      </c>
      <c r="BF335" s="48">
        <v>1</v>
      </c>
      <c r="BG335" s="49">
        <v>2.7777777777777777</v>
      </c>
      <c r="BH335" s="48">
        <v>0</v>
      </c>
      <c r="BI335" s="49">
        <v>0</v>
      </c>
      <c r="BJ335" s="48">
        <v>34</v>
      </c>
      <c r="BK335" s="49">
        <v>94.44444444444444</v>
      </c>
      <c r="BL335" s="48">
        <v>36</v>
      </c>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5"/>
    <dataValidation allowBlank="1" showErrorMessage="1" sqref="N2:N3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5"/>
    <dataValidation allowBlank="1" showInputMessage="1" promptTitle="Edge Color" prompt="To select an optional edge color, right-click and select Select Color on the right-click menu." sqref="C3:C335"/>
    <dataValidation allowBlank="1" showInputMessage="1" promptTitle="Edge Width" prompt="Enter an optional edge width between 1 and 10." errorTitle="Invalid Edge Width" error="The optional edge width must be a whole number between 1 and 10." sqref="D3:D335"/>
    <dataValidation allowBlank="1" showInputMessage="1" promptTitle="Edge Opacity" prompt="Enter an optional edge opacity between 0 (transparent) and 100 (opaque)." errorTitle="Invalid Edge Opacity" error="The optional edge opacity must be a whole number between 0 and 10." sqref="F3:F3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5">
      <formula1>ValidEdgeVisibilities</formula1>
    </dataValidation>
    <dataValidation allowBlank="1" showInputMessage="1" showErrorMessage="1" promptTitle="Vertex 1 Name" prompt="Enter the name of the edge's first vertex." sqref="A3:A335"/>
    <dataValidation allowBlank="1" showInputMessage="1" showErrorMessage="1" promptTitle="Vertex 2 Name" prompt="Enter the name of the edge's second vertex." sqref="B3:B335"/>
    <dataValidation allowBlank="1" showInputMessage="1" showErrorMessage="1" promptTitle="Edge Label" prompt="Enter an optional edge label." errorTitle="Invalid Edge Visibility" error="You have entered an unrecognized edge visibility.  Try selecting from the drop-down list instead." sqref="H3:H3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5"/>
  </dataValidations>
  <hyperlinks>
    <hyperlink ref="R31" r:id="rId1" display="https://twitter.com/PeterKarthMD/status/1081576182984966145"/>
    <hyperlink ref="R33" r:id="rId2" display="https://twitter.com/PeterKarthMD/status/1081576182984966145"/>
    <hyperlink ref="R35" r:id="rId3" display="https://twitter.com/PeterKarthMD/status/1081576182984966145"/>
    <hyperlink ref="R37" r:id="rId4" display="https://twitter.com/PeterKarthMD/status/1081576182984966145"/>
    <hyperlink ref="R62" r:id="rId5" display="https://twitter.com/PeterKarthMD/status/1081576182984966145"/>
    <hyperlink ref="R63" r:id="rId6" display="https://twitter.com/PeterKarthMD/status/1081576182984966145"/>
    <hyperlink ref="R64" r:id="rId7" display="https://twitter.com/PeterKarthMD/status/1081576182984966145"/>
    <hyperlink ref="R65" r:id="rId8" display="https://twitter.com/PeterKarthMD/status/1081576182984966145"/>
    <hyperlink ref="R66" r:id="rId9" display="https://twitter.com/PeterKarthMD/status/1081576182984966145"/>
    <hyperlink ref="R67" r:id="rId10" display="https://twitter.com/PeterKarthMD/status/1081576182984966145"/>
    <hyperlink ref="R68" r:id="rId11" display="https://twitter.com/PeterKarthMD/status/1081576182984966145"/>
    <hyperlink ref="R87" r:id="rId12" display="http://www.facetsjournal.com/doi/10.1139/facets-2018-0002"/>
    <hyperlink ref="R97" r:id="rId13" display="https://twitter.com/AmCollSurgeons/status/1076583347181240320"/>
    <hyperlink ref="R98" r:id="rId14" display="https://twitter.com/AmCollSurgeons/status/1076583347181240320"/>
    <hyperlink ref="R99" r:id="rId15" display="https://twitter.com/AmCollSurgeons/status/1076583347181240320"/>
    <hyperlink ref="R104" r:id="rId16" display="https://www.hipaajournal.com/what-is-protected-health-information/"/>
    <hyperlink ref="R105" r:id="rId17" display="https://twitter.com/juliomayol/status/1081624315337023490"/>
    <hyperlink ref="R136" r:id="rId18" display="https://twitter.com/villesallinen/status/1080911344616927234"/>
    <hyperlink ref="R149" r:id="rId19" display="https://twitter.com/Skepticscalpel/status/1081959604664352768"/>
    <hyperlink ref="R173" r:id="rId20" display="https://twitter.com/mittenstate73/status/1079955505651638274"/>
    <hyperlink ref="R216" r:id="rId21" display="https://onlinelibrary.wiley.com/doi/10.1002/bjs.10782?cookieSet=1"/>
    <hyperlink ref="R218" r:id="rId22" display="https://www.emjreviews.com/gastroenterology/symposium/delivering-precision-medicine-and-patient-centred-care-through-a-multidisciplinary-approach/"/>
    <hyperlink ref="R219" r:id="rId23" display="https://onlinelibrary.wiley.com/doi/10.1002/bjs.10782?cookieSet=1"/>
    <hyperlink ref="R221" r:id="rId24" display="https://www.emjreviews.com/gastroenterology/symposium/delivering-precision-medicine-and-patient-centred-care-through-a-multidisciplinary-approach/"/>
    <hyperlink ref="R222" r:id="rId25" display="https://onlinelibrary.wiley.com/doi/10.1002/bjs.10782?cookieSet=1"/>
    <hyperlink ref="R224" r:id="rId26" display="https://www.emjreviews.com/gastroenterology/symposium/delivering-precision-medicine-and-patient-centred-care-through-a-multidisciplinary-approach/"/>
    <hyperlink ref="R225" r:id="rId27" display="https://onlinelibrary.wiley.com/doi/10.1002/bjs.10782?cookieSet=1"/>
    <hyperlink ref="R227" r:id="rId28" display="https://www.emjreviews.com/gastroenterology/symposium/delivering-precision-medicine-and-patient-centred-care-through-a-multidisciplinary-approach/"/>
    <hyperlink ref="R228" r:id="rId29" display="https://onlinelibrary.wiley.com/doi/10.1002/bjs.10782?cookieSet=1"/>
    <hyperlink ref="R231" r:id="rId30" display="https://www.emjreviews.com/gastroenterology/symposium/delivering-precision-medicine-and-patient-centred-care-through-a-multidisciplinary-approach/"/>
    <hyperlink ref="R252" r:id="rId31" display="https://twitter.com/perbinder/status/1081583988614021120"/>
    <hyperlink ref="R253" r:id="rId32" display="https://twitter.com/perbinder/status/1081943614010331136"/>
    <hyperlink ref="R255" r:id="rId33" display="https://twitter.com/DrMStiegler/status/971148944880349186"/>
    <hyperlink ref="R256" r:id="rId34" display="https://twitter.com/DrMStiegler/status/971148944880349186"/>
    <hyperlink ref="R284" r:id="rId35" display="https://twitter.com/DrMStiegler/status/971148944880349186"/>
    <hyperlink ref="R285" r:id="rId36" display="https://onlinelibrary.wiley.com/doi/10.1002/bjs.10782?cookieSet=1"/>
    <hyperlink ref="R290" r:id="rId37" display="https://onlinelibrary.wiley.com/doi/10.1002/bjs.10782?cookieSet=1"/>
    <hyperlink ref="R301" r:id="rId38" display="https://www.emjreviews.com/gastroenterology/symposium/delivering-precision-medicine-and-patient-centred-care-through-a-multidisciplinary-approach/"/>
    <hyperlink ref="R308" r:id="rId39" display="https://onlinelibrary.wiley.com/doi/10.1002/bjs.10782?cookieSet=1"/>
    <hyperlink ref="R310" r:id="rId40" display="https://www.emjreviews.com/gastroenterology/symposium/delivering-precision-medicine-and-patient-centred-care-through-a-multidisciplinary-approach/"/>
    <hyperlink ref="R313" r:id="rId41" display="https://onlinelibrary.wiley.com/doi/10.1002/bjs.10782?cookieSet=1"/>
    <hyperlink ref="R317" r:id="rId42" display="https://www.emjreviews.com/gastroenterology/symposium/delivering-precision-medicine-and-patient-centred-care-through-a-multidisciplinary-approach/"/>
    <hyperlink ref="R320" r:id="rId43" display="https://twitter.com/juliomayol/status/1081624315337023490"/>
    <hyperlink ref="R321" r:id="rId44" display="https://twitter.com/balibreajose/status/1081606486168616961"/>
    <hyperlink ref="R322" r:id="rId45" display="https://twitter.com/perbinder/status/1081943614010331136"/>
    <hyperlink ref="R324" r:id="rId46" display="https://twitter.com/juliomayol/status/1082038657391968257"/>
    <hyperlink ref="R325" r:id="rId47" display="https://twitter.com/juliomayol/status/1082038657391968257"/>
    <hyperlink ref="R328" r:id="rId48" display="https://twitter.com/drivadeneiramd/status/1081670544087494667"/>
    <hyperlink ref="U85" r:id="rId49" display="https://pbs.twimg.com/media/DwO6j6LXgAIMEWV.jpg"/>
    <hyperlink ref="U87" r:id="rId50" display="https://pbs.twimg.com/media/DsQHAesVsAAOKwu.jpg"/>
    <hyperlink ref="U104" r:id="rId51" display="https://pbs.twimg.com/media/DwIyGnCVYAA_PyS.jpg"/>
    <hyperlink ref="U218" r:id="rId52" display="https://pbs.twimg.com/media/DwJMZssXcAE1sC_.jpg"/>
    <hyperlink ref="U221" r:id="rId53" display="https://pbs.twimg.com/media/DwJMZssXcAE1sC_.jpg"/>
    <hyperlink ref="U224" r:id="rId54" display="https://pbs.twimg.com/media/DwJMZssXcAE1sC_.jpg"/>
    <hyperlink ref="U227" r:id="rId55" display="https://pbs.twimg.com/media/DwJMZssXcAE1sC_.jpg"/>
    <hyperlink ref="U231" r:id="rId56" display="https://pbs.twimg.com/media/DwJMZssXcAE1sC_.jpg"/>
    <hyperlink ref="U301" r:id="rId57" display="https://pbs.twimg.com/media/DwJMZssXcAE1sC_.jpg"/>
    <hyperlink ref="U309" r:id="rId58" display="https://pbs.twimg.com/media/DwI7eh6WsAEfLT1.jpg"/>
    <hyperlink ref="U310" r:id="rId59" display="https://pbs.twimg.com/media/DwJMZssXcAE1sC_.jpg"/>
    <hyperlink ref="U316" r:id="rId60" display="https://pbs.twimg.com/media/DwI7eh6WsAEfLT1.jpg"/>
    <hyperlink ref="U317" r:id="rId61" display="https://pbs.twimg.com/media/DwJMZssXcAE1sC_.jpg"/>
    <hyperlink ref="U331" r:id="rId62" display="https://pbs.twimg.com/media/DuwqPqCW0AAM4_G.jpg"/>
    <hyperlink ref="U333" r:id="rId63" display="https://pbs.twimg.com/media/DwQ_pCFXQAA_Nsx.jpg"/>
    <hyperlink ref="U334" r:id="rId64" display="https://pbs.twimg.com/media/DwQ_pCFXQAA_Nsx.jpg"/>
    <hyperlink ref="U335" r:id="rId65" display="https://pbs.twimg.com/media/DwQ_pCFXQAA_Nsx.jpg"/>
    <hyperlink ref="V3" r:id="rId66" display="http://pbs.twimg.com/profile_images/1068873586969112576/qWGFz86q_normal.jpg"/>
    <hyperlink ref="V4" r:id="rId67" display="http://pbs.twimg.com/profile_images/1073010577595875330/sO9BEE0c_normal.jpg"/>
    <hyperlink ref="V5" r:id="rId68" display="http://pbs.twimg.com/profile_images/1073010577595875330/sO9BEE0c_normal.jpg"/>
    <hyperlink ref="V6" r:id="rId69" display="http://pbs.twimg.com/profile_images/883690697936842752/WjpzsyvB_normal.jpg"/>
    <hyperlink ref="V7" r:id="rId70" display="http://pbs.twimg.com/profile_images/883690697936842752/WjpzsyvB_normal.jpg"/>
    <hyperlink ref="V8" r:id="rId71" display="http://pbs.twimg.com/profile_images/883690697936842752/WjpzsyvB_normal.jpg"/>
    <hyperlink ref="V9" r:id="rId72" display="http://pbs.twimg.com/profile_images/883690697936842752/WjpzsyvB_normal.jpg"/>
    <hyperlink ref="V10" r:id="rId73" display="http://pbs.twimg.com/profile_images/1059918640005480453/_ikBVHu3_normal.jpg"/>
    <hyperlink ref="V11" r:id="rId74" display="http://pbs.twimg.com/profile_images/1059918640005480453/_ikBVHu3_normal.jpg"/>
    <hyperlink ref="V12" r:id="rId75" display="http://pbs.twimg.com/profile_images/1059918640005480453/_ikBVHu3_normal.jpg"/>
    <hyperlink ref="V13" r:id="rId76" display="http://pbs.twimg.com/profile_images/1059918640005480453/_ikBVHu3_normal.jpg"/>
    <hyperlink ref="V14" r:id="rId77" display="http://pbs.twimg.com/profile_images/1022625106919444480/4U29YR9h_normal.jpg"/>
    <hyperlink ref="V15" r:id="rId78" display="http://pbs.twimg.com/profile_images/901007826407108608/ZNu2kdUZ_normal.jpg"/>
    <hyperlink ref="V16" r:id="rId79" display="http://pbs.twimg.com/profile_images/901007826407108608/ZNu2kdUZ_normal.jpg"/>
    <hyperlink ref="V17" r:id="rId80" display="http://pbs.twimg.com/profile_images/901007826407108608/ZNu2kdUZ_normal.jpg"/>
    <hyperlink ref="V18" r:id="rId81" display="http://pbs.twimg.com/profile_images/901007826407108608/ZNu2kdUZ_normal.jpg"/>
    <hyperlink ref="V19" r:id="rId82" display="http://pbs.twimg.com/profile_images/1077204555643977729/Y6XWzFtN_normal.jpg"/>
    <hyperlink ref="V20" r:id="rId83" display="http://pbs.twimg.com/profile_images/1077204555643977729/Y6XWzFtN_normal.jpg"/>
    <hyperlink ref="V21" r:id="rId84" display="http://pbs.twimg.com/profile_images/1077204555643977729/Y6XWzFtN_normal.jpg"/>
    <hyperlink ref="V22" r:id="rId85" display="http://pbs.twimg.com/profile_images/1077204555643977729/Y6XWzFtN_normal.jpg"/>
    <hyperlink ref="V23" r:id="rId86" display="http://pbs.twimg.com/profile_images/1077204555643977729/Y6XWzFtN_normal.jpg"/>
    <hyperlink ref="V24" r:id="rId87" display="http://pbs.twimg.com/profile_images/1077204555643977729/Y6XWzFtN_normal.jpg"/>
    <hyperlink ref="V25" r:id="rId88" display="http://pbs.twimg.com/profile_images/1077204555643977729/Y6XWzFtN_normal.jpg"/>
    <hyperlink ref="V26" r:id="rId89" display="http://pbs.twimg.com/profile_images/1077204555643977729/Y6XWzFtN_normal.jpg"/>
    <hyperlink ref="V27" r:id="rId90" display="http://pbs.twimg.com/profile_images/1077204555643977729/Y6XWzFtN_normal.jpg"/>
    <hyperlink ref="V28" r:id="rId91" display="http://pbs.twimg.com/profile_images/1077204555643977729/Y6XWzFtN_normal.jpg"/>
    <hyperlink ref="V29" r:id="rId92" display="http://pbs.twimg.com/profile_images/1077204555643977729/Y6XWzFtN_normal.jpg"/>
    <hyperlink ref="V30" r:id="rId93" display="http://pbs.twimg.com/profile_images/1077204555643977729/Y6XWzFtN_normal.jpg"/>
    <hyperlink ref="V31" r:id="rId94" display="http://pbs.twimg.com/profile_images/537048944170135552/tKXKiKoP_normal.jpeg"/>
    <hyperlink ref="V32" r:id="rId95" display="http://pbs.twimg.com/profile_images/1082656652350930951/CI9aBPK8_normal.jpg"/>
    <hyperlink ref="V33" r:id="rId96" display="http://pbs.twimg.com/profile_images/537048944170135552/tKXKiKoP_normal.jpeg"/>
    <hyperlink ref="V34" r:id="rId97" display="http://pbs.twimg.com/profile_images/1082656652350930951/CI9aBPK8_normal.jpg"/>
    <hyperlink ref="V35" r:id="rId98" display="http://pbs.twimg.com/profile_images/537048944170135552/tKXKiKoP_normal.jpeg"/>
    <hyperlink ref="V36" r:id="rId99" display="http://pbs.twimg.com/profile_images/1082656652350930951/CI9aBPK8_normal.jpg"/>
    <hyperlink ref="V37" r:id="rId100" display="http://pbs.twimg.com/profile_images/537048944170135552/tKXKiKoP_normal.jpeg"/>
    <hyperlink ref="V38" r:id="rId101" display="http://pbs.twimg.com/profile_images/1082656652350930951/CI9aBPK8_normal.jpg"/>
    <hyperlink ref="V39" r:id="rId102" display="http://pbs.twimg.com/profile_images/1082656652350930951/CI9aBPK8_normal.jpg"/>
    <hyperlink ref="V40" r:id="rId103" display="http://pbs.twimg.com/profile_images/1082656652350930951/CI9aBPK8_normal.jpg"/>
    <hyperlink ref="V41" r:id="rId104" display="http://pbs.twimg.com/profile_images/1082656652350930951/CI9aBPK8_normal.jpg"/>
    <hyperlink ref="V42" r:id="rId105" display="http://pbs.twimg.com/profile_images/1082656652350930951/CI9aBPK8_normal.jpg"/>
    <hyperlink ref="V43" r:id="rId106" display="http://pbs.twimg.com/profile_images/1082656652350930951/CI9aBPK8_normal.jpg"/>
    <hyperlink ref="V44" r:id="rId107" display="http://pbs.twimg.com/profile_images/1082656652350930951/CI9aBPK8_normal.jpg"/>
    <hyperlink ref="V45" r:id="rId108" display="http://pbs.twimg.com/profile_images/1082656652350930951/CI9aBPK8_normal.jpg"/>
    <hyperlink ref="V46" r:id="rId109" display="http://pbs.twimg.com/profile_images/1082656652350930951/CI9aBPK8_normal.jpg"/>
    <hyperlink ref="V47" r:id="rId110" display="http://pbs.twimg.com/profile_images/959279751314554880/93EJbSSe_normal.jpg"/>
    <hyperlink ref="V48" r:id="rId111" display="http://pbs.twimg.com/profile_images/916326769451524096/UiIc1lnf_normal.png"/>
    <hyperlink ref="V49" r:id="rId112" display="http://pbs.twimg.com/profile_images/581779190313275392/cEPJU66I_normal.jpg"/>
    <hyperlink ref="V50" r:id="rId113" display="http://pbs.twimg.com/profile_images/537048944170135552/tKXKiKoP_normal.jpeg"/>
    <hyperlink ref="V51" r:id="rId114" display="http://pbs.twimg.com/profile_images/537048944170135552/tKXKiKoP_normal.jpeg"/>
    <hyperlink ref="V52" r:id="rId115" display="http://pbs.twimg.com/profile_images/537048944170135552/tKXKiKoP_normal.jpeg"/>
    <hyperlink ref="V53" r:id="rId116" display="http://pbs.twimg.com/profile_images/537048944170135552/tKXKiKoP_normal.jpeg"/>
    <hyperlink ref="V54" r:id="rId117" display="http://pbs.twimg.com/profile_images/537048944170135552/tKXKiKoP_normal.jpeg"/>
    <hyperlink ref="V55" r:id="rId118" display="http://pbs.twimg.com/profile_images/537048944170135552/tKXKiKoP_normal.jpeg"/>
    <hyperlink ref="V56" r:id="rId119" display="http://pbs.twimg.com/profile_images/537048944170135552/tKXKiKoP_normal.jpeg"/>
    <hyperlink ref="V57" r:id="rId120" display="http://pbs.twimg.com/profile_images/537048944170135552/tKXKiKoP_normal.jpeg"/>
    <hyperlink ref="V58" r:id="rId121" display="http://pbs.twimg.com/profile_images/537048944170135552/tKXKiKoP_normal.jpeg"/>
    <hyperlink ref="V59" r:id="rId122" display="http://pbs.twimg.com/profile_images/537048944170135552/tKXKiKoP_normal.jpeg"/>
    <hyperlink ref="V60" r:id="rId123" display="http://pbs.twimg.com/profile_images/537048944170135552/tKXKiKoP_normal.jpeg"/>
    <hyperlink ref="V61" r:id="rId124" display="http://pbs.twimg.com/profile_images/537048944170135552/tKXKiKoP_normal.jpeg"/>
    <hyperlink ref="V62" r:id="rId125" display="http://pbs.twimg.com/profile_images/537048944170135552/tKXKiKoP_normal.jpeg"/>
    <hyperlink ref="V63" r:id="rId126" display="http://pbs.twimg.com/profile_images/537048944170135552/tKXKiKoP_normal.jpeg"/>
    <hyperlink ref="V64" r:id="rId127" display="http://pbs.twimg.com/profile_images/537048944170135552/tKXKiKoP_normal.jpeg"/>
    <hyperlink ref="V65" r:id="rId128" display="http://pbs.twimg.com/profile_images/537048944170135552/tKXKiKoP_normal.jpeg"/>
    <hyperlink ref="V66" r:id="rId129" display="http://pbs.twimg.com/profile_images/537048944170135552/tKXKiKoP_normal.jpeg"/>
    <hyperlink ref="V67" r:id="rId130" display="http://pbs.twimg.com/profile_images/537048944170135552/tKXKiKoP_normal.jpeg"/>
    <hyperlink ref="V68" r:id="rId131" display="http://pbs.twimg.com/profile_images/537048944170135552/tKXKiKoP_normal.jpeg"/>
    <hyperlink ref="V69" r:id="rId132" display="http://pbs.twimg.com/profile_images/537048944170135552/tKXKiKoP_normal.jpeg"/>
    <hyperlink ref="V70" r:id="rId133" display="http://pbs.twimg.com/profile_images/874167304606625792/qEayjW6M_normal.jpg"/>
    <hyperlink ref="V71" r:id="rId134" display="http://pbs.twimg.com/profile_images/874167304606625792/qEayjW6M_normal.jpg"/>
    <hyperlink ref="V72" r:id="rId135" display="http://pbs.twimg.com/profile_images/874167304606625792/qEayjW6M_normal.jpg"/>
    <hyperlink ref="V73" r:id="rId136" display="http://pbs.twimg.com/profile_images/874167304606625792/qEayjW6M_normal.jpg"/>
    <hyperlink ref="V74" r:id="rId137" display="http://pbs.twimg.com/profile_images/874167304606625792/qEayjW6M_normal.jpg"/>
    <hyperlink ref="V75" r:id="rId138" display="http://pbs.twimg.com/profile_images/874167304606625792/qEayjW6M_normal.jpg"/>
    <hyperlink ref="V76" r:id="rId139" display="http://pbs.twimg.com/profile_images/874167304606625792/qEayjW6M_normal.jpg"/>
    <hyperlink ref="V77" r:id="rId140" display="http://pbs.twimg.com/profile_images/874167304606625792/qEayjW6M_normal.jpg"/>
    <hyperlink ref="V78" r:id="rId141" display="http://pbs.twimg.com/profile_images/689149763711807488/_bDUOUIK_normal.jpg"/>
    <hyperlink ref="V79" r:id="rId142" display="http://pbs.twimg.com/profile_images/689149763711807488/_bDUOUIK_normal.jpg"/>
    <hyperlink ref="V80" r:id="rId143" display="http://pbs.twimg.com/profile_images/689149763711807488/_bDUOUIK_normal.jpg"/>
    <hyperlink ref="V81" r:id="rId144" display="http://pbs.twimg.com/profile_images/689149763711807488/_bDUOUIK_normal.jpg"/>
    <hyperlink ref="V82" r:id="rId145" display="http://pbs.twimg.com/profile_images/886514244828753920/WAbL-nLl_normal.jpg"/>
    <hyperlink ref="V83" r:id="rId146" display="http://pbs.twimg.com/profile_images/1046106903527460864/whqiKxW3_normal.jpg"/>
    <hyperlink ref="V84" r:id="rId147" display="http://abs.twimg.com/sticky/default_profile_images/default_profile_normal.png"/>
    <hyperlink ref="V85" r:id="rId148" display="https://pbs.twimg.com/media/DwO6j6LXgAIMEWV.jpg"/>
    <hyperlink ref="V86" r:id="rId149" display="http://pbs.twimg.com/profile_images/1065593886427488258/aXwCKJkH_normal.jpg"/>
    <hyperlink ref="V87" r:id="rId150" display="https://pbs.twimg.com/media/DsQHAesVsAAOKwu.jpg"/>
    <hyperlink ref="V88" r:id="rId151" display="http://pbs.twimg.com/profile_images/1049482319655051265/kBIHBZf3_normal.jpg"/>
    <hyperlink ref="V89" r:id="rId152" display="http://pbs.twimg.com/profile_images/1049590948139868161/cufK_ODr_normal.jpg"/>
    <hyperlink ref="V90" r:id="rId153" display="http://pbs.twimg.com/profile_images/1049590948139868161/cufK_ODr_normal.jpg"/>
    <hyperlink ref="V91" r:id="rId154" display="http://pbs.twimg.com/profile_images/1049590948139868161/cufK_ODr_normal.jpg"/>
    <hyperlink ref="V92" r:id="rId155" display="http://pbs.twimg.com/profile_images/1049590948139868161/cufK_ODr_normal.jpg"/>
    <hyperlink ref="V93" r:id="rId156" display="http://pbs.twimg.com/profile_images/1049590948139868161/cufK_ODr_normal.jpg"/>
    <hyperlink ref="V94" r:id="rId157" display="http://pbs.twimg.com/profile_images/1049590948139868161/cufK_ODr_normal.jpg"/>
    <hyperlink ref="V95" r:id="rId158" display="http://pbs.twimg.com/profile_images/1049590948139868161/cufK_ODr_normal.jpg"/>
    <hyperlink ref="V96" r:id="rId159" display="http://pbs.twimg.com/profile_images/1049590948139868161/cufK_ODr_normal.jpg"/>
    <hyperlink ref="V97" r:id="rId160" display="http://pbs.twimg.com/profile_images/1070651675222990848/3qbvevHc_normal.jpg"/>
    <hyperlink ref="V98" r:id="rId161" display="http://pbs.twimg.com/profile_images/1070651675222990848/3qbvevHc_normal.jpg"/>
    <hyperlink ref="V99" r:id="rId162" display="http://pbs.twimg.com/profile_images/1070651675222990848/3qbvevHc_normal.jpg"/>
    <hyperlink ref="V100" r:id="rId163" display="http://pbs.twimg.com/profile_images/1070351714761564161/DURmGqfE_normal.jpg"/>
    <hyperlink ref="V101" r:id="rId164" display="http://pbs.twimg.com/profile_images/1070351714761564161/DURmGqfE_normal.jpg"/>
    <hyperlink ref="V102" r:id="rId165" display="http://pbs.twimg.com/profile_images/1070351714761564161/DURmGqfE_normal.jpg"/>
    <hyperlink ref="V103" r:id="rId166" display="http://pbs.twimg.com/profile_images/1070351714761564161/DURmGqfE_normal.jpg"/>
    <hyperlink ref="V104" r:id="rId167" display="https://pbs.twimg.com/media/DwIyGnCVYAA_PyS.jpg"/>
    <hyperlink ref="V105" r:id="rId168" display="http://pbs.twimg.com/profile_images/1021355802286702592/kQCjs-3R_normal.jpg"/>
    <hyperlink ref="V106" r:id="rId169" display="http://pbs.twimg.com/profile_images/630810483126218753/EDWt3RbC_normal.jpg"/>
    <hyperlink ref="V107" r:id="rId170" display="http://pbs.twimg.com/profile_images/1066727751149850624/sk2_eqkO_normal.jpg"/>
    <hyperlink ref="V108" r:id="rId171" display="http://pbs.twimg.com/profile_images/1066727751149850624/sk2_eqkO_normal.jpg"/>
    <hyperlink ref="V109" r:id="rId172" display="http://pbs.twimg.com/profile_images/1066727751149850624/sk2_eqkO_normal.jpg"/>
    <hyperlink ref="V110" r:id="rId173" display="http://pbs.twimg.com/profile_images/1069395382298439681/9AyDF42B_normal.jpg"/>
    <hyperlink ref="V111" r:id="rId174" display="http://pbs.twimg.com/profile_images/1069395382298439681/9AyDF42B_normal.jpg"/>
    <hyperlink ref="V112" r:id="rId175" display="http://pbs.twimg.com/profile_images/1069395382298439681/9AyDF42B_normal.jpg"/>
    <hyperlink ref="V113" r:id="rId176" display="http://pbs.twimg.com/profile_images/1082394209775177733/-nKm46m9_normal.jpg"/>
    <hyperlink ref="V114" r:id="rId177" display="http://pbs.twimg.com/profile_images/1064279249790615552/ARB6daWP_normal.jpg"/>
    <hyperlink ref="V115" r:id="rId178" display="http://pbs.twimg.com/profile_images/1064279249790615552/ARB6daWP_normal.jpg"/>
    <hyperlink ref="V116" r:id="rId179" display="http://pbs.twimg.com/profile_images/378800000420241846/e15e8cd0b7d17054e30ebe4d936bb16e_normal.png"/>
    <hyperlink ref="V117" r:id="rId180" display="http://pbs.twimg.com/profile_images/378800000420241846/e15e8cd0b7d17054e30ebe4d936bb16e_normal.png"/>
    <hyperlink ref="V118" r:id="rId181" display="http://pbs.twimg.com/profile_images/1351064603/image_normal.jpg"/>
    <hyperlink ref="V119" r:id="rId182" display="http://pbs.twimg.com/profile_images/1351064603/image_normal.jpg"/>
    <hyperlink ref="V120" r:id="rId183" display="http://pbs.twimg.com/profile_images/1351064603/image_normal.jpg"/>
    <hyperlink ref="V121" r:id="rId184" display="http://pbs.twimg.com/profile_images/1081545694899568641/MTAG6Nma_normal.jpg"/>
    <hyperlink ref="V122" r:id="rId185" display="http://pbs.twimg.com/profile_images/831878223143301122/bcmn5j1-_normal.jpg"/>
    <hyperlink ref="V123" r:id="rId186" display="http://pbs.twimg.com/profile_images/831878223143301122/bcmn5j1-_normal.jpg"/>
    <hyperlink ref="V124" r:id="rId187" display="http://pbs.twimg.com/profile_images/831878223143301122/bcmn5j1-_normal.jpg"/>
    <hyperlink ref="V125" r:id="rId188" display="http://pbs.twimg.com/profile_images/831878223143301122/bcmn5j1-_normal.jpg"/>
    <hyperlink ref="V126" r:id="rId189" display="http://pbs.twimg.com/profile_images/831878223143301122/bcmn5j1-_normal.jpg"/>
    <hyperlink ref="V127" r:id="rId190" display="http://pbs.twimg.com/profile_images/831878223143301122/bcmn5j1-_normal.jpg"/>
    <hyperlink ref="V128" r:id="rId191" display="http://pbs.twimg.com/profile_images/831878223143301122/bcmn5j1-_normal.jpg"/>
    <hyperlink ref="V129" r:id="rId192" display="http://pbs.twimg.com/profile_images/831878223143301122/bcmn5j1-_normal.jpg"/>
    <hyperlink ref="V130" r:id="rId193" display="http://pbs.twimg.com/profile_images/831878223143301122/bcmn5j1-_normal.jpg"/>
    <hyperlink ref="V131" r:id="rId194" display="http://pbs.twimg.com/profile_images/831878223143301122/bcmn5j1-_normal.jpg"/>
    <hyperlink ref="V132" r:id="rId195" display="http://pbs.twimg.com/profile_images/831878223143301122/bcmn5j1-_normal.jpg"/>
    <hyperlink ref="V133" r:id="rId196" display="http://pbs.twimg.com/profile_images/831878223143301122/bcmn5j1-_normal.jpg"/>
    <hyperlink ref="V134" r:id="rId197" display="http://pbs.twimg.com/profile_images/831878223143301122/bcmn5j1-_normal.jpg"/>
    <hyperlink ref="V135" r:id="rId198" display="http://pbs.twimg.com/profile_images/712680527338283009/Qg5w3TJ6_normal.jpg"/>
    <hyperlink ref="V136" r:id="rId199" display="http://pbs.twimg.com/profile_images/712680527338283009/Qg5w3TJ6_normal.jpg"/>
    <hyperlink ref="V137" r:id="rId200" display="http://pbs.twimg.com/profile_images/526155927318036481/zJ1FZnOC_normal.jpeg"/>
    <hyperlink ref="V138" r:id="rId201" display="http://pbs.twimg.com/profile_images/526155927318036481/zJ1FZnOC_normal.jpeg"/>
    <hyperlink ref="V139" r:id="rId202" display="http://pbs.twimg.com/profile_images/526155927318036481/zJ1FZnOC_normal.jpeg"/>
    <hyperlink ref="V140" r:id="rId203" display="http://pbs.twimg.com/profile_images/526155927318036481/zJ1FZnOC_normal.jpeg"/>
    <hyperlink ref="V141" r:id="rId204" display="http://pbs.twimg.com/profile_images/1013529153952468992/hYy2yiH-_normal.jpg"/>
    <hyperlink ref="V142" r:id="rId205" display="http://pbs.twimg.com/profile_images/913320835498348549/cPMglxLc_normal.jpg"/>
    <hyperlink ref="V143" r:id="rId206" display="http://pbs.twimg.com/profile_images/1013529153952468992/hYy2yiH-_normal.jpg"/>
    <hyperlink ref="V144" r:id="rId207" display="http://pbs.twimg.com/profile_images/1013529153952468992/hYy2yiH-_normal.jpg"/>
    <hyperlink ref="V145" r:id="rId208" display="http://pbs.twimg.com/profile_images/913320835498348549/cPMglxLc_normal.jpg"/>
    <hyperlink ref="V146" r:id="rId209" display="http://pbs.twimg.com/profile_images/1080140989539454978/Bb7z_jKG_normal.jpg"/>
    <hyperlink ref="V147" r:id="rId210" display="http://pbs.twimg.com/profile_images/1054777142398124032/jK5tw-eZ_normal.jpg"/>
    <hyperlink ref="V148" r:id="rId211" display="http://pbs.twimg.com/profile_images/1054777142398124032/jK5tw-eZ_normal.jpg"/>
    <hyperlink ref="V149" r:id="rId212" display="http://pbs.twimg.com/profile_images/1066423785560178688/crZ3Kw1v_normal.jpg"/>
    <hyperlink ref="V150" r:id="rId213" display="http://pbs.twimg.com/profile_images/1066423785560178688/crZ3Kw1v_normal.jpg"/>
    <hyperlink ref="V151" r:id="rId214" display="http://pbs.twimg.com/profile_images/1066423785560178688/crZ3Kw1v_normal.jpg"/>
    <hyperlink ref="V152" r:id="rId215" display="http://pbs.twimg.com/profile_images/1066423785560178688/crZ3Kw1v_normal.jpg"/>
    <hyperlink ref="V153" r:id="rId216" display="http://pbs.twimg.com/profile_images/992077977172217859/Fst3H_9A_normal.jpg"/>
    <hyperlink ref="V154" r:id="rId217" display="http://pbs.twimg.com/profile_images/992077977172217859/Fst3H_9A_normal.jpg"/>
    <hyperlink ref="V155" r:id="rId218" display="http://pbs.twimg.com/profile_images/992077977172217859/Fst3H_9A_normal.jpg"/>
    <hyperlink ref="V156" r:id="rId219" display="http://pbs.twimg.com/profile_images/3181689540/00f3f50924226b28c3e43feffd8e7a9a_normal.jpeg"/>
    <hyperlink ref="V157" r:id="rId220" display="http://pbs.twimg.com/profile_images/950953657188659200/fbkZ37mF_normal.jpg"/>
    <hyperlink ref="V158" r:id="rId221" display="http://pbs.twimg.com/profile_images/950953657188659200/fbkZ37mF_normal.jpg"/>
    <hyperlink ref="V159" r:id="rId222" display="http://pbs.twimg.com/profile_images/950953657188659200/fbkZ37mF_normal.jpg"/>
    <hyperlink ref="V160" r:id="rId223" display="http://pbs.twimg.com/profile_images/522507834588549122/oc10eiPy_normal.png"/>
    <hyperlink ref="V161" r:id="rId224" display="http://pbs.twimg.com/profile_images/950953657188659200/fbkZ37mF_normal.jpg"/>
    <hyperlink ref="V162" r:id="rId225" display="http://pbs.twimg.com/profile_images/522507834588549122/oc10eiPy_normal.png"/>
    <hyperlink ref="V163" r:id="rId226" display="http://pbs.twimg.com/profile_images/950953657188659200/fbkZ37mF_normal.jpg"/>
    <hyperlink ref="V164" r:id="rId227" display="http://pbs.twimg.com/profile_images/522507834588549122/oc10eiPy_normal.png"/>
    <hyperlink ref="V165" r:id="rId228" display="http://pbs.twimg.com/profile_images/522507834588549122/oc10eiPy_normal.png"/>
    <hyperlink ref="V166" r:id="rId229" display="http://pbs.twimg.com/profile_images/522507834588549122/oc10eiPy_normal.png"/>
    <hyperlink ref="V167" r:id="rId230" display="http://pbs.twimg.com/profile_images/522507834588549122/oc10eiPy_normal.png"/>
    <hyperlink ref="V168" r:id="rId231" display="http://pbs.twimg.com/profile_images/522507834588549122/oc10eiPy_normal.png"/>
    <hyperlink ref="V169" r:id="rId232" display="http://pbs.twimg.com/profile_images/522507834588549122/oc10eiPy_normal.png"/>
    <hyperlink ref="V170" r:id="rId233" display="http://pbs.twimg.com/profile_images/522507834588549122/oc10eiPy_normal.png"/>
    <hyperlink ref="V171" r:id="rId234" display="http://pbs.twimg.com/profile_images/950953657188659200/fbkZ37mF_normal.jpg"/>
    <hyperlink ref="V172" r:id="rId235" display="http://pbs.twimg.com/profile_images/950953657188659200/fbkZ37mF_normal.jpg"/>
    <hyperlink ref="V173" r:id="rId236" display="http://pbs.twimg.com/profile_images/922903560983064583/xULcgIvz_normal.jpg"/>
    <hyperlink ref="V174" r:id="rId237" display="http://pbs.twimg.com/profile_images/1017731457295507458/870mn66L_normal.jpg"/>
    <hyperlink ref="V175" r:id="rId238" display="http://pbs.twimg.com/profile_images/950953657188659200/fbkZ37mF_normal.jpg"/>
    <hyperlink ref="V176" r:id="rId239" display="http://pbs.twimg.com/profile_images/950953657188659200/fbkZ37mF_normal.jpg"/>
    <hyperlink ref="V177" r:id="rId240" display="http://pbs.twimg.com/profile_images/950953657188659200/fbkZ37mF_normal.jpg"/>
    <hyperlink ref="V178" r:id="rId241" display="http://pbs.twimg.com/profile_images/950953657188659200/fbkZ37mF_normal.jpg"/>
    <hyperlink ref="V179" r:id="rId242" display="http://pbs.twimg.com/profile_images/950953657188659200/fbkZ37mF_normal.jpg"/>
    <hyperlink ref="V180" r:id="rId243" display="http://pbs.twimg.com/profile_images/950953657188659200/fbkZ37mF_normal.jpg"/>
    <hyperlink ref="V181" r:id="rId244" display="http://pbs.twimg.com/profile_images/950953657188659200/fbkZ37mF_normal.jpg"/>
    <hyperlink ref="V182" r:id="rId245" display="http://pbs.twimg.com/profile_images/874167304606625792/qEayjW6M_normal.jpg"/>
    <hyperlink ref="V183" r:id="rId246" display="http://pbs.twimg.com/profile_images/874167304606625792/qEayjW6M_normal.jpg"/>
    <hyperlink ref="V184" r:id="rId247" display="http://pbs.twimg.com/profile_images/874167304606625792/qEayjW6M_normal.jpg"/>
    <hyperlink ref="V185" r:id="rId248" display="http://pbs.twimg.com/profile_images/874167304606625792/qEayjW6M_normal.jpg"/>
    <hyperlink ref="V186" r:id="rId249" display="http://pbs.twimg.com/profile_images/874167304606625792/qEayjW6M_normal.jpg"/>
    <hyperlink ref="V187" r:id="rId250" display="http://pbs.twimg.com/profile_images/874167304606625792/qEayjW6M_normal.jpg"/>
    <hyperlink ref="V188" r:id="rId251" display="http://pbs.twimg.com/profile_images/874167304606625792/qEayjW6M_normal.jpg"/>
    <hyperlink ref="V189" r:id="rId252" display="http://pbs.twimg.com/profile_images/874167304606625792/qEayjW6M_normal.jpg"/>
    <hyperlink ref="V190" r:id="rId253" display="http://pbs.twimg.com/profile_images/874167304606625792/qEayjW6M_normal.jpg"/>
    <hyperlink ref="V191" r:id="rId254" display="http://pbs.twimg.com/profile_images/874167304606625792/qEayjW6M_normal.jpg"/>
    <hyperlink ref="V192" r:id="rId255" display="http://pbs.twimg.com/profile_images/913320835498348549/cPMglxLc_normal.jpg"/>
    <hyperlink ref="V193" r:id="rId256" display="http://pbs.twimg.com/profile_images/913320835498348549/cPMglxLc_normal.jpg"/>
    <hyperlink ref="V194" r:id="rId257" display="http://pbs.twimg.com/profile_images/950953657188659200/fbkZ37mF_normal.jpg"/>
    <hyperlink ref="V195" r:id="rId258" display="http://pbs.twimg.com/profile_images/950953657188659200/fbkZ37mF_normal.jpg"/>
    <hyperlink ref="V196" r:id="rId259" display="http://pbs.twimg.com/profile_images/913320835498348549/cPMglxLc_normal.jpg"/>
    <hyperlink ref="V197" r:id="rId260" display="http://pbs.twimg.com/profile_images/950953657188659200/fbkZ37mF_normal.jpg"/>
    <hyperlink ref="V198" r:id="rId261" display="http://pbs.twimg.com/profile_images/913320835498348549/cPMglxLc_normal.jpg"/>
    <hyperlink ref="V199" r:id="rId262" display="http://pbs.twimg.com/profile_images/950953657188659200/fbkZ37mF_normal.jpg"/>
    <hyperlink ref="V200" r:id="rId263" display="http://pbs.twimg.com/profile_images/1013529153952468992/hYy2yiH-_normal.jpg"/>
    <hyperlink ref="V201" r:id="rId264" display="http://pbs.twimg.com/profile_images/913320835498348549/cPMglxLc_normal.jpg"/>
    <hyperlink ref="V202" r:id="rId265" display="http://pbs.twimg.com/profile_images/913320835498348549/cPMglxLc_normal.jpg"/>
    <hyperlink ref="V203" r:id="rId266" display="http://pbs.twimg.com/profile_images/913320835498348549/cPMglxLc_normal.jpg"/>
    <hyperlink ref="V204" r:id="rId267" display="http://pbs.twimg.com/profile_images/913320835498348549/cPMglxLc_normal.jpg"/>
    <hyperlink ref="V205" r:id="rId268" display="http://pbs.twimg.com/profile_images/913320835498348549/cPMglxLc_normal.jpg"/>
    <hyperlink ref="V206" r:id="rId269" display="http://pbs.twimg.com/profile_images/913320835498348549/cPMglxLc_normal.jpg"/>
    <hyperlink ref="V207" r:id="rId270" display="http://pbs.twimg.com/profile_images/913320835498348549/cPMglxLc_normal.jpg"/>
    <hyperlink ref="V208" r:id="rId271" display="http://pbs.twimg.com/profile_images/913320835498348549/cPMglxLc_normal.jpg"/>
    <hyperlink ref="V209" r:id="rId272" display="http://pbs.twimg.com/profile_images/913320835498348549/cPMglxLc_normal.jpg"/>
    <hyperlink ref="V210" r:id="rId273" display="http://pbs.twimg.com/profile_images/913320835498348549/cPMglxLc_normal.jpg"/>
    <hyperlink ref="V211" r:id="rId274" display="http://pbs.twimg.com/profile_images/913320835498348549/cPMglxLc_normal.jpg"/>
    <hyperlink ref="V212" r:id="rId275" display="http://pbs.twimg.com/profile_images/950953657188659200/fbkZ37mF_normal.jpg"/>
    <hyperlink ref="V213" r:id="rId276" display="http://pbs.twimg.com/profile_images/950953657188659200/fbkZ37mF_normal.jpg"/>
    <hyperlink ref="V214" r:id="rId277" display="http://pbs.twimg.com/profile_images/950953657188659200/fbkZ37mF_normal.jpg"/>
    <hyperlink ref="V215" r:id="rId278" display="http://pbs.twimg.com/profile_images/950953657188659200/fbkZ37mF_normal.jpg"/>
    <hyperlink ref="V216" r:id="rId279" display="http://pbs.twimg.com/profile_images/1081152294727634944/95dsZgyA_normal.jpg"/>
    <hyperlink ref="V217" r:id="rId280" display="http://pbs.twimg.com/profile_images/950953657188659200/fbkZ37mF_normal.jpg"/>
    <hyperlink ref="V218" r:id="rId281" display="https://pbs.twimg.com/media/DwJMZssXcAE1sC_.jpg"/>
    <hyperlink ref="V219" r:id="rId282" display="http://pbs.twimg.com/profile_images/1081152294727634944/95dsZgyA_normal.jpg"/>
    <hyperlink ref="V220" r:id="rId283" display="http://pbs.twimg.com/profile_images/950953657188659200/fbkZ37mF_normal.jpg"/>
    <hyperlink ref="V221" r:id="rId284" display="https://pbs.twimg.com/media/DwJMZssXcAE1sC_.jpg"/>
    <hyperlink ref="V222" r:id="rId285" display="http://pbs.twimg.com/profile_images/1081152294727634944/95dsZgyA_normal.jpg"/>
    <hyperlink ref="V223" r:id="rId286" display="http://pbs.twimg.com/profile_images/950953657188659200/fbkZ37mF_normal.jpg"/>
    <hyperlink ref="V224" r:id="rId287" display="https://pbs.twimg.com/media/DwJMZssXcAE1sC_.jpg"/>
    <hyperlink ref="V225" r:id="rId288" display="http://pbs.twimg.com/profile_images/1081152294727634944/95dsZgyA_normal.jpg"/>
    <hyperlink ref="V226" r:id="rId289" display="http://pbs.twimg.com/profile_images/950953657188659200/fbkZ37mF_normal.jpg"/>
    <hyperlink ref="V227" r:id="rId290" display="https://pbs.twimg.com/media/DwJMZssXcAE1sC_.jpg"/>
    <hyperlink ref="V228" r:id="rId291" display="http://pbs.twimg.com/profile_images/1081152294727634944/95dsZgyA_normal.jpg"/>
    <hyperlink ref="V229" r:id="rId292" display="http://pbs.twimg.com/profile_images/950953657188659200/fbkZ37mF_normal.jpg"/>
    <hyperlink ref="V230" r:id="rId293" display="http://pbs.twimg.com/profile_images/950953657188659200/fbkZ37mF_normal.jpg"/>
    <hyperlink ref="V231" r:id="rId294" display="https://pbs.twimg.com/media/DwJMZssXcAE1sC_.jpg"/>
    <hyperlink ref="V232" r:id="rId295" display="http://pbs.twimg.com/profile_images/1013529153952468992/hYy2yiH-_normal.jpg"/>
    <hyperlink ref="V233" r:id="rId296" display="http://pbs.twimg.com/profile_images/1013529153952468992/hYy2yiH-_normal.jpg"/>
    <hyperlink ref="V234" r:id="rId297" display="http://pbs.twimg.com/profile_images/1013529153952468992/hYy2yiH-_normal.jpg"/>
    <hyperlink ref="V235" r:id="rId298" display="http://pbs.twimg.com/profile_images/1013529153952468992/hYy2yiH-_normal.jpg"/>
    <hyperlink ref="V236" r:id="rId299" display="http://pbs.twimg.com/profile_images/1013529153952468992/hYy2yiH-_normal.jpg"/>
    <hyperlink ref="V237" r:id="rId300" display="http://pbs.twimg.com/profile_images/950953657188659200/fbkZ37mF_normal.jpg"/>
    <hyperlink ref="V238" r:id="rId301" display="http://pbs.twimg.com/profile_images/1051192045128376320/VyoN05am_normal.jpg"/>
    <hyperlink ref="V239" r:id="rId302" display="http://pbs.twimg.com/profile_images/1013529153952468992/hYy2yiH-_normal.jpg"/>
    <hyperlink ref="V240" r:id="rId303" display="http://pbs.twimg.com/profile_images/1013529153952468992/hYy2yiH-_normal.jpg"/>
    <hyperlink ref="V241" r:id="rId304" display="http://pbs.twimg.com/profile_images/1013529153952468992/hYy2yiH-_normal.jpg"/>
    <hyperlink ref="V242" r:id="rId305" display="http://pbs.twimg.com/profile_images/1013529153952468992/hYy2yiH-_normal.jpg"/>
    <hyperlink ref="V243" r:id="rId306" display="http://pbs.twimg.com/profile_images/1013529153952468992/hYy2yiH-_normal.jpg"/>
    <hyperlink ref="V244" r:id="rId307" display="http://pbs.twimg.com/profile_images/950953657188659200/fbkZ37mF_normal.jpg"/>
    <hyperlink ref="V245" r:id="rId308" display="http://pbs.twimg.com/profile_images/1051192045128376320/VyoN05am_normal.jpg"/>
    <hyperlink ref="V246" r:id="rId309" display="http://pbs.twimg.com/profile_images/1013529153952468992/hYy2yiH-_normal.jpg"/>
    <hyperlink ref="V247" r:id="rId310" display="http://pbs.twimg.com/profile_images/1013529153952468992/hYy2yiH-_normal.jpg"/>
    <hyperlink ref="V248" r:id="rId311" display="http://pbs.twimg.com/profile_images/1013529153952468992/hYy2yiH-_normal.jpg"/>
    <hyperlink ref="V249" r:id="rId312" display="http://pbs.twimg.com/profile_images/1013529153952468992/hYy2yiH-_normal.jpg"/>
    <hyperlink ref="V250" r:id="rId313" display="http://pbs.twimg.com/profile_images/1013529153952468992/hYy2yiH-_normal.jpg"/>
    <hyperlink ref="V251" r:id="rId314" display="http://pbs.twimg.com/profile_images/1013529153952468992/hYy2yiH-_normal.jpg"/>
    <hyperlink ref="V252" r:id="rId315" display="http://pbs.twimg.com/profile_images/1013529153952468992/hYy2yiH-_normal.jpg"/>
    <hyperlink ref="V253" r:id="rId316" display="http://pbs.twimg.com/profile_images/1013529153952468992/hYy2yiH-_normal.jpg"/>
    <hyperlink ref="V254" r:id="rId317" display="http://pbs.twimg.com/profile_images/1013529153952468992/hYy2yiH-_normal.jpg"/>
    <hyperlink ref="V255" r:id="rId318" display="http://pbs.twimg.com/profile_images/1013529153952468992/hYy2yiH-_normal.jpg"/>
    <hyperlink ref="V256" r:id="rId319" display="http://pbs.twimg.com/profile_images/1054117164284866560/d31s6P_C_normal.jpg"/>
    <hyperlink ref="V257" r:id="rId320" display="http://pbs.twimg.com/profile_images/950953657188659200/fbkZ37mF_normal.jpg"/>
    <hyperlink ref="V258" r:id="rId321" display="http://pbs.twimg.com/profile_images/1051192045128376320/VyoN05am_normal.jpg"/>
    <hyperlink ref="V259" r:id="rId322" display="http://pbs.twimg.com/profile_images/950953657188659200/fbkZ37mF_normal.jpg"/>
    <hyperlink ref="V260" r:id="rId323" display="http://pbs.twimg.com/profile_images/950953657188659200/fbkZ37mF_normal.jpg"/>
    <hyperlink ref="V261" r:id="rId324" display="http://pbs.twimg.com/profile_images/950953657188659200/fbkZ37mF_normal.jpg"/>
    <hyperlink ref="V262" r:id="rId325" display="http://pbs.twimg.com/profile_images/950953657188659200/fbkZ37mF_normal.jpg"/>
    <hyperlink ref="V263" r:id="rId326" display="http://pbs.twimg.com/profile_images/950953657188659200/fbkZ37mF_normal.jpg"/>
    <hyperlink ref="V264" r:id="rId327" display="http://pbs.twimg.com/profile_images/950953657188659200/fbkZ37mF_normal.jpg"/>
    <hyperlink ref="V265" r:id="rId328" display="http://pbs.twimg.com/profile_images/950953657188659200/fbkZ37mF_normal.jpg"/>
    <hyperlink ref="V266" r:id="rId329" display="http://pbs.twimg.com/profile_images/950953657188659200/fbkZ37mF_normal.jpg"/>
    <hyperlink ref="V267" r:id="rId330" display="http://pbs.twimg.com/profile_images/950953657188659200/fbkZ37mF_normal.jpg"/>
    <hyperlink ref="V268" r:id="rId331" display="http://pbs.twimg.com/profile_images/950953657188659200/fbkZ37mF_normal.jpg"/>
    <hyperlink ref="V269" r:id="rId332" display="http://pbs.twimg.com/profile_images/950953657188659200/fbkZ37mF_normal.jpg"/>
    <hyperlink ref="V270" r:id="rId333" display="http://pbs.twimg.com/profile_images/950953657188659200/fbkZ37mF_normal.jpg"/>
    <hyperlink ref="V271" r:id="rId334" display="http://pbs.twimg.com/profile_images/950953657188659200/fbkZ37mF_normal.jpg"/>
    <hyperlink ref="V272" r:id="rId335" display="http://pbs.twimg.com/profile_images/950953657188659200/fbkZ37mF_normal.jpg"/>
    <hyperlink ref="V273" r:id="rId336" display="http://pbs.twimg.com/profile_images/950953657188659200/fbkZ37mF_normal.jpg"/>
    <hyperlink ref="V274" r:id="rId337" display="http://pbs.twimg.com/profile_images/950953657188659200/fbkZ37mF_normal.jpg"/>
    <hyperlink ref="V275" r:id="rId338" display="http://pbs.twimg.com/profile_images/950953657188659200/fbkZ37mF_normal.jpg"/>
    <hyperlink ref="V276" r:id="rId339" display="http://pbs.twimg.com/profile_images/950953657188659200/fbkZ37mF_normal.jpg"/>
    <hyperlink ref="V277" r:id="rId340" display="http://pbs.twimg.com/profile_images/950953657188659200/fbkZ37mF_normal.jpg"/>
    <hyperlink ref="V278" r:id="rId341" display="http://pbs.twimg.com/profile_images/950953657188659200/fbkZ37mF_normal.jpg"/>
    <hyperlink ref="V279" r:id="rId342" display="http://pbs.twimg.com/profile_images/950953657188659200/fbkZ37mF_normal.jpg"/>
    <hyperlink ref="V280" r:id="rId343" display="http://pbs.twimg.com/profile_images/950953657188659200/fbkZ37mF_normal.jpg"/>
    <hyperlink ref="V281" r:id="rId344" display="http://pbs.twimg.com/profile_images/950953657188659200/fbkZ37mF_normal.jpg"/>
    <hyperlink ref="V282" r:id="rId345" display="http://pbs.twimg.com/profile_images/1051192045128376320/VyoN05am_normal.jpg"/>
    <hyperlink ref="V283" r:id="rId346" display="http://pbs.twimg.com/profile_images/1051192045128376320/VyoN05am_normal.jpg"/>
    <hyperlink ref="V284" r:id="rId347" display="http://pbs.twimg.com/profile_images/905053425930575872/RFgqxnN0_normal.jpg"/>
    <hyperlink ref="V285" r:id="rId348" display="http://pbs.twimg.com/profile_images/1081152294727634944/95dsZgyA_normal.jpg"/>
    <hyperlink ref="V286" r:id="rId349" display="http://pbs.twimg.com/profile_images/1054117164284866560/d31s6P_C_normal.jpg"/>
    <hyperlink ref="V287" r:id="rId350" display="http://pbs.twimg.com/profile_images/1051192045128376320/VyoN05am_normal.jpg"/>
    <hyperlink ref="V288" r:id="rId351" display="http://pbs.twimg.com/profile_images/1054117164284866560/d31s6P_C_normal.jpg"/>
    <hyperlink ref="V289" r:id="rId352" display="http://pbs.twimg.com/profile_images/1051192045128376320/VyoN05am_normal.jpg"/>
    <hyperlink ref="V290" r:id="rId353" display="http://pbs.twimg.com/profile_images/1081152294727634944/95dsZgyA_normal.jpg"/>
    <hyperlink ref="V291" r:id="rId354" display="http://pbs.twimg.com/profile_images/1032166783741054976/YDrb_6_o_normal.jpg"/>
    <hyperlink ref="V292" r:id="rId355" display="http://pbs.twimg.com/profile_images/1054117164284866560/d31s6P_C_normal.jpg"/>
    <hyperlink ref="V293" r:id="rId356" display="http://pbs.twimg.com/profile_images/1054117164284866560/d31s6P_C_normal.jpg"/>
    <hyperlink ref="V294" r:id="rId357" display="http://pbs.twimg.com/profile_images/1054117164284866560/d31s6P_C_normal.jpg"/>
    <hyperlink ref="V295" r:id="rId358" display="http://pbs.twimg.com/profile_images/1054117164284866560/d31s6P_C_normal.jpg"/>
    <hyperlink ref="V296" r:id="rId359" display="http://pbs.twimg.com/profile_images/1054117164284866560/d31s6P_C_normal.jpg"/>
    <hyperlink ref="V297" r:id="rId360" display="http://pbs.twimg.com/profile_images/1054117164284866560/d31s6P_C_normal.jpg"/>
    <hyperlink ref="V298" r:id="rId361" display="http://pbs.twimg.com/profile_images/1054117164284866560/d31s6P_C_normal.jpg"/>
    <hyperlink ref="V299" r:id="rId362" display="http://pbs.twimg.com/profile_images/1054117164284866560/d31s6P_C_normal.jpg"/>
    <hyperlink ref="V300" r:id="rId363" display="http://pbs.twimg.com/profile_images/1054117164284866560/d31s6P_C_normal.jpg"/>
    <hyperlink ref="V301" r:id="rId364" display="https://pbs.twimg.com/media/DwJMZssXcAE1sC_.jpg"/>
    <hyperlink ref="V302" r:id="rId365" display="http://pbs.twimg.com/profile_images/1051192045128376320/VyoN05am_normal.jpg"/>
    <hyperlink ref="V303" r:id="rId366" display="http://pbs.twimg.com/profile_images/1051192045128376320/VyoN05am_normal.jpg"/>
    <hyperlink ref="V304" r:id="rId367" display="http://pbs.twimg.com/profile_images/1032166783741054976/YDrb_6_o_normal.jpg"/>
    <hyperlink ref="V305" r:id="rId368" display="http://pbs.twimg.com/profile_images/1032166783741054976/YDrb_6_o_normal.jpg"/>
    <hyperlink ref="V306" r:id="rId369" display="http://pbs.twimg.com/profile_images/1032166783741054976/YDrb_6_o_normal.jpg"/>
    <hyperlink ref="V307" r:id="rId370" display="http://pbs.twimg.com/profile_images/1051192045128376320/VyoN05am_normal.jpg"/>
    <hyperlink ref="V308" r:id="rId371" display="http://pbs.twimg.com/profile_images/1081152294727634944/95dsZgyA_normal.jpg"/>
    <hyperlink ref="V309" r:id="rId372" display="https://pbs.twimg.com/media/DwI7eh6WsAEfLT1.jpg"/>
    <hyperlink ref="V310" r:id="rId373" display="https://pbs.twimg.com/media/DwJMZssXcAE1sC_.jpg"/>
    <hyperlink ref="V311" r:id="rId374" display="http://pbs.twimg.com/profile_images/1051192045128376320/VyoN05am_normal.jpg"/>
    <hyperlink ref="V312" r:id="rId375" display="http://pbs.twimg.com/profile_images/1051192045128376320/VyoN05am_normal.jpg"/>
    <hyperlink ref="V313" r:id="rId376" display="http://pbs.twimg.com/profile_images/1081152294727634944/95dsZgyA_normal.jpg"/>
    <hyperlink ref="V314" r:id="rId377" display="http://pbs.twimg.com/profile_images/1081152294727634944/95dsZgyA_normal.jpg"/>
    <hyperlink ref="V315" r:id="rId378" display="http://pbs.twimg.com/profile_images/1081152294727634944/95dsZgyA_normal.jpg"/>
    <hyperlink ref="V316" r:id="rId379" display="https://pbs.twimg.com/media/DwI7eh6WsAEfLT1.jpg"/>
    <hyperlink ref="V317" r:id="rId380" display="https://pbs.twimg.com/media/DwJMZssXcAE1sC_.jpg"/>
    <hyperlink ref="V318" r:id="rId381" display="http://pbs.twimg.com/profile_images/1051192045128376320/VyoN05am_normal.jpg"/>
    <hyperlink ref="V319" r:id="rId382" display="http://pbs.twimg.com/profile_images/1051192045128376320/VyoN05am_normal.jpg"/>
    <hyperlink ref="V320" r:id="rId383" display="http://abs.twimg.com/sticky/default_profile_images/default_profile_normal.png"/>
    <hyperlink ref="V321" r:id="rId384" display="http://abs.twimg.com/sticky/default_profile_images/default_profile_normal.png"/>
    <hyperlink ref="V322" r:id="rId385" display="http://abs.twimg.com/sticky/default_profile_images/default_profile_normal.png"/>
    <hyperlink ref="V323" r:id="rId386" display="http://abs.twimg.com/sticky/default_profile_images/default_profile_normal.png"/>
    <hyperlink ref="V324" r:id="rId387" display="http://abs.twimg.com/sticky/default_profile_images/default_profile_normal.png"/>
    <hyperlink ref="V325" r:id="rId388" display="http://pbs.twimg.com/profile_images/1051192045128376320/VyoN05am_normal.jpg"/>
    <hyperlink ref="V326" r:id="rId389" display="http://pbs.twimg.com/profile_images/1051192045128376320/VyoN05am_normal.jpg"/>
    <hyperlink ref="V327" r:id="rId390" display="http://pbs.twimg.com/profile_images/1051192045128376320/VyoN05am_normal.jpg"/>
    <hyperlink ref="V328" r:id="rId391" display="http://pbs.twimg.com/profile_images/1034268329601581056/o46DeOEX_normal.jpg"/>
    <hyperlink ref="V329" r:id="rId392" display="http://pbs.twimg.com/profile_images/1034268329601581056/o46DeOEX_normal.jpg"/>
    <hyperlink ref="V330" r:id="rId393" display="http://pbs.twimg.com/profile_images/1034268329601581056/o46DeOEX_normal.jpg"/>
    <hyperlink ref="V331" r:id="rId394" display="https://pbs.twimg.com/media/DuwqPqCW0AAM4_G.jpg"/>
    <hyperlink ref="V332" r:id="rId395" display="http://pbs.twimg.com/profile_images/1004048042255880194/oADrezQc_normal.jpg"/>
    <hyperlink ref="V333" r:id="rId396" display="https://pbs.twimg.com/media/DwQ_pCFXQAA_Nsx.jpg"/>
    <hyperlink ref="V334" r:id="rId397" display="https://pbs.twimg.com/media/DwQ_pCFXQAA_Nsx.jpg"/>
    <hyperlink ref="V335" r:id="rId398" display="https://pbs.twimg.com/media/DwQ_pCFXQAA_Nsx.jpg"/>
    <hyperlink ref="X3" r:id="rId399" display="https://twitter.com/angelfbetans/status/1081683922424090624"/>
    <hyperlink ref="X4" r:id="rId400" display="https://twitter.com/runanteldat/status/1081685104941035520"/>
    <hyperlink ref="X5" r:id="rId401" display="https://twitter.com/runanteldat/status/1081685104941035520"/>
    <hyperlink ref="X6" r:id="rId402" display="https://twitter.com/lilian_chiwera/status/1081703837491253248"/>
    <hyperlink ref="X7" r:id="rId403" display="https://twitter.com/lilian_chiwera/status/1081703837491253248"/>
    <hyperlink ref="X8" r:id="rId404" display="https://twitter.com/lilian_chiwera/status/1081703837491253248"/>
    <hyperlink ref="X9" r:id="rId405" display="https://twitter.com/lilian_chiwera/status/1081703837491253248"/>
    <hyperlink ref="X10" r:id="rId406" display="https://twitter.com/gorginion/status/1081713990391263232"/>
    <hyperlink ref="X11" r:id="rId407" display="https://twitter.com/gorginion/status/1081713990391263232"/>
    <hyperlink ref="X12" r:id="rId408" display="https://twitter.com/gorginion/status/1081713990391263232"/>
    <hyperlink ref="X13" r:id="rId409" display="https://twitter.com/gorginion/status/1081713990391263232"/>
    <hyperlink ref="X14" r:id="rId410" display="https://twitter.com/hmhsurgery/status/1081723110901116928"/>
    <hyperlink ref="X15" r:id="rId411" display="https://twitter.com/iqlacybcn/status/1081796622831575040"/>
    <hyperlink ref="X16" r:id="rId412" display="https://twitter.com/iqlacybcn/status/1081796622831575040"/>
    <hyperlink ref="X17" r:id="rId413" display="https://twitter.com/iqlacybcn/status/1081796622831575040"/>
    <hyperlink ref="X18" r:id="rId414" display="https://twitter.com/iqlacybcn/status/1081796622831575040"/>
    <hyperlink ref="X19" r:id="rId415" display="https://twitter.com/datasciencebits/status/1081810719551750145"/>
    <hyperlink ref="X20" r:id="rId416" display="https://twitter.com/datasciencebits/status/1081810719551750145"/>
    <hyperlink ref="X21" r:id="rId417" display="https://twitter.com/datasciencebits/status/1081810719551750145"/>
    <hyperlink ref="X22" r:id="rId418" display="https://twitter.com/datasciencebits/status/1081810719551750145"/>
    <hyperlink ref="X23" r:id="rId419" display="https://twitter.com/datasciencebits/status/1081810719551750145"/>
    <hyperlink ref="X24" r:id="rId420" display="https://twitter.com/datasciencebits/status/1081810719551750145"/>
    <hyperlink ref="X25" r:id="rId421" display="https://twitter.com/datasciencebits/status/1081810719551750145"/>
    <hyperlink ref="X26" r:id="rId422" display="https://twitter.com/datasciencebits/status/1081810719551750145"/>
    <hyperlink ref="X27" r:id="rId423" display="https://twitter.com/datasciencebits/status/1081810719551750145"/>
    <hyperlink ref="X28" r:id="rId424" display="https://twitter.com/datasciencebits/status/1081810719551750145"/>
    <hyperlink ref="X29" r:id="rId425" display="https://twitter.com/datasciencebits/status/1081810719551750145"/>
    <hyperlink ref="X30" r:id="rId426" display="https://twitter.com/datasciencebits/status/1081810719551750145"/>
    <hyperlink ref="X31" r:id="rId427" display="https://twitter.com/drivadeneiramd/status/1081581925687537669"/>
    <hyperlink ref="X32" r:id="rId428" display="https://twitter.com/calcaware/status/1081810795242098688"/>
    <hyperlink ref="X33" r:id="rId429" display="https://twitter.com/drivadeneiramd/status/1081581925687537669"/>
    <hyperlink ref="X34" r:id="rId430" display="https://twitter.com/calcaware/status/1081810795242098688"/>
    <hyperlink ref="X35" r:id="rId431" display="https://twitter.com/drivadeneiramd/status/1081581925687537669"/>
    <hyperlink ref="X36" r:id="rId432" display="https://twitter.com/calcaware/status/1081810795242098688"/>
    <hyperlink ref="X37" r:id="rId433" display="https://twitter.com/drivadeneiramd/status/1081581925687537669"/>
    <hyperlink ref="X38" r:id="rId434" display="https://twitter.com/calcaware/status/1081810795242098688"/>
    <hyperlink ref="X39" r:id="rId435" display="https://twitter.com/calcaware/status/1081810795242098688"/>
    <hyperlink ref="X40" r:id="rId436" display="https://twitter.com/calcaware/status/1081810795242098688"/>
    <hyperlink ref="X41" r:id="rId437" display="https://twitter.com/calcaware/status/1081810795242098688"/>
    <hyperlink ref="X42" r:id="rId438" display="https://twitter.com/calcaware/status/1081810795242098688"/>
    <hyperlink ref="X43" r:id="rId439" display="https://twitter.com/calcaware/status/1081810795242098688"/>
    <hyperlink ref="X44" r:id="rId440" display="https://twitter.com/calcaware/status/1081810795242098688"/>
    <hyperlink ref="X45" r:id="rId441" display="https://twitter.com/calcaware/status/1081810795242098688"/>
    <hyperlink ref="X46" r:id="rId442" display="https://twitter.com/calcaware/status/1081810795242098688"/>
    <hyperlink ref="X47" r:id="rId443" display="https://twitter.com/hpbsurgeon1/status/1081811822632525824"/>
    <hyperlink ref="X48" r:id="rId444" display="https://twitter.com/siseurope/status/1081248556449714176"/>
    <hyperlink ref="X49" r:id="rId445" display="https://twitter.com/melissa_rochon/status/1081821937557520384"/>
    <hyperlink ref="X50" r:id="rId446" display="https://twitter.com/drivadeneiramd/status/1081670544087494667"/>
    <hyperlink ref="X51" r:id="rId447" display="https://twitter.com/drivadeneiramd/status/1081670544087494667"/>
    <hyperlink ref="X52" r:id="rId448" display="https://twitter.com/drivadeneiramd/status/1081670544087494667"/>
    <hyperlink ref="X53" r:id="rId449" display="https://twitter.com/drivadeneiramd/status/1081670544087494667"/>
    <hyperlink ref="X54" r:id="rId450" display="https://twitter.com/drivadeneiramd/status/1081670544087494667"/>
    <hyperlink ref="X55" r:id="rId451" display="https://twitter.com/drivadeneiramd/status/1081670544087494667"/>
    <hyperlink ref="X56" r:id="rId452" display="https://twitter.com/drivadeneiramd/status/1081670544087494667"/>
    <hyperlink ref="X57" r:id="rId453" display="https://twitter.com/drivadeneiramd/status/1081670544087494667"/>
    <hyperlink ref="X58" r:id="rId454" display="https://twitter.com/drivadeneiramd/status/1081670544087494667"/>
    <hyperlink ref="X59" r:id="rId455" display="https://twitter.com/drivadeneiramd/status/1081670544087494667"/>
    <hyperlink ref="X60" r:id="rId456" display="https://twitter.com/drivadeneiramd/status/1081670544087494667"/>
    <hyperlink ref="X61" r:id="rId457" display="https://twitter.com/drivadeneiramd/status/1081670544087494667"/>
    <hyperlink ref="X62" r:id="rId458" display="https://twitter.com/drivadeneiramd/status/1081581925687537669"/>
    <hyperlink ref="X63" r:id="rId459" display="https://twitter.com/drivadeneiramd/status/1081581925687537669"/>
    <hyperlink ref="X64" r:id="rId460" display="https://twitter.com/drivadeneiramd/status/1081581925687537669"/>
    <hyperlink ref="X65" r:id="rId461" display="https://twitter.com/drivadeneiramd/status/1081581925687537669"/>
    <hyperlink ref="X66" r:id="rId462" display="https://twitter.com/drivadeneiramd/status/1081581925687537669"/>
    <hyperlink ref="X67" r:id="rId463" display="https://twitter.com/drivadeneiramd/status/1081581925687537669"/>
    <hyperlink ref="X68" r:id="rId464" display="https://twitter.com/drivadeneiramd/status/1081581925687537669"/>
    <hyperlink ref="X69" r:id="rId465" display="https://twitter.com/drivadeneiramd/status/1081706140763914240"/>
    <hyperlink ref="X70" r:id="rId466" display="https://twitter.com/alaael_hussuna/status/1081790735265996801"/>
    <hyperlink ref="X71" r:id="rId467" display="https://twitter.com/alaael_hussuna/status/1081790735265996801"/>
    <hyperlink ref="X72" r:id="rId468" display="https://twitter.com/alaael_hussuna/status/1081790735265996801"/>
    <hyperlink ref="X73" r:id="rId469" display="https://twitter.com/alaael_hussuna/status/1081790735265996801"/>
    <hyperlink ref="X74" r:id="rId470" display="https://twitter.com/alaael_hussuna/status/1081790735265996801"/>
    <hyperlink ref="X75" r:id="rId471" display="https://twitter.com/alaael_hussuna/status/1081790735265996801"/>
    <hyperlink ref="X76" r:id="rId472" display="https://twitter.com/alaael_hussuna/status/1081790735265996801"/>
    <hyperlink ref="X77" r:id="rId473" display="https://twitter.com/alaael_hussuna/status/1081790735265996801"/>
    <hyperlink ref="X78" r:id="rId474" display="https://twitter.com/mrhalkias/status/1081868530990104577"/>
    <hyperlink ref="X79" r:id="rId475" display="https://twitter.com/mrhalkias/status/1081868530990104577"/>
    <hyperlink ref="X80" r:id="rId476" display="https://twitter.com/mrhalkias/status/1081868530990104577"/>
    <hyperlink ref="X81" r:id="rId477" display="https://twitter.com/mrhalkias/status/1081868530990104577"/>
    <hyperlink ref="X82" r:id="rId478" display="https://twitter.com/mostafashalaby/status/1081885370302763008"/>
    <hyperlink ref="X83" r:id="rId479" display="https://twitter.com/pathaksudh/status/1081890012222767104"/>
    <hyperlink ref="X84" r:id="rId480" display="https://twitter.com/colorectaldisc1/status/1081892250005766144"/>
    <hyperlink ref="X85" r:id="rId481" display="https://twitter.com/leo708/status/1081913467542614017"/>
    <hyperlink ref="X86" r:id="rId482" display="https://twitter.com/drbarreraprocto/status/1081919253622779904"/>
    <hyperlink ref="X87" r:id="rId483" display="https://twitter.com/ramosdelamedina/status/1063983123644313600"/>
    <hyperlink ref="X88" r:id="rId484" display="https://twitter.com/moraericka/status/1081922885537546245"/>
    <hyperlink ref="X89" r:id="rId485" display="https://twitter.com/fantasticnhs/status/1081943771586195456"/>
    <hyperlink ref="X90" r:id="rId486" display="https://twitter.com/fantasticnhs/status/1081943771586195456"/>
    <hyperlink ref="X91" r:id="rId487" display="https://twitter.com/fantasticnhs/status/1081943771586195456"/>
    <hyperlink ref="X92" r:id="rId488" display="https://twitter.com/fantasticnhs/status/1081943771586195456"/>
    <hyperlink ref="X93" r:id="rId489" display="https://twitter.com/fantasticnhs/status/1081943797360148481"/>
    <hyperlink ref="X94" r:id="rId490" display="https://twitter.com/fantasticnhs/status/1081943797360148481"/>
    <hyperlink ref="X95" r:id="rId491" display="https://twitter.com/fantasticnhs/status/1081943797360148481"/>
    <hyperlink ref="X96" r:id="rId492" display="https://twitter.com/fantasticnhs/status/1081943797360148481"/>
    <hyperlink ref="X97" r:id="rId493" display="https://twitter.com/balibreajose/status/1081606486168616961"/>
    <hyperlink ref="X98" r:id="rId494" display="https://twitter.com/balibreajose/status/1081606486168616961"/>
    <hyperlink ref="X99" r:id="rId495" display="https://twitter.com/balibreajose/status/1081606486168616961"/>
    <hyperlink ref="X100" r:id="rId496" display="https://twitter.com/rotermes/status/1081945356416503808"/>
    <hyperlink ref="X101" r:id="rId497" display="https://twitter.com/rotermes/status/1081945356416503808"/>
    <hyperlink ref="X102" r:id="rId498" display="https://twitter.com/rotermes/status/1081945356416503808"/>
    <hyperlink ref="X103" r:id="rId499" display="https://twitter.com/rotermes/status/1081945356416503808"/>
    <hyperlink ref="X104" r:id="rId500" display="https://twitter.com/jteoh_hk/status/1081482383465971712"/>
    <hyperlink ref="X105" r:id="rId501" display="https://twitter.com/jteoh_hk/status/1081935283661066240"/>
    <hyperlink ref="X106" r:id="rId502" display="https://twitter.com/aldughiman_md/status/1081952944851947521"/>
    <hyperlink ref="X107" r:id="rId503" display="https://twitter.com/bel95948856/status/1081963236600283137"/>
    <hyperlink ref="X108" r:id="rId504" display="https://twitter.com/bel95948856/status/1081963236600283137"/>
    <hyperlink ref="X109" r:id="rId505" display="https://twitter.com/bel95948856/status/1081963236600283137"/>
    <hyperlink ref="X110" r:id="rId506" display="https://twitter.com/felipealconchel/status/1081966067617009664"/>
    <hyperlink ref="X111" r:id="rId507" display="https://twitter.com/felipealconchel/status/1081966067617009664"/>
    <hyperlink ref="X112" r:id="rId508" display="https://twitter.com/felipealconchel/status/1081966067617009664"/>
    <hyperlink ref="X113" r:id="rId509" display="https://twitter.com/mageefrcs/status/1081896211815239681"/>
    <hyperlink ref="X114" r:id="rId510" display="https://twitter.com/pawanlekharaju/status/1081968274831785985"/>
    <hyperlink ref="X115" r:id="rId511" display="https://twitter.com/pawanlekharaju/status/1081968274831785985"/>
    <hyperlink ref="X116" r:id="rId512" display="https://twitter.com/drumeshprabhu/status/1081562823476604928"/>
    <hyperlink ref="X117" r:id="rId513" display="https://twitter.com/drumeshprabhu/status/1081562823476604928"/>
    <hyperlink ref="X118" r:id="rId514" display="https://twitter.com/david_ukan/status/1081980246776254464"/>
    <hyperlink ref="X119" r:id="rId515" display="https://twitter.com/david_ukan/status/1081980246776254464"/>
    <hyperlink ref="X120" r:id="rId516" display="https://twitter.com/david_ukan/status/1081980246776254464"/>
    <hyperlink ref="X121" r:id="rId517" display="https://twitter.com/amontanersan/status/1081985170889211904"/>
    <hyperlink ref="X122" r:id="rId518" display="https://twitter.com/caycedomarula/status/1081923303730597888"/>
    <hyperlink ref="X123" r:id="rId519" display="https://twitter.com/caycedomarula/status/1081923303730597888"/>
    <hyperlink ref="X124" r:id="rId520" display="https://twitter.com/caycedomarula/status/1081923303730597888"/>
    <hyperlink ref="X125" r:id="rId521" display="https://twitter.com/caycedomarula/status/1081923303730597888"/>
    <hyperlink ref="X126" r:id="rId522" display="https://twitter.com/caycedomarula/status/1081923303730597888"/>
    <hyperlink ref="X127" r:id="rId523" display="https://twitter.com/caycedomarula/status/1081923303730597888"/>
    <hyperlink ref="X128" r:id="rId524" display="https://twitter.com/caycedomarula/status/1081923303730597888"/>
    <hyperlink ref="X129" r:id="rId525" display="https://twitter.com/caycedomarula/status/1081923303730597888"/>
    <hyperlink ref="X130" r:id="rId526" display="https://twitter.com/caycedomarula/status/1081923303730597888"/>
    <hyperlink ref="X131" r:id="rId527" display="https://twitter.com/caycedomarula/status/1081992885090828296"/>
    <hyperlink ref="X132" r:id="rId528" display="https://twitter.com/caycedomarula/status/1081992885090828296"/>
    <hyperlink ref="X133" r:id="rId529" display="https://twitter.com/caycedomarula/status/1081992885090828296"/>
    <hyperlink ref="X134" r:id="rId530" display="https://twitter.com/caycedomarula/status/1081992885090828296"/>
    <hyperlink ref="X135" r:id="rId531" display="https://twitter.com/villesallinen/status/1080911344616927234"/>
    <hyperlink ref="X136" r:id="rId532" display="https://twitter.com/villesallinen/status/1082000424788549632"/>
    <hyperlink ref="X137" r:id="rId533" display="https://twitter.com/draamaldonado/status/1081589757799473160"/>
    <hyperlink ref="X138" r:id="rId534" display="https://twitter.com/draamaldonado/status/1081589757799473160"/>
    <hyperlink ref="X139" r:id="rId535" display="https://twitter.com/draamaldonado/status/1081589757799473160"/>
    <hyperlink ref="X140" r:id="rId536" display="https://twitter.com/draamaldonado/status/1081589757799473160"/>
    <hyperlink ref="X141" r:id="rId537" display="https://twitter.com/perbinder/status/1081850928280600576"/>
    <hyperlink ref="X142" r:id="rId538" display="https://twitter.com/drsantiagoortiz/status/1081699967717294080"/>
    <hyperlink ref="X143" r:id="rId539" display="https://twitter.com/perbinder/status/1081967247005048833"/>
    <hyperlink ref="X144" r:id="rId540" display="https://twitter.com/perbinder/status/1082000595236593669"/>
    <hyperlink ref="X145" r:id="rId541" display="https://twitter.com/drsantiagoortiz/status/1082000421965709312"/>
    <hyperlink ref="X146" r:id="rId542" display="https://twitter.com/nshrotri/status/1082004718409433093"/>
    <hyperlink ref="X147" r:id="rId543" display="https://twitter.com/dr_chris_brown/status/1082022562715103234"/>
    <hyperlink ref="X148" r:id="rId544" display="https://twitter.com/dr_chris_brown/status/1082022562715103234"/>
    <hyperlink ref="X149" r:id="rId545" display="https://twitter.com/rebgross/status/1081961073375412225"/>
    <hyperlink ref="X150" r:id="rId546" display="https://twitter.com/rebgross/status/1081962059745628163"/>
    <hyperlink ref="X151" r:id="rId547" display="https://twitter.com/rebgross/status/1081962059745628163"/>
    <hyperlink ref="X152" r:id="rId548" display="https://twitter.com/rebgross/status/1082040827218673665"/>
    <hyperlink ref="X153" r:id="rId549" display="https://twitter.com/perbess/status/1082045189286436869"/>
    <hyperlink ref="X154" r:id="rId550" display="https://twitter.com/perbess/status/1082045189286436869"/>
    <hyperlink ref="X155" r:id="rId551" display="https://twitter.com/perbess/status/1082045189286436869"/>
    <hyperlink ref="X156" r:id="rId552" display="https://twitter.com/dr_samehhany81/status/1082045339639709701"/>
    <hyperlink ref="X157" r:id="rId553" display="https://twitter.com/profdemartines/status/1081832429667651589"/>
    <hyperlink ref="X158" r:id="rId554" display="https://twitter.com/profdemartines/status/1081832429667651589"/>
    <hyperlink ref="X159" r:id="rId555" display="https://twitter.com/profdemartines/status/1081832429667651589"/>
    <hyperlink ref="X160" r:id="rId556" display="https://twitter.com/omaxfisher/status/1081838562369187840"/>
    <hyperlink ref="X161" r:id="rId557" display="https://twitter.com/profdemartines/status/1081838373063544833"/>
    <hyperlink ref="X162" r:id="rId558" display="https://twitter.com/omaxfisher/status/1081838562369187840"/>
    <hyperlink ref="X163" r:id="rId559" display="https://twitter.com/profdemartines/status/1081838373063544833"/>
    <hyperlink ref="X164" r:id="rId560" display="https://twitter.com/omaxfisher/status/1081838562369187840"/>
    <hyperlink ref="X165" r:id="rId561" display="https://twitter.com/omaxfisher/status/1081838562369187840"/>
    <hyperlink ref="X166" r:id="rId562" display="https://twitter.com/omaxfisher/status/1081838562369187840"/>
    <hyperlink ref="X167" r:id="rId563" display="https://twitter.com/omaxfisher/status/1081838562369187840"/>
    <hyperlink ref="X168" r:id="rId564" display="https://twitter.com/omaxfisher/status/1081838562369187840"/>
    <hyperlink ref="X169" r:id="rId565" display="https://twitter.com/omaxfisher/status/1081838562369187840"/>
    <hyperlink ref="X170" r:id="rId566" display="https://twitter.com/omaxfisher/status/1081838562369187840"/>
    <hyperlink ref="X171" r:id="rId567" display="https://twitter.com/profdemartines/status/1081838373063544833"/>
    <hyperlink ref="X172" r:id="rId568" display="https://twitter.com/profdemartines/status/1081838373063544833"/>
    <hyperlink ref="X173" r:id="rId569" display="https://twitter.com/dredfitzgerald/status/1081581230594945029"/>
    <hyperlink ref="X174" r:id="rId570" display="https://twitter.com/lifeofmedstudnt/status/1081684264264105985"/>
    <hyperlink ref="X175" r:id="rId571" display="https://twitter.com/profdemartines/status/1081840966963785728"/>
    <hyperlink ref="X176" r:id="rId572" display="https://twitter.com/profdemartines/status/1081840966963785728"/>
    <hyperlink ref="X177" r:id="rId573" display="https://twitter.com/profdemartines/status/1081843443536666624"/>
    <hyperlink ref="X178" r:id="rId574" display="https://twitter.com/profdemartines/status/1081838373063544833"/>
    <hyperlink ref="X179" r:id="rId575" display="https://twitter.com/profdemartines/status/1081843443536666624"/>
    <hyperlink ref="X180" r:id="rId576" display="https://twitter.com/profdemartines/status/1081843634612375552"/>
    <hyperlink ref="X181" r:id="rId577" display="https://twitter.com/profdemartines/status/1081923605238374400"/>
    <hyperlink ref="X182" r:id="rId578" display="https://twitter.com/alaael_hussuna/status/1081790687174160384"/>
    <hyperlink ref="X183" r:id="rId579" display="https://twitter.com/alaael_hussuna/status/1081790687174160384"/>
    <hyperlink ref="X184" r:id="rId580" display="https://twitter.com/alaael_hussuna/status/1081790687174160384"/>
    <hyperlink ref="X185" r:id="rId581" display="https://twitter.com/alaael_hussuna/status/1081790735265996801"/>
    <hyperlink ref="X186" r:id="rId582" display="https://twitter.com/alaael_hussuna/status/1081790735265996801"/>
    <hyperlink ref="X187" r:id="rId583" display="https://twitter.com/alaael_hussuna/status/1081790735265996801"/>
    <hyperlink ref="X188" r:id="rId584" display="https://twitter.com/alaael_hussuna/status/1081790735265996801"/>
    <hyperlink ref="X189" r:id="rId585" display="https://twitter.com/alaael_hussuna/status/1081790735265996801"/>
    <hyperlink ref="X190" r:id="rId586" display="https://twitter.com/alaael_hussuna/status/1081859843743498240"/>
    <hyperlink ref="X191" r:id="rId587" display="https://twitter.com/alaael_hussuna/status/1081859843743498240"/>
    <hyperlink ref="X192" r:id="rId588" display="https://twitter.com/drsantiagoortiz/status/1081864029084307456"/>
    <hyperlink ref="X193" r:id="rId589" display="https://twitter.com/drsantiagoortiz/status/1082000596226445314"/>
    <hyperlink ref="X194" r:id="rId590" display="https://twitter.com/profdemartines/status/1081859354947653632"/>
    <hyperlink ref="X195" r:id="rId591" display="https://twitter.com/profdemartines/status/1081987630580019202"/>
    <hyperlink ref="X196" r:id="rId592" display="https://twitter.com/drsantiagoortiz/status/1082000596226445314"/>
    <hyperlink ref="X197" r:id="rId593" display="https://twitter.com/profdemartines/status/1081987630580019202"/>
    <hyperlink ref="X198" r:id="rId594" display="https://twitter.com/drsantiagoortiz/status/1082000596226445314"/>
    <hyperlink ref="X199" r:id="rId595" display="https://twitter.com/profdemartines/status/1081987630580019202"/>
    <hyperlink ref="X200" r:id="rId596" display="https://twitter.com/perbinder/status/1082000595236593669"/>
    <hyperlink ref="X201" r:id="rId597" display="https://twitter.com/drsantiagoortiz/status/1081698012055904256"/>
    <hyperlink ref="X202" r:id="rId598" display="https://twitter.com/drsantiagoortiz/status/1081864029084307456"/>
    <hyperlink ref="X203" r:id="rId599" display="https://twitter.com/drsantiagoortiz/status/1081864029084307456"/>
    <hyperlink ref="X204" r:id="rId600" display="https://twitter.com/drsantiagoortiz/status/1081864029084307456"/>
    <hyperlink ref="X205" r:id="rId601" display="https://twitter.com/drsantiagoortiz/status/1081864029084307456"/>
    <hyperlink ref="X206" r:id="rId602" display="https://twitter.com/drsantiagoortiz/status/1082000421965709312"/>
    <hyperlink ref="X207" r:id="rId603" display="https://twitter.com/drsantiagoortiz/status/1082000596226445314"/>
    <hyperlink ref="X208" r:id="rId604" display="https://twitter.com/drsantiagoortiz/status/1082000596226445314"/>
    <hyperlink ref="X209" r:id="rId605" display="https://twitter.com/drsantiagoortiz/status/1082000596226445314"/>
    <hyperlink ref="X210" r:id="rId606" display="https://twitter.com/drsantiagoortiz/status/1082000596226445314"/>
    <hyperlink ref="X211" r:id="rId607" display="https://twitter.com/drsantiagoortiz/status/1082000596226445314"/>
    <hyperlink ref="X212" r:id="rId608" display="https://twitter.com/profdemartines/status/1081987630580019202"/>
    <hyperlink ref="X213" r:id="rId609" display="https://twitter.com/profdemartines/status/1082045980411920384"/>
    <hyperlink ref="X214" r:id="rId610" display="https://twitter.com/profdemartines/status/1082045980411920384"/>
    <hyperlink ref="X215" r:id="rId611" display="https://twitter.com/profdemartines/status/1082045980411920384"/>
    <hyperlink ref="X216" r:id="rId612" display="https://twitter.com/powarg07/status/1081594914549440512"/>
    <hyperlink ref="X217" r:id="rId613" display="https://twitter.com/profdemartines/status/1081840647429148672"/>
    <hyperlink ref="X218" r:id="rId614" display="https://twitter.com/juliomayol/status/1081511240021745666"/>
    <hyperlink ref="X219" r:id="rId615" display="https://twitter.com/powarg07/status/1081594914549440512"/>
    <hyperlink ref="X220" r:id="rId616" display="https://twitter.com/profdemartines/status/1081840647429148672"/>
    <hyperlink ref="X221" r:id="rId617" display="https://twitter.com/juliomayol/status/1081511240021745666"/>
    <hyperlink ref="X222" r:id="rId618" display="https://twitter.com/powarg07/status/1081594914549440512"/>
    <hyperlink ref="X223" r:id="rId619" display="https://twitter.com/profdemartines/status/1081840647429148672"/>
    <hyperlink ref="X224" r:id="rId620" display="https://twitter.com/juliomayol/status/1081511240021745666"/>
    <hyperlink ref="X225" r:id="rId621" display="https://twitter.com/powarg07/status/1081594914549440512"/>
    <hyperlink ref="X226" r:id="rId622" display="https://twitter.com/profdemartines/status/1081840647429148672"/>
    <hyperlink ref="X227" r:id="rId623" display="https://twitter.com/juliomayol/status/1081511240021745666"/>
    <hyperlink ref="X228" r:id="rId624" display="https://twitter.com/powarg07/status/1081594914549440512"/>
    <hyperlink ref="X229" r:id="rId625" display="https://twitter.com/profdemartines/status/1081840647429148672"/>
    <hyperlink ref="X230" r:id="rId626" display="https://twitter.com/profdemartines/status/1081859354947653632"/>
    <hyperlink ref="X231" r:id="rId627" display="https://twitter.com/juliomayol/status/1081511240021745666"/>
    <hyperlink ref="X232" r:id="rId628" display="https://twitter.com/perbinder/status/1081584930944139270"/>
    <hyperlink ref="X233" r:id="rId629" display="https://twitter.com/perbinder/status/1081583988614021120"/>
    <hyperlink ref="X234" r:id="rId630" display="https://twitter.com/perbinder/status/1081850928280600576"/>
    <hyperlink ref="X235" r:id="rId631" display="https://twitter.com/perbinder/status/1081850965354008576"/>
    <hyperlink ref="X236" r:id="rId632" display="https://twitter.com/perbinder/status/1081850973088333824"/>
    <hyperlink ref="X237" r:id="rId633" display="https://twitter.com/profdemartines/status/1081840582639669248"/>
    <hyperlink ref="X238" r:id="rId634" display="https://twitter.com/juliomayol/status/1081584398850539520"/>
    <hyperlink ref="X239" r:id="rId635" display="https://twitter.com/perbinder/status/1081584930944139270"/>
    <hyperlink ref="X240" r:id="rId636" display="https://twitter.com/perbinder/status/1081583988614021120"/>
    <hyperlink ref="X241" r:id="rId637" display="https://twitter.com/perbinder/status/1081850928280600576"/>
    <hyperlink ref="X242" r:id="rId638" display="https://twitter.com/perbinder/status/1081850965354008576"/>
    <hyperlink ref="X243" r:id="rId639" display="https://twitter.com/perbinder/status/1081850973088333824"/>
    <hyperlink ref="X244" r:id="rId640" display="https://twitter.com/profdemartines/status/1081840582639669248"/>
    <hyperlink ref="X245" r:id="rId641" display="https://twitter.com/juliomayol/status/1081584398850539520"/>
    <hyperlink ref="X246" r:id="rId642" display="https://twitter.com/perbinder/status/1081584930944139270"/>
    <hyperlink ref="X247" r:id="rId643" display="https://twitter.com/perbinder/status/1081583988614021120"/>
    <hyperlink ref="X248" r:id="rId644" display="https://twitter.com/perbinder/status/1081850928280600576"/>
    <hyperlink ref="X249" r:id="rId645" display="https://twitter.com/perbinder/status/1081850965354008576"/>
    <hyperlink ref="X250" r:id="rId646" display="https://twitter.com/perbinder/status/1081850973088333824"/>
    <hyperlink ref="X251" r:id="rId647" display="https://twitter.com/perbinder/status/1081850973088333824"/>
    <hyperlink ref="X252" r:id="rId648" display="https://twitter.com/perbinder/status/1081943614010331136"/>
    <hyperlink ref="X253" r:id="rId649" display="https://twitter.com/perbinder/status/1081951495799468033"/>
    <hyperlink ref="X254" r:id="rId650" display="https://twitter.com/perbinder/status/1081966504202174464"/>
    <hyperlink ref="X255" r:id="rId651" display="https://twitter.com/perbinder/status/1081966799837716480"/>
    <hyperlink ref="X256" r:id="rId652" display="https://twitter.com/mrrjegan/status/1081986530472796163"/>
    <hyperlink ref="X257" r:id="rId653" display="https://twitter.com/profdemartines/status/1081840582639669248"/>
    <hyperlink ref="X258" r:id="rId654" display="https://twitter.com/juliomayol/status/1081584398850539520"/>
    <hyperlink ref="X259" r:id="rId655" display="https://twitter.com/profdemartines/status/1081837134317871104"/>
    <hyperlink ref="X260" r:id="rId656" display="https://twitter.com/profdemartines/status/1081837741690798081"/>
    <hyperlink ref="X261" r:id="rId657" display="https://twitter.com/profdemartines/status/1081837741690798081"/>
    <hyperlink ref="X262" r:id="rId658" display="https://twitter.com/profdemartines/status/1081838373063544833"/>
    <hyperlink ref="X263" r:id="rId659" display="https://twitter.com/profdemartines/status/1081838373063544833"/>
    <hyperlink ref="X264" r:id="rId660" display="https://twitter.com/profdemartines/status/1081838373063544833"/>
    <hyperlink ref="X265" r:id="rId661" display="https://twitter.com/profdemartines/status/1081838373063544833"/>
    <hyperlink ref="X266" r:id="rId662" display="https://twitter.com/profdemartines/status/1081840582639669248"/>
    <hyperlink ref="X267" r:id="rId663" display="https://twitter.com/profdemartines/status/1081840647429148672"/>
    <hyperlink ref="X268" r:id="rId664" display="https://twitter.com/profdemartines/status/1081840647429148672"/>
    <hyperlink ref="X269" r:id="rId665" display="https://twitter.com/profdemartines/status/1081840647429148672"/>
    <hyperlink ref="X270" r:id="rId666" display="https://twitter.com/profdemartines/status/1081840647429148672"/>
    <hyperlink ref="X271" r:id="rId667" display="https://twitter.com/profdemartines/status/1081840647429148672"/>
    <hyperlink ref="X272" r:id="rId668" display="https://twitter.com/profdemartines/status/1081843634612375552"/>
    <hyperlink ref="X273" r:id="rId669" display="https://twitter.com/profdemartines/status/1081843634612375552"/>
    <hyperlink ref="X274" r:id="rId670" display="https://twitter.com/profdemartines/status/1081843634612375552"/>
    <hyperlink ref="X275" r:id="rId671" display="https://twitter.com/profdemartines/status/1081923605238374400"/>
    <hyperlink ref="X276" r:id="rId672" display="https://twitter.com/profdemartines/status/1081923605238374400"/>
    <hyperlink ref="X277" r:id="rId673" display="https://twitter.com/profdemartines/status/1081987630580019202"/>
    <hyperlink ref="X278" r:id="rId674" display="https://twitter.com/profdemartines/status/1081987630580019202"/>
    <hyperlink ref="X279" r:id="rId675" display="https://twitter.com/profdemartines/status/1081987630580019202"/>
    <hyperlink ref="X280" r:id="rId676" display="https://twitter.com/profdemartines/status/1081987630580019202"/>
    <hyperlink ref="X281" r:id="rId677" display="https://twitter.com/profdemartines/status/1082045980411920384"/>
    <hyperlink ref="X282" r:id="rId678" display="https://twitter.com/juliomayol/status/1081837994938650624"/>
    <hyperlink ref="X283" r:id="rId679" display="https://twitter.com/juliomayol/status/1081837994938650624"/>
    <hyperlink ref="X284" r:id="rId680" display="https://twitter.com/ksoreide/status/1081961521679351809"/>
    <hyperlink ref="X285" r:id="rId681" display="https://twitter.com/powarg07/status/1081594914549440512"/>
    <hyperlink ref="X286" r:id="rId682" display="https://twitter.com/mrrjegan/status/1081964783157604352"/>
    <hyperlink ref="X287" r:id="rId683" display="https://twitter.com/juliomayol/status/1081965233562767360"/>
    <hyperlink ref="X288" r:id="rId684" display="https://twitter.com/mrrjegan/status/1081964783157604352"/>
    <hyperlink ref="X289" r:id="rId685" display="https://twitter.com/juliomayol/status/1081965233562767360"/>
    <hyperlink ref="X290" r:id="rId686" display="https://twitter.com/powarg07/status/1081594914549440512"/>
    <hyperlink ref="X291" r:id="rId687" display="https://twitter.com/me4_so/status/1082012302315085824"/>
    <hyperlink ref="X292" r:id="rId688" display="https://twitter.com/mrrjegan/status/1081880631049666560"/>
    <hyperlink ref="X293" r:id="rId689" display="https://twitter.com/mrrjegan/status/1082006203562188800"/>
    <hyperlink ref="X294" r:id="rId690" display="https://twitter.com/mrrjegan/status/1082006203562188800"/>
    <hyperlink ref="X295" r:id="rId691" display="https://twitter.com/mrrjegan/status/1082006203562188800"/>
    <hyperlink ref="X296" r:id="rId692" display="https://twitter.com/mrrjegan/status/1082006203562188800"/>
    <hyperlink ref="X297" r:id="rId693" display="https://twitter.com/mrrjegan/status/1082012162044977153"/>
    <hyperlink ref="X298" r:id="rId694" display="https://twitter.com/mrrjegan/status/1082012162044977153"/>
    <hyperlink ref="X299" r:id="rId695" display="https://twitter.com/mrrjegan/status/1082012380622712832"/>
    <hyperlink ref="X300" r:id="rId696" display="https://twitter.com/mrrjegan/status/1082012380622712832"/>
    <hyperlink ref="X301" r:id="rId697" display="https://twitter.com/juliomayol/status/1081511240021745666"/>
    <hyperlink ref="X302" r:id="rId698" display="https://twitter.com/juliomayol/status/1081880746745303040"/>
    <hyperlink ref="X303" r:id="rId699" display="https://twitter.com/juliomayol/status/1082007250397478918"/>
    <hyperlink ref="X304" r:id="rId700" display="https://twitter.com/me4_so/status/1082012302315085824"/>
    <hyperlink ref="X305" r:id="rId701" display="https://twitter.com/me4_so/status/1082012302315085824"/>
    <hyperlink ref="X306" r:id="rId702" display="https://twitter.com/me4_so/status/1082012302315085824"/>
    <hyperlink ref="X307" r:id="rId703" display="https://twitter.com/juliomayol/status/1082007250397478918"/>
    <hyperlink ref="X308" r:id="rId704" display="https://twitter.com/powarg07/status/1081594914549440512"/>
    <hyperlink ref="X309" r:id="rId705" display="https://twitter.com/juliomayol/status/1081492319080202240"/>
    <hyperlink ref="X310" r:id="rId706" display="https://twitter.com/juliomayol/status/1081511240021745666"/>
    <hyperlink ref="X311" r:id="rId707" display="https://twitter.com/juliomayol/status/1080849780232908800"/>
    <hyperlink ref="X312" r:id="rId708" display="https://twitter.com/juliomayol/status/1082007250397478918"/>
    <hyperlink ref="X313" r:id="rId709" display="https://twitter.com/powarg07/status/1081594914549440512"/>
    <hyperlink ref="X314" r:id="rId710" display="https://twitter.com/powarg07/status/1082010292622643206"/>
    <hyperlink ref="X315" r:id="rId711" display="https://twitter.com/powarg07/status/1082012119204327430"/>
    <hyperlink ref="X316" r:id="rId712" display="https://twitter.com/juliomayol/status/1081492319080202240"/>
    <hyperlink ref="X317" r:id="rId713" display="https://twitter.com/juliomayol/status/1081511240021745666"/>
    <hyperlink ref="X318" r:id="rId714" display="https://twitter.com/juliomayol/status/1080849780232908800"/>
    <hyperlink ref="X319" r:id="rId715" display="https://twitter.com/juliomayol/status/1082007250397478918"/>
    <hyperlink ref="X320" r:id="rId716" display="https://twitter.com/landaluceaitor/status/1081678448718954496"/>
    <hyperlink ref="X321" r:id="rId717" display="https://twitter.com/landaluceaitor/status/1081713865505890305"/>
    <hyperlink ref="X322" r:id="rId718" display="https://twitter.com/landaluceaitor/status/1081947238862147584"/>
    <hyperlink ref="X323" r:id="rId719" display="https://twitter.com/landaluceaitor/status/1082035397323038720"/>
    <hyperlink ref="X324" r:id="rId720" display="https://twitter.com/landaluceaitor/status/1082046978597572608"/>
    <hyperlink ref="X325" r:id="rId721" display="https://twitter.com/juliomayol/status/1082047255648055296"/>
    <hyperlink ref="X326" r:id="rId722" display="https://twitter.com/juliomayol/status/1081637050892410881"/>
    <hyperlink ref="X327" r:id="rId723" display="https://twitter.com/juliomayol/status/1082038026946129920"/>
    <hyperlink ref="X328" r:id="rId724" display="https://twitter.com/salemsamer/status/1081673092605333505"/>
    <hyperlink ref="X329" r:id="rId725" display="https://twitter.com/salemsamer/status/1081681599232643072"/>
    <hyperlink ref="X330" r:id="rId726" display="https://twitter.com/salemsamer/status/1082056827490193409"/>
    <hyperlink ref="X331" r:id="rId727" display="https://twitter.com/realbrainbook/status/1075280879185002498"/>
    <hyperlink ref="X332" r:id="rId728" display="https://twitter.com/realbrainbook/status/1082059543595626496"/>
    <hyperlink ref="X333" r:id="rId729" display="https://twitter.com/drshakurirad/status/1082059790191390721"/>
    <hyperlink ref="X334" r:id="rId730" display="https://twitter.com/drshakurirad/status/1082059790191390721"/>
    <hyperlink ref="X335" r:id="rId731" display="https://twitter.com/drshakurirad/status/1082059790191390721"/>
    <hyperlink ref="AZ87" r:id="rId732" display="https://api.twitter.com/1.1/geo/id/63b42cf9e0b05dad.json"/>
    <hyperlink ref="AZ113" r:id="rId733" display="https://api.twitter.com/1.1/geo/id/2f843bbfaebff6ef.json"/>
    <hyperlink ref="AZ116" r:id="rId734" display="https://api.twitter.com/1.1/geo/id/20ddfe3fb0b66252.json"/>
    <hyperlink ref="AZ117" r:id="rId735" display="https://api.twitter.com/1.1/geo/id/20ddfe3fb0b66252.json"/>
    <hyperlink ref="AZ143" r:id="rId736" display="https://api.twitter.com/1.1/geo/id/2f3b667b7d544b97.json"/>
    <hyperlink ref="AZ232" r:id="rId737" display="https://api.twitter.com/1.1/geo/id/457b4814b4240d87.json"/>
    <hyperlink ref="AZ233" r:id="rId738" display="https://api.twitter.com/1.1/geo/id/457b4814b4240d87.json"/>
    <hyperlink ref="AZ239" r:id="rId739" display="https://api.twitter.com/1.1/geo/id/457b4814b4240d87.json"/>
    <hyperlink ref="AZ240" r:id="rId740" display="https://api.twitter.com/1.1/geo/id/457b4814b4240d87.json"/>
    <hyperlink ref="AZ246" r:id="rId741" display="https://api.twitter.com/1.1/geo/id/457b4814b4240d87.json"/>
    <hyperlink ref="AZ247" r:id="rId742" display="https://api.twitter.com/1.1/geo/id/457b4814b4240d87.json"/>
    <hyperlink ref="AZ252" r:id="rId743" display="https://api.twitter.com/1.1/geo/id/2f3b667b7d544b97.json"/>
    <hyperlink ref="AZ255" r:id="rId744" display="https://api.twitter.com/1.1/geo/id/2f3b667b7d544b97.json"/>
    <hyperlink ref="AZ320" r:id="rId745" display="https://api.twitter.com/1.1/geo/id/08125b8f76702f9f.json"/>
    <hyperlink ref="AZ321" r:id="rId746" display="https://api.twitter.com/1.1/geo/id/08125b8f76702f9f.json"/>
    <hyperlink ref="AZ322" r:id="rId747" display="https://api.twitter.com/1.1/geo/id/08125b8f76702f9f.json"/>
    <hyperlink ref="AZ324" r:id="rId748" display="https://api.twitter.com/1.1/geo/id/08125b8f76702f9f.json"/>
    <hyperlink ref="AZ331" r:id="rId749" display="https://api.twitter.com/1.1/geo/id/4393349f368f67a1.json"/>
  </hyperlinks>
  <printOptions/>
  <pageMargins left="0.7" right="0.7" top="0.75" bottom="0.75" header="0.3" footer="0.3"/>
  <pageSetup horizontalDpi="600" verticalDpi="600" orientation="portrait" r:id="rId753"/>
  <legacyDrawing r:id="rId751"/>
  <tableParts>
    <tablePart r:id="rId7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6B5D-55D9-4D8A-8844-9F649B8F7B24}">
  <dimension ref="A1:G793"/>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1619</v>
      </c>
      <c r="B1" s="13" t="s">
        <v>1915</v>
      </c>
      <c r="C1" s="13" t="s">
        <v>1916</v>
      </c>
      <c r="D1" s="13" t="s">
        <v>144</v>
      </c>
      <c r="E1" s="13" t="s">
        <v>1918</v>
      </c>
      <c r="F1" s="13" t="s">
        <v>1919</v>
      </c>
      <c r="G1" s="13" t="s">
        <v>1920</v>
      </c>
    </row>
    <row r="2" spans="1:7" ht="15">
      <c r="A2" s="80" t="s">
        <v>1472</v>
      </c>
      <c r="B2" s="80">
        <v>94</v>
      </c>
      <c r="C2" s="121">
        <v>0.03690616411464468</v>
      </c>
      <c r="D2" s="80" t="s">
        <v>1917</v>
      </c>
      <c r="E2" s="80"/>
      <c r="F2" s="80"/>
      <c r="G2" s="80"/>
    </row>
    <row r="3" spans="1:7" ht="15">
      <c r="A3" s="80" t="s">
        <v>1473</v>
      </c>
      <c r="B3" s="80">
        <v>34</v>
      </c>
      <c r="C3" s="121">
        <v>0.013349038084020416</v>
      </c>
      <c r="D3" s="80" t="s">
        <v>1917</v>
      </c>
      <c r="E3" s="80"/>
      <c r="F3" s="80"/>
      <c r="G3" s="80"/>
    </row>
    <row r="4" spans="1:7" ht="15">
      <c r="A4" s="80" t="s">
        <v>1474</v>
      </c>
      <c r="B4" s="80">
        <v>0</v>
      </c>
      <c r="C4" s="121">
        <v>0</v>
      </c>
      <c r="D4" s="80" t="s">
        <v>1917</v>
      </c>
      <c r="E4" s="80"/>
      <c r="F4" s="80"/>
      <c r="G4" s="80"/>
    </row>
    <row r="5" spans="1:7" ht="15">
      <c r="A5" s="80" t="s">
        <v>1475</v>
      </c>
      <c r="B5" s="80">
        <v>2419</v>
      </c>
      <c r="C5" s="121">
        <v>0.9497447978013349</v>
      </c>
      <c r="D5" s="80" t="s">
        <v>1917</v>
      </c>
      <c r="E5" s="80"/>
      <c r="F5" s="80"/>
      <c r="G5" s="80"/>
    </row>
    <row r="6" spans="1:7" ht="15">
      <c r="A6" s="80" t="s">
        <v>1476</v>
      </c>
      <c r="B6" s="80">
        <v>2547</v>
      </c>
      <c r="C6" s="121">
        <v>1</v>
      </c>
      <c r="D6" s="80" t="s">
        <v>1917</v>
      </c>
      <c r="E6" s="80"/>
      <c r="F6" s="80"/>
      <c r="G6" s="80"/>
    </row>
    <row r="7" spans="1:7" ht="15">
      <c r="A7" s="86" t="s">
        <v>403</v>
      </c>
      <c r="B7" s="86">
        <v>126</v>
      </c>
      <c r="C7" s="122">
        <v>0</v>
      </c>
      <c r="D7" s="86" t="s">
        <v>1917</v>
      </c>
      <c r="E7" s="86" t="b">
        <v>0</v>
      </c>
      <c r="F7" s="86" t="b">
        <v>0</v>
      </c>
      <c r="G7" s="86" t="b">
        <v>0</v>
      </c>
    </row>
    <row r="8" spans="1:7" ht="15">
      <c r="A8" s="86" t="s">
        <v>276</v>
      </c>
      <c r="B8" s="86">
        <v>41</v>
      </c>
      <c r="C8" s="122">
        <v>0.012183537048836445</v>
      </c>
      <c r="D8" s="86" t="s">
        <v>1917</v>
      </c>
      <c r="E8" s="86" t="b">
        <v>0</v>
      </c>
      <c r="F8" s="86" t="b">
        <v>0</v>
      </c>
      <c r="G8" s="86" t="b">
        <v>0</v>
      </c>
    </row>
    <row r="9" spans="1:7" ht="15">
      <c r="A9" s="86" t="s">
        <v>406</v>
      </c>
      <c r="B9" s="86">
        <v>32</v>
      </c>
      <c r="C9" s="122">
        <v>0.010717279250912815</v>
      </c>
      <c r="D9" s="86" t="s">
        <v>1917</v>
      </c>
      <c r="E9" s="86" t="b">
        <v>0</v>
      </c>
      <c r="F9" s="86" t="b">
        <v>0</v>
      </c>
      <c r="G9" s="86" t="b">
        <v>0</v>
      </c>
    </row>
    <row r="10" spans="1:7" ht="15">
      <c r="A10" s="86" t="s">
        <v>1488</v>
      </c>
      <c r="B10" s="86">
        <v>23</v>
      </c>
      <c r="C10" s="122">
        <v>0.011848966557564584</v>
      </c>
      <c r="D10" s="86" t="s">
        <v>1917</v>
      </c>
      <c r="E10" s="86" t="b">
        <v>0</v>
      </c>
      <c r="F10" s="86" t="b">
        <v>0</v>
      </c>
      <c r="G10" s="86" t="b">
        <v>0</v>
      </c>
    </row>
    <row r="11" spans="1:7" ht="15">
      <c r="A11" s="86" t="s">
        <v>1464</v>
      </c>
      <c r="B11" s="86">
        <v>17</v>
      </c>
      <c r="C11" s="122">
        <v>0.008489912666722728</v>
      </c>
      <c r="D11" s="86" t="s">
        <v>1917</v>
      </c>
      <c r="E11" s="86" t="b">
        <v>0</v>
      </c>
      <c r="F11" s="86" t="b">
        <v>0</v>
      </c>
      <c r="G11" s="86" t="b">
        <v>0</v>
      </c>
    </row>
    <row r="12" spans="1:7" ht="15">
      <c r="A12" s="86" t="s">
        <v>258</v>
      </c>
      <c r="B12" s="86">
        <v>17</v>
      </c>
      <c r="C12" s="122">
        <v>0.008489912666722728</v>
      </c>
      <c r="D12" s="86" t="s">
        <v>1917</v>
      </c>
      <c r="E12" s="86" t="b">
        <v>0</v>
      </c>
      <c r="F12" s="86" t="b">
        <v>0</v>
      </c>
      <c r="G12" s="86" t="b">
        <v>0</v>
      </c>
    </row>
    <row r="13" spans="1:7" ht="15">
      <c r="A13" s="86" t="s">
        <v>1487</v>
      </c>
      <c r="B13" s="86">
        <v>16</v>
      </c>
      <c r="C13" s="122">
        <v>0.008242759344392754</v>
      </c>
      <c r="D13" s="86" t="s">
        <v>1917</v>
      </c>
      <c r="E13" s="86" t="b">
        <v>1</v>
      </c>
      <c r="F13" s="86" t="b">
        <v>0</v>
      </c>
      <c r="G13" s="86" t="b">
        <v>0</v>
      </c>
    </row>
    <row r="14" spans="1:7" ht="15">
      <c r="A14" s="86" t="s">
        <v>264</v>
      </c>
      <c r="B14" s="86">
        <v>15</v>
      </c>
      <c r="C14" s="122">
        <v>0.007979341887765603</v>
      </c>
      <c r="D14" s="86" t="s">
        <v>1917</v>
      </c>
      <c r="E14" s="86" t="b">
        <v>0</v>
      </c>
      <c r="F14" s="86" t="b">
        <v>0</v>
      </c>
      <c r="G14" s="86" t="b">
        <v>0</v>
      </c>
    </row>
    <row r="15" spans="1:7" ht="15">
      <c r="A15" s="86" t="s">
        <v>295</v>
      </c>
      <c r="B15" s="86">
        <v>15</v>
      </c>
      <c r="C15" s="122">
        <v>0.007979341887765603</v>
      </c>
      <c r="D15" s="86" t="s">
        <v>1917</v>
      </c>
      <c r="E15" s="86" t="b">
        <v>0</v>
      </c>
      <c r="F15" s="86" t="b">
        <v>0</v>
      </c>
      <c r="G15" s="86" t="b">
        <v>0</v>
      </c>
    </row>
    <row r="16" spans="1:7" ht="15">
      <c r="A16" s="86" t="s">
        <v>1663</v>
      </c>
      <c r="B16" s="86">
        <v>15</v>
      </c>
      <c r="C16" s="122">
        <v>0.007979341887765603</v>
      </c>
      <c r="D16" s="86" t="s">
        <v>1917</v>
      </c>
      <c r="E16" s="86" t="b">
        <v>0</v>
      </c>
      <c r="F16" s="86" t="b">
        <v>0</v>
      </c>
      <c r="G16" s="86" t="b">
        <v>0</v>
      </c>
    </row>
    <row r="17" spans="1:7" ht="15">
      <c r="A17" s="86" t="s">
        <v>271</v>
      </c>
      <c r="B17" s="86">
        <v>14</v>
      </c>
      <c r="C17" s="122">
        <v>0.008259805032640784</v>
      </c>
      <c r="D17" s="86" t="s">
        <v>1917</v>
      </c>
      <c r="E17" s="86" t="b">
        <v>0</v>
      </c>
      <c r="F17" s="86" t="b">
        <v>0</v>
      </c>
      <c r="G17" s="86" t="b">
        <v>0</v>
      </c>
    </row>
    <row r="18" spans="1:7" ht="15">
      <c r="A18" s="86" t="s">
        <v>296</v>
      </c>
      <c r="B18" s="86">
        <v>13</v>
      </c>
      <c r="C18" s="122">
        <v>0.0073992157365036304</v>
      </c>
      <c r="D18" s="86" t="s">
        <v>1917</v>
      </c>
      <c r="E18" s="86" t="b">
        <v>0</v>
      </c>
      <c r="F18" s="86" t="b">
        <v>0</v>
      </c>
      <c r="G18" s="86" t="b">
        <v>0</v>
      </c>
    </row>
    <row r="19" spans="1:7" ht="15">
      <c r="A19" s="86" t="s">
        <v>1630</v>
      </c>
      <c r="B19" s="86">
        <v>12</v>
      </c>
      <c r="C19" s="122">
        <v>0.007079832885120672</v>
      </c>
      <c r="D19" s="86" t="s">
        <v>1917</v>
      </c>
      <c r="E19" s="86" t="b">
        <v>0</v>
      </c>
      <c r="F19" s="86" t="b">
        <v>0</v>
      </c>
      <c r="G19" s="86" t="b">
        <v>0</v>
      </c>
    </row>
    <row r="20" spans="1:7" ht="15">
      <c r="A20" s="86" t="s">
        <v>273</v>
      </c>
      <c r="B20" s="86">
        <v>11</v>
      </c>
      <c r="C20" s="122">
        <v>0.006738753499853669</v>
      </c>
      <c r="D20" s="86" t="s">
        <v>1917</v>
      </c>
      <c r="E20" s="86" t="b">
        <v>0</v>
      </c>
      <c r="F20" s="86" t="b">
        <v>0</v>
      </c>
      <c r="G20" s="86" t="b">
        <v>0</v>
      </c>
    </row>
    <row r="21" spans="1:7" ht="15">
      <c r="A21" s="86" t="s">
        <v>1507</v>
      </c>
      <c r="B21" s="86">
        <v>11</v>
      </c>
      <c r="C21" s="122">
        <v>0.006738753499853669</v>
      </c>
      <c r="D21" s="86" t="s">
        <v>1917</v>
      </c>
      <c r="E21" s="86" t="b">
        <v>0</v>
      </c>
      <c r="F21" s="86" t="b">
        <v>0</v>
      </c>
      <c r="G21" s="86" t="b">
        <v>0</v>
      </c>
    </row>
    <row r="22" spans="1:7" ht="15">
      <c r="A22" s="86" t="s">
        <v>1631</v>
      </c>
      <c r="B22" s="86">
        <v>10</v>
      </c>
      <c r="C22" s="122">
        <v>0.00637399993549053</v>
      </c>
      <c r="D22" s="86" t="s">
        <v>1917</v>
      </c>
      <c r="E22" s="86" t="b">
        <v>0</v>
      </c>
      <c r="F22" s="86" t="b">
        <v>0</v>
      </c>
      <c r="G22" s="86" t="b">
        <v>0</v>
      </c>
    </row>
    <row r="23" spans="1:7" ht="15">
      <c r="A23" s="86" t="s">
        <v>424</v>
      </c>
      <c r="B23" s="86">
        <v>10</v>
      </c>
      <c r="C23" s="122">
        <v>0.00637399993549053</v>
      </c>
      <c r="D23" s="86" t="s">
        <v>1917</v>
      </c>
      <c r="E23" s="86" t="b">
        <v>0</v>
      </c>
      <c r="F23" s="86" t="b">
        <v>0</v>
      </c>
      <c r="G23" s="86" t="b">
        <v>0</v>
      </c>
    </row>
    <row r="24" spans="1:7" ht="15">
      <c r="A24" s="86" t="s">
        <v>1704</v>
      </c>
      <c r="B24" s="86">
        <v>10</v>
      </c>
      <c r="C24" s="122">
        <v>0.008176574759825746</v>
      </c>
      <c r="D24" s="86" t="s">
        <v>1917</v>
      </c>
      <c r="E24" s="86" t="b">
        <v>0</v>
      </c>
      <c r="F24" s="86" t="b">
        <v>0</v>
      </c>
      <c r="G24" s="86" t="b">
        <v>0</v>
      </c>
    </row>
    <row r="25" spans="1:7" ht="15">
      <c r="A25" s="86" t="s">
        <v>1485</v>
      </c>
      <c r="B25" s="86">
        <v>10</v>
      </c>
      <c r="C25" s="122">
        <v>0.008176574759825746</v>
      </c>
      <c r="D25" s="86" t="s">
        <v>1917</v>
      </c>
      <c r="E25" s="86" t="b">
        <v>0</v>
      </c>
      <c r="F25" s="86" t="b">
        <v>0</v>
      </c>
      <c r="G25" s="86" t="b">
        <v>0</v>
      </c>
    </row>
    <row r="26" spans="1:7" ht="15">
      <c r="A26" s="86" t="s">
        <v>1652</v>
      </c>
      <c r="B26" s="86">
        <v>9</v>
      </c>
      <c r="C26" s="122">
        <v>0.005983197196460085</v>
      </c>
      <c r="D26" s="86" t="s">
        <v>1917</v>
      </c>
      <c r="E26" s="86" t="b">
        <v>0</v>
      </c>
      <c r="F26" s="86" t="b">
        <v>0</v>
      </c>
      <c r="G26" s="86" t="b">
        <v>0</v>
      </c>
    </row>
    <row r="27" spans="1:7" ht="15">
      <c r="A27" s="86" t="s">
        <v>285</v>
      </c>
      <c r="B27" s="86">
        <v>9</v>
      </c>
      <c r="C27" s="122">
        <v>0.005983197196460085</v>
      </c>
      <c r="D27" s="86" t="s">
        <v>1917</v>
      </c>
      <c r="E27" s="86" t="b">
        <v>0</v>
      </c>
      <c r="F27" s="86" t="b">
        <v>0</v>
      </c>
      <c r="G27" s="86" t="b">
        <v>0</v>
      </c>
    </row>
    <row r="28" spans="1:7" ht="15">
      <c r="A28" s="86" t="s">
        <v>1677</v>
      </c>
      <c r="B28" s="86">
        <v>9</v>
      </c>
      <c r="C28" s="122">
        <v>0.005983197196460085</v>
      </c>
      <c r="D28" s="86" t="s">
        <v>1917</v>
      </c>
      <c r="E28" s="86" t="b">
        <v>0</v>
      </c>
      <c r="F28" s="86" t="b">
        <v>0</v>
      </c>
      <c r="G28" s="86" t="b">
        <v>0</v>
      </c>
    </row>
    <row r="29" spans="1:7" ht="15">
      <c r="A29" s="86" t="s">
        <v>1678</v>
      </c>
      <c r="B29" s="86">
        <v>9</v>
      </c>
      <c r="C29" s="122">
        <v>0.005983197196460085</v>
      </c>
      <c r="D29" s="86" t="s">
        <v>1917</v>
      </c>
      <c r="E29" s="86" t="b">
        <v>0</v>
      </c>
      <c r="F29" s="86" t="b">
        <v>0</v>
      </c>
      <c r="G29" s="86" t="b">
        <v>0</v>
      </c>
    </row>
    <row r="30" spans="1:7" ht="15">
      <c r="A30" s="86" t="s">
        <v>1661</v>
      </c>
      <c r="B30" s="86">
        <v>9</v>
      </c>
      <c r="C30" s="122">
        <v>0.005983197196460085</v>
      </c>
      <c r="D30" s="86" t="s">
        <v>1917</v>
      </c>
      <c r="E30" s="86" t="b">
        <v>0</v>
      </c>
      <c r="F30" s="86" t="b">
        <v>0</v>
      </c>
      <c r="G30" s="86" t="b">
        <v>0</v>
      </c>
    </row>
    <row r="31" spans="1:7" ht="15">
      <c r="A31" s="86" t="s">
        <v>1687</v>
      </c>
      <c r="B31" s="86">
        <v>9</v>
      </c>
      <c r="C31" s="122">
        <v>0.005983197196460085</v>
      </c>
      <c r="D31" s="86" t="s">
        <v>1917</v>
      </c>
      <c r="E31" s="86" t="b">
        <v>0</v>
      </c>
      <c r="F31" s="86" t="b">
        <v>0</v>
      </c>
      <c r="G31" s="86" t="b">
        <v>0</v>
      </c>
    </row>
    <row r="32" spans="1:7" ht="15">
      <c r="A32" s="86" t="s">
        <v>1753</v>
      </c>
      <c r="B32" s="86">
        <v>9</v>
      </c>
      <c r="C32" s="122">
        <v>0.008554509347643895</v>
      </c>
      <c r="D32" s="86" t="s">
        <v>1917</v>
      </c>
      <c r="E32" s="86" t="b">
        <v>0</v>
      </c>
      <c r="F32" s="86" t="b">
        <v>0</v>
      </c>
      <c r="G32" s="86" t="b">
        <v>0</v>
      </c>
    </row>
    <row r="33" spans="1:7" ht="15">
      <c r="A33" s="86" t="s">
        <v>294</v>
      </c>
      <c r="B33" s="86">
        <v>8</v>
      </c>
      <c r="C33" s="122">
        <v>0.00556343953166455</v>
      </c>
      <c r="D33" s="86" t="s">
        <v>1917</v>
      </c>
      <c r="E33" s="86" t="b">
        <v>0</v>
      </c>
      <c r="F33" s="86" t="b">
        <v>0</v>
      </c>
      <c r="G33" s="86" t="b">
        <v>0</v>
      </c>
    </row>
    <row r="34" spans="1:7" ht="15">
      <c r="A34" s="86" t="s">
        <v>267</v>
      </c>
      <c r="B34" s="86">
        <v>8</v>
      </c>
      <c r="C34" s="122">
        <v>0.00556343953166455</v>
      </c>
      <c r="D34" s="86" t="s">
        <v>1917</v>
      </c>
      <c r="E34" s="86" t="b">
        <v>0</v>
      </c>
      <c r="F34" s="86" t="b">
        <v>0</v>
      </c>
      <c r="G34" s="86" t="b">
        <v>0</v>
      </c>
    </row>
    <row r="35" spans="1:7" ht="15">
      <c r="A35" s="86" t="s">
        <v>1647</v>
      </c>
      <c r="B35" s="86">
        <v>8</v>
      </c>
      <c r="C35" s="122">
        <v>0.00556343953166455</v>
      </c>
      <c r="D35" s="86" t="s">
        <v>1917</v>
      </c>
      <c r="E35" s="86" t="b">
        <v>0</v>
      </c>
      <c r="F35" s="86" t="b">
        <v>0</v>
      </c>
      <c r="G35" s="86" t="b">
        <v>0</v>
      </c>
    </row>
    <row r="36" spans="1:7" ht="15">
      <c r="A36" s="86" t="s">
        <v>1494</v>
      </c>
      <c r="B36" s="86">
        <v>8</v>
      </c>
      <c r="C36" s="122">
        <v>0.008447559250600898</v>
      </c>
      <c r="D36" s="86" t="s">
        <v>1917</v>
      </c>
      <c r="E36" s="86" t="b">
        <v>0</v>
      </c>
      <c r="F36" s="86" t="b">
        <v>0</v>
      </c>
      <c r="G36" s="86" t="b">
        <v>0</v>
      </c>
    </row>
    <row r="37" spans="1:7" ht="15">
      <c r="A37" s="86" t="s">
        <v>1679</v>
      </c>
      <c r="B37" s="86">
        <v>7</v>
      </c>
      <c r="C37" s="122">
        <v>0.005111089607478222</v>
      </c>
      <c r="D37" s="86" t="s">
        <v>1917</v>
      </c>
      <c r="E37" s="86" t="b">
        <v>0</v>
      </c>
      <c r="F37" s="86" t="b">
        <v>0</v>
      </c>
      <c r="G37" s="86" t="b">
        <v>0</v>
      </c>
    </row>
    <row r="38" spans="1:7" ht="15">
      <c r="A38" s="86" t="s">
        <v>1624</v>
      </c>
      <c r="B38" s="86">
        <v>7</v>
      </c>
      <c r="C38" s="122">
        <v>0.005111089607478222</v>
      </c>
      <c r="D38" s="86" t="s">
        <v>1917</v>
      </c>
      <c r="E38" s="86" t="b">
        <v>0</v>
      </c>
      <c r="F38" s="86" t="b">
        <v>0</v>
      </c>
      <c r="G38" s="86" t="b">
        <v>0</v>
      </c>
    </row>
    <row r="39" spans="1:7" ht="15">
      <c r="A39" s="86" t="s">
        <v>1633</v>
      </c>
      <c r="B39" s="86">
        <v>7</v>
      </c>
      <c r="C39" s="122">
        <v>0.005111089607478222</v>
      </c>
      <c r="D39" s="86" t="s">
        <v>1917</v>
      </c>
      <c r="E39" s="86" t="b">
        <v>0</v>
      </c>
      <c r="F39" s="86" t="b">
        <v>0</v>
      </c>
      <c r="G39" s="86" t="b">
        <v>0</v>
      </c>
    </row>
    <row r="40" spans="1:7" ht="15">
      <c r="A40" s="86" t="s">
        <v>411</v>
      </c>
      <c r="B40" s="86">
        <v>7</v>
      </c>
      <c r="C40" s="122">
        <v>0.005111089607478222</v>
      </c>
      <c r="D40" s="86" t="s">
        <v>1917</v>
      </c>
      <c r="E40" s="86" t="b">
        <v>0</v>
      </c>
      <c r="F40" s="86" t="b">
        <v>0</v>
      </c>
      <c r="G40" s="86" t="b">
        <v>0</v>
      </c>
    </row>
    <row r="41" spans="1:7" ht="15">
      <c r="A41" s="86" t="s">
        <v>1620</v>
      </c>
      <c r="B41" s="86">
        <v>6</v>
      </c>
      <c r="C41" s="122">
        <v>0.004621461337161466</v>
      </c>
      <c r="D41" s="86" t="s">
        <v>1917</v>
      </c>
      <c r="E41" s="86" t="b">
        <v>0</v>
      </c>
      <c r="F41" s="86" t="b">
        <v>0</v>
      </c>
      <c r="G41" s="86" t="b">
        <v>0</v>
      </c>
    </row>
    <row r="42" spans="1:7" ht="15">
      <c r="A42" s="86" t="s">
        <v>1627</v>
      </c>
      <c r="B42" s="86">
        <v>6</v>
      </c>
      <c r="C42" s="122">
        <v>0.005254124543349543</v>
      </c>
      <c r="D42" s="86" t="s">
        <v>1917</v>
      </c>
      <c r="E42" s="86" t="b">
        <v>1</v>
      </c>
      <c r="F42" s="86" t="b">
        <v>0</v>
      </c>
      <c r="G42" s="86" t="b">
        <v>0</v>
      </c>
    </row>
    <row r="43" spans="1:7" ht="15">
      <c r="A43" s="86" t="s">
        <v>1675</v>
      </c>
      <c r="B43" s="86">
        <v>6</v>
      </c>
      <c r="C43" s="122">
        <v>0.004621461337161466</v>
      </c>
      <c r="D43" s="86" t="s">
        <v>1917</v>
      </c>
      <c r="E43" s="86" t="b">
        <v>0</v>
      </c>
      <c r="F43" s="86" t="b">
        <v>0</v>
      </c>
      <c r="G43" s="86" t="b">
        <v>0</v>
      </c>
    </row>
    <row r="44" spans="1:7" ht="15">
      <c r="A44" s="86" t="s">
        <v>1462</v>
      </c>
      <c r="B44" s="86">
        <v>6</v>
      </c>
      <c r="C44" s="122">
        <v>0.004621461337161466</v>
      </c>
      <c r="D44" s="86" t="s">
        <v>1917</v>
      </c>
      <c r="E44" s="86" t="b">
        <v>1</v>
      </c>
      <c r="F44" s="86" t="b">
        <v>0</v>
      </c>
      <c r="G44" s="86" t="b">
        <v>0</v>
      </c>
    </row>
    <row r="45" spans="1:7" ht="15">
      <c r="A45" s="86" t="s">
        <v>253</v>
      </c>
      <c r="B45" s="86">
        <v>6</v>
      </c>
      <c r="C45" s="122">
        <v>0.004621461337161466</v>
      </c>
      <c r="D45" s="86" t="s">
        <v>1917</v>
      </c>
      <c r="E45" s="86" t="b">
        <v>0</v>
      </c>
      <c r="F45" s="86" t="b">
        <v>0</v>
      </c>
      <c r="G45" s="86" t="b">
        <v>0</v>
      </c>
    </row>
    <row r="46" spans="1:7" ht="15">
      <c r="A46" s="86" t="s">
        <v>1639</v>
      </c>
      <c r="B46" s="86">
        <v>6</v>
      </c>
      <c r="C46" s="122">
        <v>0.004621461337161466</v>
      </c>
      <c r="D46" s="86" t="s">
        <v>1917</v>
      </c>
      <c r="E46" s="86" t="b">
        <v>1</v>
      </c>
      <c r="F46" s="86" t="b">
        <v>0</v>
      </c>
      <c r="G46" s="86" t="b">
        <v>0</v>
      </c>
    </row>
    <row r="47" spans="1:7" ht="15">
      <c r="A47" s="86" t="s">
        <v>303</v>
      </c>
      <c r="B47" s="86">
        <v>6</v>
      </c>
      <c r="C47" s="122">
        <v>0.004621461337161466</v>
      </c>
      <c r="D47" s="86" t="s">
        <v>1917</v>
      </c>
      <c r="E47" s="86" t="b">
        <v>0</v>
      </c>
      <c r="F47" s="86" t="b">
        <v>0</v>
      </c>
      <c r="G47" s="86" t="b">
        <v>0</v>
      </c>
    </row>
    <row r="48" spans="1:7" ht="15">
      <c r="A48" s="86" t="s">
        <v>254</v>
      </c>
      <c r="B48" s="86">
        <v>6</v>
      </c>
      <c r="C48" s="122">
        <v>0.004621461337161466</v>
      </c>
      <c r="D48" s="86" t="s">
        <v>1917</v>
      </c>
      <c r="E48" s="86" t="b">
        <v>0</v>
      </c>
      <c r="F48" s="86" t="b">
        <v>0</v>
      </c>
      <c r="G48" s="86" t="b">
        <v>0</v>
      </c>
    </row>
    <row r="49" spans="1:7" ht="15">
      <c r="A49" s="86" t="s">
        <v>249</v>
      </c>
      <c r="B49" s="86">
        <v>6</v>
      </c>
      <c r="C49" s="122">
        <v>0.005254124543349543</v>
      </c>
      <c r="D49" s="86" t="s">
        <v>1917</v>
      </c>
      <c r="E49" s="86" t="b">
        <v>0</v>
      </c>
      <c r="F49" s="86" t="b">
        <v>0</v>
      </c>
      <c r="G49" s="86" t="b">
        <v>0</v>
      </c>
    </row>
    <row r="50" spans="1:7" ht="15">
      <c r="A50" s="86" t="s">
        <v>1634</v>
      </c>
      <c r="B50" s="86">
        <v>6</v>
      </c>
      <c r="C50" s="122">
        <v>0.004621461337161466</v>
      </c>
      <c r="D50" s="86" t="s">
        <v>1917</v>
      </c>
      <c r="E50" s="86" t="b">
        <v>0</v>
      </c>
      <c r="F50" s="86" t="b">
        <v>0</v>
      </c>
      <c r="G50" s="86" t="b">
        <v>0</v>
      </c>
    </row>
    <row r="51" spans="1:7" ht="15">
      <c r="A51" s="86" t="s">
        <v>1703</v>
      </c>
      <c r="B51" s="86">
        <v>6</v>
      </c>
      <c r="C51" s="122">
        <v>0.005703006231762596</v>
      </c>
      <c r="D51" s="86" t="s">
        <v>1917</v>
      </c>
      <c r="E51" s="86" t="b">
        <v>0</v>
      </c>
      <c r="F51" s="86" t="b">
        <v>0</v>
      </c>
      <c r="G51" s="86" t="b">
        <v>0</v>
      </c>
    </row>
    <row r="52" spans="1:7" ht="15">
      <c r="A52" s="86" t="s">
        <v>1622</v>
      </c>
      <c r="B52" s="86">
        <v>6</v>
      </c>
      <c r="C52" s="122">
        <v>0.004621461337161466</v>
      </c>
      <c r="D52" s="86" t="s">
        <v>1917</v>
      </c>
      <c r="E52" s="86" t="b">
        <v>0</v>
      </c>
      <c r="F52" s="86" t="b">
        <v>0</v>
      </c>
      <c r="G52" s="86" t="b">
        <v>0</v>
      </c>
    </row>
    <row r="53" spans="1:7" ht="15">
      <c r="A53" s="86" t="s">
        <v>1495</v>
      </c>
      <c r="B53" s="86">
        <v>6</v>
      </c>
      <c r="C53" s="122">
        <v>0.006335669437950673</v>
      </c>
      <c r="D53" s="86" t="s">
        <v>1917</v>
      </c>
      <c r="E53" s="86" t="b">
        <v>0</v>
      </c>
      <c r="F53" s="86" t="b">
        <v>0</v>
      </c>
      <c r="G53" s="86" t="b">
        <v>0</v>
      </c>
    </row>
    <row r="54" spans="1:7" ht="15">
      <c r="A54" s="86" t="s">
        <v>1724</v>
      </c>
      <c r="B54" s="86">
        <v>5</v>
      </c>
      <c r="C54" s="122">
        <v>0.004088287379912873</v>
      </c>
      <c r="D54" s="86" t="s">
        <v>1917</v>
      </c>
      <c r="E54" s="86" t="b">
        <v>0</v>
      </c>
      <c r="F54" s="86" t="b">
        <v>0</v>
      </c>
      <c r="G54" s="86" t="b">
        <v>0</v>
      </c>
    </row>
    <row r="55" spans="1:7" ht="15">
      <c r="A55" s="86" t="s">
        <v>1465</v>
      </c>
      <c r="B55" s="86">
        <v>5</v>
      </c>
      <c r="C55" s="122">
        <v>0.004088287379912873</v>
      </c>
      <c r="D55" s="86" t="s">
        <v>1917</v>
      </c>
      <c r="E55" s="86" t="b">
        <v>0</v>
      </c>
      <c r="F55" s="86" t="b">
        <v>0</v>
      </c>
      <c r="G55" s="86" t="b">
        <v>0</v>
      </c>
    </row>
    <row r="56" spans="1:7" ht="15">
      <c r="A56" s="86" t="s">
        <v>1505</v>
      </c>
      <c r="B56" s="86">
        <v>5</v>
      </c>
      <c r="C56" s="122">
        <v>0.004088287379912873</v>
      </c>
      <c r="D56" s="86" t="s">
        <v>1917</v>
      </c>
      <c r="E56" s="86" t="b">
        <v>0</v>
      </c>
      <c r="F56" s="86" t="b">
        <v>0</v>
      </c>
      <c r="G56" s="86" t="b">
        <v>0</v>
      </c>
    </row>
    <row r="57" spans="1:7" ht="15">
      <c r="A57" s="86" t="s">
        <v>1636</v>
      </c>
      <c r="B57" s="86">
        <v>5</v>
      </c>
      <c r="C57" s="122">
        <v>0.004088287379912873</v>
      </c>
      <c r="D57" s="86" t="s">
        <v>1917</v>
      </c>
      <c r="E57" s="86" t="b">
        <v>0</v>
      </c>
      <c r="F57" s="86" t="b">
        <v>0</v>
      </c>
      <c r="G57" s="86" t="b">
        <v>0</v>
      </c>
    </row>
    <row r="58" spans="1:7" ht="15">
      <c r="A58" s="86" t="s">
        <v>1702</v>
      </c>
      <c r="B58" s="86">
        <v>5</v>
      </c>
      <c r="C58" s="122">
        <v>0.004088287379912873</v>
      </c>
      <c r="D58" s="86" t="s">
        <v>1917</v>
      </c>
      <c r="E58" s="86" t="b">
        <v>0</v>
      </c>
      <c r="F58" s="86" t="b">
        <v>0</v>
      </c>
      <c r="G58" s="86" t="b">
        <v>0</v>
      </c>
    </row>
    <row r="59" spans="1:7" ht="15">
      <c r="A59" s="86" t="s">
        <v>1452</v>
      </c>
      <c r="B59" s="86">
        <v>5</v>
      </c>
      <c r="C59" s="122">
        <v>0.004088287379912873</v>
      </c>
      <c r="D59" s="86" t="s">
        <v>1917</v>
      </c>
      <c r="E59" s="86" t="b">
        <v>0</v>
      </c>
      <c r="F59" s="86" t="b">
        <v>0</v>
      </c>
      <c r="G59" s="86" t="b">
        <v>0</v>
      </c>
    </row>
    <row r="60" spans="1:7" ht="15">
      <c r="A60" s="86" t="s">
        <v>1642</v>
      </c>
      <c r="B60" s="86">
        <v>5</v>
      </c>
      <c r="C60" s="122">
        <v>0.004088287379912873</v>
      </c>
      <c r="D60" s="86" t="s">
        <v>1917</v>
      </c>
      <c r="E60" s="86" t="b">
        <v>0</v>
      </c>
      <c r="F60" s="86" t="b">
        <v>0</v>
      </c>
      <c r="G60" s="86" t="b">
        <v>0</v>
      </c>
    </row>
    <row r="61" spans="1:7" ht="15">
      <c r="A61" s="86" t="s">
        <v>1653</v>
      </c>
      <c r="B61" s="86">
        <v>5</v>
      </c>
      <c r="C61" s="122">
        <v>0.004088287379912873</v>
      </c>
      <c r="D61" s="86" t="s">
        <v>1917</v>
      </c>
      <c r="E61" s="86" t="b">
        <v>0</v>
      </c>
      <c r="F61" s="86" t="b">
        <v>0</v>
      </c>
      <c r="G61" s="86" t="b">
        <v>0</v>
      </c>
    </row>
    <row r="62" spans="1:7" ht="15">
      <c r="A62" s="86" t="s">
        <v>1498</v>
      </c>
      <c r="B62" s="86">
        <v>5</v>
      </c>
      <c r="C62" s="122">
        <v>0.004088287379912873</v>
      </c>
      <c r="D62" s="86" t="s">
        <v>1917</v>
      </c>
      <c r="E62" s="86" t="b">
        <v>0</v>
      </c>
      <c r="F62" s="86" t="b">
        <v>0</v>
      </c>
      <c r="G62" s="86" t="b">
        <v>0</v>
      </c>
    </row>
    <row r="63" spans="1:7" ht="15">
      <c r="A63" s="86" t="s">
        <v>1623</v>
      </c>
      <c r="B63" s="86">
        <v>5</v>
      </c>
      <c r="C63" s="122">
        <v>0.004088287379912873</v>
      </c>
      <c r="D63" s="86" t="s">
        <v>1917</v>
      </c>
      <c r="E63" s="86" t="b">
        <v>0</v>
      </c>
      <c r="F63" s="86" t="b">
        <v>0</v>
      </c>
      <c r="G63" s="86" t="b">
        <v>0</v>
      </c>
    </row>
    <row r="64" spans="1:7" ht="15">
      <c r="A64" s="86" t="s">
        <v>1744</v>
      </c>
      <c r="B64" s="86">
        <v>5</v>
      </c>
      <c r="C64" s="122">
        <v>0.004088287379912873</v>
      </c>
      <c r="D64" s="86" t="s">
        <v>1917</v>
      </c>
      <c r="E64" s="86" t="b">
        <v>0</v>
      </c>
      <c r="F64" s="86" t="b">
        <v>0</v>
      </c>
      <c r="G64" s="86" t="b">
        <v>0</v>
      </c>
    </row>
    <row r="65" spans="1:7" ht="15">
      <c r="A65" s="86" t="s">
        <v>1696</v>
      </c>
      <c r="B65" s="86">
        <v>5</v>
      </c>
      <c r="C65" s="122">
        <v>0.004088287379912873</v>
      </c>
      <c r="D65" s="86" t="s">
        <v>1917</v>
      </c>
      <c r="E65" s="86" t="b">
        <v>0</v>
      </c>
      <c r="F65" s="86" t="b">
        <v>0</v>
      </c>
      <c r="G65" s="86" t="b">
        <v>0</v>
      </c>
    </row>
    <row r="66" spans="1:7" ht="15">
      <c r="A66" s="86" t="s">
        <v>1775</v>
      </c>
      <c r="B66" s="86">
        <v>5</v>
      </c>
      <c r="C66" s="122">
        <v>0.004088287379912873</v>
      </c>
      <c r="D66" s="86" t="s">
        <v>1917</v>
      </c>
      <c r="E66" s="86" t="b">
        <v>0</v>
      </c>
      <c r="F66" s="86" t="b">
        <v>0</v>
      </c>
      <c r="G66" s="86" t="b">
        <v>0</v>
      </c>
    </row>
    <row r="67" spans="1:7" ht="15">
      <c r="A67" s="86" t="s">
        <v>1776</v>
      </c>
      <c r="B67" s="86">
        <v>5</v>
      </c>
      <c r="C67" s="122">
        <v>0.004088287379912873</v>
      </c>
      <c r="D67" s="86" t="s">
        <v>1917</v>
      </c>
      <c r="E67" s="86" t="b">
        <v>0</v>
      </c>
      <c r="F67" s="86" t="b">
        <v>0</v>
      </c>
      <c r="G67" s="86" t="b">
        <v>0</v>
      </c>
    </row>
    <row r="68" spans="1:7" ht="15">
      <c r="A68" s="86" t="s">
        <v>1777</v>
      </c>
      <c r="B68" s="86">
        <v>5</v>
      </c>
      <c r="C68" s="122">
        <v>0.004088287379912873</v>
      </c>
      <c r="D68" s="86" t="s">
        <v>1917</v>
      </c>
      <c r="E68" s="86" t="b">
        <v>0</v>
      </c>
      <c r="F68" s="86" t="b">
        <v>0</v>
      </c>
      <c r="G68" s="86" t="b">
        <v>0</v>
      </c>
    </row>
    <row r="69" spans="1:7" ht="15">
      <c r="A69" s="86" t="s">
        <v>1778</v>
      </c>
      <c r="B69" s="86">
        <v>5</v>
      </c>
      <c r="C69" s="122">
        <v>0.004088287379912873</v>
      </c>
      <c r="D69" s="86" t="s">
        <v>1917</v>
      </c>
      <c r="E69" s="86" t="b">
        <v>0</v>
      </c>
      <c r="F69" s="86" t="b">
        <v>0</v>
      </c>
      <c r="G69" s="86" t="b">
        <v>0</v>
      </c>
    </row>
    <row r="70" spans="1:7" ht="15">
      <c r="A70" s="86" t="s">
        <v>1779</v>
      </c>
      <c r="B70" s="86">
        <v>5</v>
      </c>
      <c r="C70" s="122">
        <v>0.004088287379912873</v>
      </c>
      <c r="D70" s="86" t="s">
        <v>1917</v>
      </c>
      <c r="E70" s="86" t="b">
        <v>0</v>
      </c>
      <c r="F70" s="86" t="b">
        <v>0</v>
      </c>
      <c r="G70" s="86" t="b">
        <v>0</v>
      </c>
    </row>
    <row r="71" spans="1:7" ht="15">
      <c r="A71" s="86" t="s">
        <v>1780</v>
      </c>
      <c r="B71" s="86">
        <v>5</v>
      </c>
      <c r="C71" s="122">
        <v>0.004088287379912873</v>
      </c>
      <c r="D71" s="86" t="s">
        <v>1917</v>
      </c>
      <c r="E71" s="86" t="b">
        <v>0</v>
      </c>
      <c r="F71" s="86" t="b">
        <v>0</v>
      </c>
      <c r="G71" s="86" t="b">
        <v>0</v>
      </c>
    </row>
    <row r="72" spans="1:7" ht="15">
      <c r="A72" s="86" t="s">
        <v>1743</v>
      </c>
      <c r="B72" s="86">
        <v>5</v>
      </c>
      <c r="C72" s="122">
        <v>0.004088287379912873</v>
      </c>
      <c r="D72" s="86" t="s">
        <v>1917</v>
      </c>
      <c r="E72" s="86" t="b">
        <v>0</v>
      </c>
      <c r="F72" s="86" t="b">
        <v>0</v>
      </c>
      <c r="G72" s="86" t="b">
        <v>0</v>
      </c>
    </row>
    <row r="73" spans="1:7" ht="15">
      <c r="A73" s="86" t="s">
        <v>1781</v>
      </c>
      <c r="B73" s="86">
        <v>5</v>
      </c>
      <c r="C73" s="122">
        <v>0.004088287379912873</v>
      </c>
      <c r="D73" s="86" t="s">
        <v>1917</v>
      </c>
      <c r="E73" s="86" t="b">
        <v>0</v>
      </c>
      <c r="F73" s="86" t="b">
        <v>0</v>
      </c>
      <c r="G73" s="86" t="b">
        <v>0</v>
      </c>
    </row>
    <row r="74" spans="1:7" ht="15">
      <c r="A74" s="86" t="s">
        <v>1727</v>
      </c>
      <c r="B74" s="86">
        <v>5</v>
      </c>
      <c r="C74" s="122">
        <v>0.004088287379912873</v>
      </c>
      <c r="D74" s="86" t="s">
        <v>1917</v>
      </c>
      <c r="E74" s="86" t="b">
        <v>0</v>
      </c>
      <c r="F74" s="86" t="b">
        <v>0</v>
      </c>
      <c r="G74" s="86" t="b">
        <v>0</v>
      </c>
    </row>
    <row r="75" spans="1:7" ht="15">
      <c r="A75" s="86" t="s">
        <v>1759</v>
      </c>
      <c r="B75" s="86">
        <v>5</v>
      </c>
      <c r="C75" s="122">
        <v>0.004088287379912873</v>
      </c>
      <c r="D75" s="86" t="s">
        <v>1917</v>
      </c>
      <c r="E75" s="86" t="b">
        <v>0</v>
      </c>
      <c r="F75" s="86" t="b">
        <v>0</v>
      </c>
      <c r="G75" s="86" t="b">
        <v>0</v>
      </c>
    </row>
    <row r="76" spans="1:7" ht="15">
      <c r="A76" s="86" t="s">
        <v>1689</v>
      </c>
      <c r="B76" s="86">
        <v>5</v>
      </c>
      <c r="C76" s="122">
        <v>0.004088287379912873</v>
      </c>
      <c r="D76" s="86" t="s">
        <v>1917</v>
      </c>
      <c r="E76" s="86" t="b">
        <v>0</v>
      </c>
      <c r="F76" s="86" t="b">
        <v>0</v>
      </c>
      <c r="G76" s="86" t="b">
        <v>0</v>
      </c>
    </row>
    <row r="77" spans="1:7" ht="15">
      <c r="A77" s="86" t="s">
        <v>283</v>
      </c>
      <c r="B77" s="86">
        <v>5</v>
      </c>
      <c r="C77" s="122">
        <v>0.004088287379912873</v>
      </c>
      <c r="D77" s="86" t="s">
        <v>1917</v>
      </c>
      <c r="E77" s="86" t="b">
        <v>0</v>
      </c>
      <c r="F77" s="86" t="b">
        <v>0</v>
      </c>
      <c r="G77" s="86" t="b">
        <v>0</v>
      </c>
    </row>
    <row r="78" spans="1:7" ht="15">
      <c r="A78" s="86" t="s">
        <v>417</v>
      </c>
      <c r="B78" s="86">
        <v>4</v>
      </c>
      <c r="C78" s="122">
        <v>0.0035027496955663618</v>
      </c>
      <c r="D78" s="86" t="s">
        <v>1917</v>
      </c>
      <c r="E78" s="86" t="b">
        <v>0</v>
      </c>
      <c r="F78" s="86" t="b">
        <v>0</v>
      </c>
      <c r="G78" s="86" t="b">
        <v>0</v>
      </c>
    </row>
    <row r="79" spans="1:7" ht="15">
      <c r="A79" s="86" t="s">
        <v>1667</v>
      </c>
      <c r="B79" s="86">
        <v>4</v>
      </c>
      <c r="C79" s="122">
        <v>0.0035027496955663618</v>
      </c>
      <c r="D79" s="86" t="s">
        <v>1917</v>
      </c>
      <c r="E79" s="86" t="b">
        <v>0</v>
      </c>
      <c r="F79" s="86" t="b">
        <v>0</v>
      </c>
      <c r="G79" s="86" t="b">
        <v>0</v>
      </c>
    </row>
    <row r="80" spans="1:7" ht="15">
      <c r="A80" s="86" t="s">
        <v>277</v>
      </c>
      <c r="B80" s="86">
        <v>4</v>
      </c>
      <c r="C80" s="122">
        <v>0.0035027496955663618</v>
      </c>
      <c r="D80" s="86" t="s">
        <v>1917</v>
      </c>
      <c r="E80" s="86" t="b">
        <v>0</v>
      </c>
      <c r="F80" s="86" t="b">
        <v>0</v>
      </c>
      <c r="G80" s="86" t="b">
        <v>0</v>
      </c>
    </row>
    <row r="81" spans="1:7" ht="15">
      <c r="A81" s="86" t="s">
        <v>1755</v>
      </c>
      <c r="B81" s="86">
        <v>4</v>
      </c>
      <c r="C81" s="122">
        <v>0.0035027496955663618</v>
      </c>
      <c r="D81" s="86" t="s">
        <v>1917</v>
      </c>
      <c r="E81" s="86" t="b">
        <v>0</v>
      </c>
      <c r="F81" s="86" t="b">
        <v>1</v>
      </c>
      <c r="G81" s="86" t="b">
        <v>0</v>
      </c>
    </row>
    <row r="82" spans="1:7" ht="15">
      <c r="A82" s="86" t="s">
        <v>1674</v>
      </c>
      <c r="B82" s="86">
        <v>4</v>
      </c>
      <c r="C82" s="122">
        <v>0.0035027496955663618</v>
      </c>
      <c r="D82" s="86" t="s">
        <v>1917</v>
      </c>
      <c r="E82" s="86" t="b">
        <v>0</v>
      </c>
      <c r="F82" s="86" t="b">
        <v>0</v>
      </c>
      <c r="G82" s="86" t="b">
        <v>0</v>
      </c>
    </row>
    <row r="83" spans="1:7" ht="15">
      <c r="A83" s="86" t="s">
        <v>312</v>
      </c>
      <c r="B83" s="86">
        <v>4</v>
      </c>
      <c r="C83" s="122">
        <v>0.0035027496955663618</v>
      </c>
      <c r="D83" s="86" t="s">
        <v>1917</v>
      </c>
      <c r="E83" s="86" t="b">
        <v>0</v>
      </c>
      <c r="F83" s="86" t="b">
        <v>0</v>
      </c>
      <c r="G83" s="86" t="b">
        <v>0</v>
      </c>
    </row>
    <row r="84" spans="1:7" ht="15">
      <c r="A84" s="86" t="s">
        <v>1641</v>
      </c>
      <c r="B84" s="86">
        <v>4</v>
      </c>
      <c r="C84" s="122">
        <v>0.0035027496955663618</v>
      </c>
      <c r="D84" s="86" t="s">
        <v>1917</v>
      </c>
      <c r="E84" s="86" t="b">
        <v>0</v>
      </c>
      <c r="F84" s="86" t="b">
        <v>0</v>
      </c>
      <c r="G84" s="86" t="b">
        <v>0</v>
      </c>
    </row>
    <row r="85" spans="1:7" ht="15">
      <c r="A85" s="86" t="s">
        <v>1721</v>
      </c>
      <c r="B85" s="86">
        <v>4</v>
      </c>
      <c r="C85" s="122">
        <v>0.0035027496955663618</v>
      </c>
      <c r="D85" s="86" t="s">
        <v>1917</v>
      </c>
      <c r="E85" s="86" t="b">
        <v>0</v>
      </c>
      <c r="F85" s="86" t="b">
        <v>0</v>
      </c>
      <c r="G85" s="86" t="b">
        <v>0</v>
      </c>
    </row>
    <row r="86" spans="1:7" ht="15">
      <c r="A86" s="86" t="s">
        <v>1506</v>
      </c>
      <c r="B86" s="86">
        <v>4</v>
      </c>
      <c r="C86" s="122">
        <v>0.0035027496955663618</v>
      </c>
      <c r="D86" s="86" t="s">
        <v>1917</v>
      </c>
      <c r="E86" s="86" t="b">
        <v>0</v>
      </c>
      <c r="F86" s="86" t="b">
        <v>0</v>
      </c>
      <c r="G86" s="86" t="b">
        <v>0</v>
      </c>
    </row>
    <row r="87" spans="1:7" ht="15">
      <c r="A87" s="86" t="s">
        <v>1733</v>
      </c>
      <c r="B87" s="86">
        <v>4</v>
      </c>
      <c r="C87" s="122">
        <v>0.0035027496955663618</v>
      </c>
      <c r="D87" s="86" t="s">
        <v>1917</v>
      </c>
      <c r="E87" s="86" t="b">
        <v>0</v>
      </c>
      <c r="F87" s="86" t="b">
        <v>0</v>
      </c>
      <c r="G87" s="86" t="b">
        <v>0</v>
      </c>
    </row>
    <row r="88" spans="1:7" ht="15">
      <c r="A88" s="86" t="s">
        <v>1734</v>
      </c>
      <c r="B88" s="86">
        <v>4</v>
      </c>
      <c r="C88" s="122">
        <v>0.0035027496955663618</v>
      </c>
      <c r="D88" s="86" t="s">
        <v>1917</v>
      </c>
      <c r="E88" s="86" t="b">
        <v>0</v>
      </c>
      <c r="F88" s="86" t="b">
        <v>0</v>
      </c>
      <c r="G88" s="86" t="b">
        <v>0</v>
      </c>
    </row>
    <row r="89" spans="1:7" ht="15">
      <c r="A89" s="86" t="s">
        <v>1735</v>
      </c>
      <c r="B89" s="86">
        <v>4</v>
      </c>
      <c r="C89" s="122">
        <v>0.0035027496955663618</v>
      </c>
      <c r="D89" s="86" t="s">
        <v>1917</v>
      </c>
      <c r="E89" s="86" t="b">
        <v>0</v>
      </c>
      <c r="F89" s="86" t="b">
        <v>0</v>
      </c>
      <c r="G89" s="86" t="b">
        <v>0</v>
      </c>
    </row>
    <row r="90" spans="1:7" ht="15">
      <c r="A90" s="86" t="s">
        <v>1736</v>
      </c>
      <c r="B90" s="86">
        <v>4</v>
      </c>
      <c r="C90" s="122">
        <v>0.0035027496955663618</v>
      </c>
      <c r="D90" s="86" t="s">
        <v>1917</v>
      </c>
      <c r="E90" s="86" t="b">
        <v>0</v>
      </c>
      <c r="F90" s="86" t="b">
        <v>0</v>
      </c>
      <c r="G90" s="86" t="b">
        <v>0</v>
      </c>
    </row>
    <row r="91" spans="1:7" ht="15">
      <c r="A91" s="86" t="s">
        <v>1737</v>
      </c>
      <c r="B91" s="86">
        <v>4</v>
      </c>
      <c r="C91" s="122">
        <v>0.0035027496955663618</v>
      </c>
      <c r="D91" s="86" t="s">
        <v>1917</v>
      </c>
      <c r="E91" s="86" t="b">
        <v>0</v>
      </c>
      <c r="F91" s="86" t="b">
        <v>0</v>
      </c>
      <c r="G91" s="86" t="b">
        <v>0</v>
      </c>
    </row>
    <row r="92" spans="1:7" ht="15">
      <c r="A92" s="86" t="s">
        <v>293</v>
      </c>
      <c r="B92" s="86">
        <v>4</v>
      </c>
      <c r="C92" s="122">
        <v>0.0035027496955663618</v>
      </c>
      <c r="D92" s="86" t="s">
        <v>1917</v>
      </c>
      <c r="E92" s="86" t="b">
        <v>0</v>
      </c>
      <c r="F92" s="86" t="b">
        <v>0</v>
      </c>
      <c r="G92" s="86" t="b">
        <v>0</v>
      </c>
    </row>
    <row r="93" spans="1:7" ht="15">
      <c r="A93" s="86" t="s">
        <v>292</v>
      </c>
      <c r="B93" s="86">
        <v>4</v>
      </c>
      <c r="C93" s="122">
        <v>0.0035027496955663618</v>
      </c>
      <c r="D93" s="86" t="s">
        <v>1917</v>
      </c>
      <c r="E93" s="86" t="b">
        <v>0</v>
      </c>
      <c r="F93" s="86" t="b">
        <v>0</v>
      </c>
      <c r="G93" s="86" t="b">
        <v>0</v>
      </c>
    </row>
    <row r="94" spans="1:7" ht="15">
      <c r="A94" s="86" t="s">
        <v>1637</v>
      </c>
      <c r="B94" s="86">
        <v>4</v>
      </c>
      <c r="C94" s="122">
        <v>0.0038020041545083977</v>
      </c>
      <c r="D94" s="86" t="s">
        <v>1917</v>
      </c>
      <c r="E94" s="86" t="b">
        <v>0</v>
      </c>
      <c r="F94" s="86" t="b">
        <v>0</v>
      </c>
      <c r="G94" s="86" t="b">
        <v>0</v>
      </c>
    </row>
    <row r="95" spans="1:7" ht="15">
      <c r="A95" s="86" t="s">
        <v>1644</v>
      </c>
      <c r="B95" s="86">
        <v>4</v>
      </c>
      <c r="C95" s="122">
        <v>0.0035027496955663618</v>
      </c>
      <c r="D95" s="86" t="s">
        <v>1917</v>
      </c>
      <c r="E95" s="86" t="b">
        <v>0</v>
      </c>
      <c r="F95" s="86" t="b">
        <v>0</v>
      </c>
      <c r="G95" s="86" t="b">
        <v>0</v>
      </c>
    </row>
    <row r="96" spans="1:7" ht="15">
      <c r="A96" s="86" t="s">
        <v>1640</v>
      </c>
      <c r="B96" s="86">
        <v>4</v>
      </c>
      <c r="C96" s="122">
        <v>0.0035027496955663618</v>
      </c>
      <c r="D96" s="86" t="s">
        <v>1917</v>
      </c>
      <c r="E96" s="86" t="b">
        <v>0</v>
      </c>
      <c r="F96" s="86" t="b">
        <v>0</v>
      </c>
      <c r="G96" s="86" t="b">
        <v>0</v>
      </c>
    </row>
    <row r="97" spans="1:7" ht="15">
      <c r="A97" s="86" t="s">
        <v>1723</v>
      </c>
      <c r="B97" s="86">
        <v>4</v>
      </c>
      <c r="C97" s="122">
        <v>0.0035027496955663618</v>
      </c>
      <c r="D97" s="86" t="s">
        <v>1917</v>
      </c>
      <c r="E97" s="86" t="b">
        <v>1</v>
      </c>
      <c r="F97" s="86" t="b">
        <v>0</v>
      </c>
      <c r="G97" s="86" t="b">
        <v>0</v>
      </c>
    </row>
    <row r="98" spans="1:7" ht="15">
      <c r="A98" s="86" t="s">
        <v>1688</v>
      </c>
      <c r="B98" s="86">
        <v>4</v>
      </c>
      <c r="C98" s="122">
        <v>0.0035027496955663618</v>
      </c>
      <c r="D98" s="86" t="s">
        <v>1917</v>
      </c>
      <c r="E98" s="86" t="b">
        <v>0</v>
      </c>
      <c r="F98" s="86" t="b">
        <v>0</v>
      </c>
      <c r="G98" s="86" t="b">
        <v>0</v>
      </c>
    </row>
    <row r="99" spans="1:7" ht="15">
      <c r="A99" s="86" t="s">
        <v>1451</v>
      </c>
      <c r="B99" s="86">
        <v>4</v>
      </c>
      <c r="C99" s="122">
        <v>0.0035027496955663618</v>
      </c>
      <c r="D99" s="86" t="s">
        <v>1917</v>
      </c>
      <c r="E99" s="86" t="b">
        <v>0</v>
      </c>
      <c r="F99" s="86" t="b">
        <v>0</v>
      </c>
      <c r="G99" s="86" t="b">
        <v>0</v>
      </c>
    </row>
    <row r="100" spans="1:7" ht="15">
      <c r="A100" s="86" t="s">
        <v>1479</v>
      </c>
      <c r="B100" s="86">
        <v>4</v>
      </c>
      <c r="C100" s="122">
        <v>0.0035027496955663618</v>
      </c>
      <c r="D100" s="86" t="s">
        <v>1917</v>
      </c>
      <c r="E100" s="86" t="b">
        <v>0</v>
      </c>
      <c r="F100" s="86" t="b">
        <v>0</v>
      </c>
      <c r="G100" s="86" t="b">
        <v>0</v>
      </c>
    </row>
    <row r="101" spans="1:7" ht="15">
      <c r="A101" s="86" t="s">
        <v>1668</v>
      </c>
      <c r="B101" s="86">
        <v>4</v>
      </c>
      <c r="C101" s="122">
        <v>0.0035027496955663618</v>
      </c>
      <c r="D101" s="86" t="s">
        <v>1917</v>
      </c>
      <c r="E101" s="86" t="b">
        <v>0</v>
      </c>
      <c r="F101" s="86" t="b">
        <v>0</v>
      </c>
      <c r="G101" s="86" t="b">
        <v>0</v>
      </c>
    </row>
    <row r="102" spans="1:7" ht="15">
      <c r="A102" s="86" t="s">
        <v>1855</v>
      </c>
      <c r="B102" s="86">
        <v>4</v>
      </c>
      <c r="C102" s="122">
        <v>0.0035027496955663618</v>
      </c>
      <c r="D102" s="86" t="s">
        <v>1917</v>
      </c>
      <c r="E102" s="86" t="b">
        <v>0</v>
      </c>
      <c r="F102" s="86" t="b">
        <v>0</v>
      </c>
      <c r="G102" s="86" t="b">
        <v>0</v>
      </c>
    </row>
    <row r="103" spans="1:7" ht="15">
      <c r="A103" s="86" t="s">
        <v>431</v>
      </c>
      <c r="B103" s="86">
        <v>4</v>
      </c>
      <c r="C103" s="122">
        <v>0.0035027496955663618</v>
      </c>
      <c r="D103" s="86" t="s">
        <v>1917</v>
      </c>
      <c r="E103" s="86" t="b">
        <v>0</v>
      </c>
      <c r="F103" s="86" t="b">
        <v>0</v>
      </c>
      <c r="G103" s="86" t="b">
        <v>0</v>
      </c>
    </row>
    <row r="104" spans="1:7" ht="15">
      <c r="A104" s="86" t="s">
        <v>1669</v>
      </c>
      <c r="B104" s="86">
        <v>4</v>
      </c>
      <c r="C104" s="122">
        <v>0.0035027496955663618</v>
      </c>
      <c r="D104" s="86" t="s">
        <v>1917</v>
      </c>
      <c r="E104" s="86" t="b">
        <v>0</v>
      </c>
      <c r="F104" s="86" t="b">
        <v>0</v>
      </c>
      <c r="G104" s="86" t="b">
        <v>0</v>
      </c>
    </row>
    <row r="105" spans="1:7" ht="15">
      <c r="A105" s="86" t="s">
        <v>1856</v>
      </c>
      <c r="B105" s="86">
        <v>4</v>
      </c>
      <c r="C105" s="122">
        <v>0.0035027496955663618</v>
      </c>
      <c r="D105" s="86" t="s">
        <v>1917</v>
      </c>
      <c r="E105" s="86" t="b">
        <v>0</v>
      </c>
      <c r="F105" s="86" t="b">
        <v>1</v>
      </c>
      <c r="G105" s="86" t="b">
        <v>0</v>
      </c>
    </row>
    <row r="106" spans="1:7" ht="15">
      <c r="A106" s="86" t="s">
        <v>1680</v>
      </c>
      <c r="B106" s="86">
        <v>4</v>
      </c>
      <c r="C106" s="122">
        <v>0.0035027496955663618</v>
      </c>
      <c r="D106" s="86" t="s">
        <v>1917</v>
      </c>
      <c r="E106" s="86" t="b">
        <v>0</v>
      </c>
      <c r="F106" s="86" t="b">
        <v>0</v>
      </c>
      <c r="G106" s="86" t="b">
        <v>0</v>
      </c>
    </row>
    <row r="107" spans="1:7" ht="15">
      <c r="A107" s="86" t="s">
        <v>1857</v>
      </c>
      <c r="B107" s="86">
        <v>4</v>
      </c>
      <c r="C107" s="122">
        <v>0.0035027496955663618</v>
      </c>
      <c r="D107" s="86" t="s">
        <v>1917</v>
      </c>
      <c r="E107" s="86" t="b">
        <v>0</v>
      </c>
      <c r="F107" s="86" t="b">
        <v>0</v>
      </c>
      <c r="G107" s="86" t="b">
        <v>0</v>
      </c>
    </row>
    <row r="108" spans="1:7" ht="15">
      <c r="A108" s="86" t="s">
        <v>1858</v>
      </c>
      <c r="B108" s="86">
        <v>4</v>
      </c>
      <c r="C108" s="122">
        <v>0.0035027496955663618</v>
      </c>
      <c r="D108" s="86" t="s">
        <v>1917</v>
      </c>
      <c r="E108" s="86" t="b">
        <v>0</v>
      </c>
      <c r="F108" s="86" t="b">
        <v>0</v>
      </c>
      <c r="G108" s="86" t="b">
        <v>0</v>
      </c>
    </row>
    <row r="109" spans="1:7" ht="15">
      <c r="A109" s="86" t="s">
        <v>1859</v>
      </c>
      <c r="B109" s="86">
        <v>4</v>
      </c>
      <c r="C109" s="122">
        <v>0.0035027496955663618</v>
      </c>
      <c r="D109" s="86" t="s">
        <v>1917</v>
      </c>
      <c r="E109" s="86" t="b">
        <v>0</v>
      </c>
      <c r="F109" s="86" t="b">
        <v>0</v>
      </c>
      <c r="G109" s="86" t="b">
        <v>0</v>
      </c>
    </row>
    <row r="110" spans="1:7" ht="15">
      <c r="A110" s="86" t="s">
        <v>1649</v>
      </c>
      <c r="B110" s="86">
        <v>4</v>
      </c>
      <c r="C110" s="122">
        <v>0.0035027496955663618</v>
      </c>
      <c r="D110" s="86" t="s">
        <v>1917</v>
      </c>
      <c r="E110" s="86" t="b">
        <v>0</v>
      </c>
      <c r="F110" s="86" t="b">
        <v>0</v>
      </c>
      <c r="G110" s="86" t="b">
        <v>0</v>
      </c>
    </row>
    <row r="111" spans="1:7" ht="15">
      <c r="A111" s="86" t="s">
        <v>1741</v>
      </c>
      <c r="B111" s="86">
        <v>4</v>
      </c>
      <c r="C111" s="122">
        <v>0.0035027496955663618</v>
      </c>
      <c r="D111" s="86" t="s">
        <v>1917</v>
      </c>
      <c r="E111" s="86" t="b">
        <v>0</v>
      </c>
      <c r="F111" s="86" t="b">
        <v>0</v>
      </c>
      <c r="G111" s="86" t="b">
        <v>0</v>
      </c>
    </row>
    <row r="112" spans="1:7" ht="15">
      <c r="A112" s="86" t="s">
        <v>1860</v>
      </c>
      <c r="B112" s="86">
        <v>4</v>
      </c>
      <c r="C112" s="122">
        <v>0.0035027496955663618</v>
      </c>
      <c r="D112" s="86" t="s">
        <v>1917</v>
      </c>
      <c r="E112" s="86" t="b">
        <v>0</v>
      </c>
      <c r="F112" s="86" t="b">
        <v>0</v>
      </c>
      <c r="G112" s="86" t="b">
        <v>0</v>
      </c>
    </row>
    <row r="113" spans="1:7" ht="15">
      <c r="A113" s="86" t="s">
        <v>1861</v>
      </c>
      <c r="B113" s="86">
        <v>4</v>
      </c>
      <c r="C113" s="122">
        <v>0.0035027496955663618</v>
      </c>
      <c r="D113" s="86" t="s">
        <v>1917</v>
      </c>
      <c r="E113" s="86" t="b">
        <v>0</v>
      </c>
      <c r="F113" s="86" t="b">
        <v>0</v>
      </c>
      <c r="G113" s="86" t="b">
        <v>0</v>
      </c>
    </row>
    <row r="114" spans="1:7" ht="15">
      <c r="A114" s="86" t="s">
        <v>319</v>
      </c>
      <c r="B114" s="86">
        <v>4</v>
      </c>
      <c r="C114" s="122">
        <v>0.0035027496955663618</v>
      </c>
      <c r="D114" s="86" t="s">
        <v>1917</v>
      </c>
      <c r="E114" s="86" t="b">
        <v>0</v>
      </c>
      <c r="F114" s="86" t="b">
        <v>0</v>
      </c>
      <c r="G114" s="86" t="b">
        <v>0</v>
      </c>
    </row>
    <row r="115" spans="1:7" ht="15">
      <c r="A115" s="86" t="s">
        <v>1769</v>
      </c>
      <c r="B115" s="86">
        <v>4</v>
      </c>
      <c r="C115" s="122">
        <v>0.0035027496955663618</v>
      </c>
      <c r="D115" s="86" t="s">
        <v>1917</v>
      </c>
      <c r="E115" s="86" t="b">
        <v>0</v>
      </c>
      <c r="F115" s="86" t="b">
        <v>0</v>
      </c>
      <c r="G115" s="86" t="b">
        <v>0</v>
      </c>
    </row>
    <row r="116" spans="1:7" ht="15">
      <c r="A116" s="86" t="s">
        <v>1896</v>
      </c>
      <c r="B116" s="86">
        <v>4</v>
      </c>
      <c r="C116" s="122">
        <v>0.0035027496955663618</v>
      </c>
      <c r="D116" s="86" t="s">
        <v>1917</v>
      </c>
      <c r="E116" s="86" t="b">
        <v>0</v>
      </c>
      <c r="F116" s="86" t="b">
        <v>0</v>
      </c>
      <c r="G116" s="86" t="b">
        <v>0</v>
      </c>
    </row>
    <row r="117" spans="1:7" ht="15">
      <c r="A117" s="86" t="s">
        <v>1897</v>
      </c>
      <c r="B117" s="86">
        <v>4</v>
      </c>
      <c r="C117" s="122">
        <v>0.0035027496955663618</v>
      </c>
      <c r="D117" s="86" t="s">
        <v>1917</v>
      </c>
      <c r="E117" s="86" t="b">
        <v>0</v>
      </c>
      <c r="F117" s="86" t="b">
        <v>0</v>
      </c>
      <c r="G117" s="86" t="b">
        <v>0</v>
      </c>
    </row>
    <row r="118" spans="1:7" ht="15">
      <c r="A118" s="86" t="s">
        <v>1805</v>
      </c>
      <c r="B118" s="86">
        <v>4</v>
      </c>
      <c r="C118" s="122">
        <v>0.0035027496955663618</v>
      </c>
      <c r="D118" s="86" t="s">
        <v>1917</v>
      </c>
      <c r="E118" s="86" t="b">
        <v>0</v>
      </c>
      <c r="F118" s="86" t="b">
        <v>0</v>
      </c>
      <c r="G118" s="86" t="b">
        <v>0</v>
      </c>
    </row>
    <row r="119" spans="1:7" ht="15">
      <c r="A119" s="86" t="s">
        <v>1898</v>
      </c>
      <c r="B119" s="86">
        <v>4</v>
      </c>
      <c r="C119" s="122">
        <v>0.0035027496955663618</v>
      </c>
      <c r="D119" s="86" t="s">
        <v>1917</v>
      </c>
      <c r="E119" s="86" t="b">
        <v>0</v>
      </c>
      <c r="F119" s="86" t="b">
        <v>0</v>
      </c>
      <c r="G119" s="86" t="b">
        <v>0</v>
      </c>
    </row>
    <row r="120" spans="1:7" ht="15">
      <c r="A120" s="86" t="s">
        <v>405</v>
      </c>
      <c r="B120" s="86">
        <v>4</v>
      </c>
      <c r="C120" s="122">
        <v>0.0035027496955663618</v>
      </c>
      <c r="D120" s="86" t="s">
        <v>1917</v>
      </c>
      <c r="E120" s="86" t="b">
        <v>0</v>
      </c>
      <c r="F120" s="86" t="b">
        <v>0</v>
      </c>
      <c r="G120" s="86" t="b">
        <v>0</v>
      </c>
    </row>
    <row r="121" spans="1:7" ht="15">
      <c r="A121" s="86" t="s">
        <v>1899</v>
      </c>
      <c r="B121" s="86">
        <v>4</v>
      </c>
      <c r="C121" s="122">
        <v>0.0035027496955663618</v>
      </c>
      <c r="D121" s="86" t="s">
        <v>1917</v>
      </c>
      <c r="E121" s="86" t="b">
        <v>0</v>
      </c>
      <c r="F121" s="86" t="b">
        <v>0</v>
      </c>
      <c r="G121" s="86" t="b">
        <v>0</v>
      </c>
    </row>
    <row r="122" spans="1:7" ht="15">
      <c r="A122" s="86" t="s">
        <v>299</v>
      </c>
      <c r="B122" s="86">
        <v>4</v>
      </c>
      <c r="C122" s="122">
        <v>0.0035027496955663618</v>
      </c>
      <c r="D122" s="86" t="s">
        <v>1917</v>
      </c>
      <c r="E122" s="86" t="b">
        <v>0</v>
      </c>
      <c r="F122" s="86" t="b">
        <v>0</v>
      </c>
      <c r="G122" s="86" t="b">
        <v>0</v>
      </c>
    </row>
    <row r="123" spans="1:7" ht="15">
      <c r="A123" s="86" t="s">
        <v>1900</v>
      </c>
      <c r="B123" s="86">
        <v>4</v>
      </c>
      <c r="C123" s="122">
        <v>0.0035027496955663618</v>
      </c>
      <c r="D123" s="86" t="s">
        <v>1917</v>
      </c>
      <c r="E123" s="86" t="b">
        <v>0</v>
      </c>
      <c r="F123" s="86" t="b">
        <v>0</v>
      </c>
      <c r="G123" s="86" t="b">
        <v>0</v>
      </c>
    </row>
    <row r="124" spans="1:7" ht="15">
      <c r="A124" s="86" t="s">
        <v>298</v>
      </c>
      <c r="B124" s="86">
        <v>4</v>
      </c>
      <c r="C124" s="122">
        <v>0.0035027496955663618</v>
      </c>
      <c r="D124" s="86" t="s">
        <v>1917</v>
      </c>
      <c r="E124" s="86" t="b">
        <v>0</v>
      </c>
      <c r="F124" s="86" t="b">
        <v>0</v>
      </c>
      <c r="G124" s="86" t="b">
        <v>0</v>
      </c>
    </row>
    <row r="125" spans="1:7" ht="15">
      <c r="A125" s="86" t="s">
        <v>297</v>
      </c>
      <c r="B125" s="86">
        <v>4</v>
      </c>
      <c r="C125" s="122">
        <v>0.0035027496955663618</v>
      </c>
      <c r="D125" s="86" t="s">
        <v>1917</v>
      </c>
      <c r="E125" s="86" t="b">
        <v>0</v>
      </c>
      <c r="F125" s="86" t="b">
        <v>0</v>
      </c>
      <c r="G125" s="86" t="b">
        <v>0</v>
      </c>
    </row>
    <row r="126" spans="1:7" ht="15">
      <c r="A126" s="86" t="s">
        <v>1496</v>
      </c>
      <c r="B126" s="86">
        <v>4</v>
      </c>
      <c r="C126" s="122">
        <v>0.004223779625300449</v>
      </c>
      <c r="D126" s="86" t="s">
        <v>1917</v>
      </c>
      <c r="E126" s="86" t="b">
        <v>0</v>
      </c>
      <c r="F126" s="86" t="b">
        <v>0</v>
      </c>
      <c r="G126" s="86" t="b">
        <v>0</v>
      </c>
    </row>
    <row r="127" spans="1:7" ht="15">
      <c r="A127" s="86" t="s">
        <v>1497</v>
      </c>
      <c r="B127" s="86">
        <v>4</v>
      </c>
      <c r="C127" s="122">
        <v>0.004223779625300449</v>
      </c>
      <c r="D127" s="86" t="s">
        <v>1917</v>
      </c>
      <c r="E127" s="86" t="b">
        <v>0</v>
      </c>
      <c r="F127" s="86" t="b">
        <v>0</v>
      </c>
      <c r="G127" s="86" t="b">
        <v>0</v>
      </c>
    </row>
    <row r="128" spans="1:7" ht="15">
      <c r="A128" s="86" t="s">
        <v>1478</v>
      </c>
      <c r="B128" s="86">
        <v>3</v>
      </c>
      <c r="C128" s="122">
        <v>0.0031678347189753363</v>
      </c>
      <c r="D128" s="86" t="s">
        <v>1917</v>
      </c>
      <c r="E128" s="86" t="b">
        <v>0</v>
      </c>
      <c r="F128" s="86" t="b">
        <v>0</v>
      </c>
      <c r="G128" s="86" t="b">
        <v>0</v>
      </c>
    </row>
    <row r="129" spans="1:7" ht="15">
      <c r="A129" s="86" t="s">
        <v>1645</v>
      </c>
      <c r="B129" s="86">
        <v>3</v>
      </c>
      <c r="C129" s="122">
        <v>0.002851503115881298</v>
      </c>
      <c r="D129" s="86" t="s">
        <v>1917</v>
      </c>
      <c r="E129" s="86" t="b">
        <v>0</v>
      </c>
      <c r="F129" s="86" t="b">
        <v>0</v>
      </c>
      <c r="G129" s="86" t="b">
        <v>0</v>
      </c>
    </row>
    <row r="130" spans="1:7" ht="15">
      <c r="A130" s="86" t="s">
        <v>1793</v>
      </c>
      <c r="B130" s="86">
        <v>3</v>
      </c>
      <c r="C130" s="122">
        <v>0.002851503115881298</v>
      </c>
      <c r="D130" s="86" t="s">
        <v>1917</v>
      </c>
      <c r="E130" s="86" t="b">
        <v>0</v>
      </c>
      <c r="F130" s="86" t="b">
        <v>0</v>
      </c>
      <c r="G130" s="86" t="b">
        <v>0</v>
      </c>
    </row>
    <row r="131" spans="1:7" ht="15">
      <c r="A131" s="86" t="s">
        <v>1794</v>
      </c>
      <c r="B131" s="86">
        <v>3</v>
      </c>
      <c r="C131" s="122">
        <v>0.002851503115881298</v>
      </c>
      <c r="D131" s="86" t="s">
        <v>1917</v>
      </c>
      <c r="E131" s="86" t="b">
        <v>0</v>
      </c>
      <c r="F131" s="86" t="b">
        <v>0</v>
      </c>
      <c r="G131" s="86" t="b">
        <v>0</v>
      </c>
    </row>
    <row r="132" spans="1:7" ht="15">
      <c r="A132" s="86" t="s">
        <v>1795</v>
      </c>
      <c r="B132" s="86">
        <v>3</v>
      </c>
      <c r="C132" s="122">
        <v>0.002851503115881298</v>
      </c>
      <c r="D132" s="86" t="s">
        <v>1917</v>
      </c>
      <c r="E132" s="86" t="b">
        <v>0</v>
      </c>
      <c r="F132" s="86" t="b">
        <v>0</v>
      </c>
      <c r="G132" s="86" t="b">
        <v>0</v>
      </c>
    </row>
    <row r="133" spans="1:7" ht="15">
      <c r="A133" s="86" t="s">
        <v>1796</v>
      </c>
      <c r="B133" s="86">
        <v>3</v>
      </c>
      <c r="C133" s="122">
        <v>0.002851503115881298</v>
      </c>
      <c r="D133" s="86" t="s">
        <v>1917</v>
      </c>
      <c r="E133" s="86" t="b">
        <v>0</v>
      </c>
      <c r="F133" s="86" t="b">
        <v>0</v>
      </c>
      <c r="G133" s="86" t="b">
        <v>0</v>
      </c>
    </row>
    <row r="134" spans="1:7" ht="15">
      <c r="A134" s="86" t="s">
        <v>1797</v>
      </c>
      <c r="B134" s="86">
        <v>3</v>
      </c>
      <c r="C134" s="122">
        <v>0.002851503115881298</v>
      </c>
      <c r="D134" s="86" t="s">
        <v>1917</v>
      </c>
      <c r="E134" s="86" t="b">
        <v>0</v>
      </c>
      <c r="F134" s="86" t="b">
        <v>0</v>
      </c>
      <c r="G134" s="86" t="b">
        <v>0</v>
      </c>
    </row>
    <row r="135" spans="1:7" ht="15">
      <c r="A135" s="86" t="s">
        <v>1762</v>
      </c>
      <c r="B135" s="86">
        <v>3</v>
      </c>
      <c r="C135" s="122">
        <v>0.002851503115881298</v>
      </c>
      <c r="D135" s="86" t="s">
        <v>1917</v>
      </c>
      <c r="E135" s="86" t="b">
        <v>0</v>
      </c>
      <c r="F135" s="86" t="b">
        <v>0</v>
      </c>
      <c r="G135" s="86" t="b">
        <v>0</v>
      </c>
    </row>
    <row r="136" spans="1:7" ht="15">
      <c r="A136" s="86" t="s">
        <v>1626</v>
      </c>
      <c r="B136" s="86">
        <v>3</v>
      </c>
      <c r="C136" s="122">
        <v>0.002851503115881298</v>
      </c>
      <c r="D136" s="86" t="s">
        <v>1917</v>
      </c>
      <c r="E136" s="86" t="b">
        <v>0</v>
      </c>
      <c r="F136" s="86" t="b">
        <v>0</v>
      </c>
      <c r="G136" s="86" t="b">
        <v>0</v>
      </c>
    </row>
    <row r="137" spans="1:7" ht="15">
      <c r="A137" s="86" t="s">
        <v>1655</v>
      </c>
      <c r="B137" s="86">
        <v>3</v>
      </c>
      <c r="C137" s="122">
        <v>0.002851503115881298</v>
      </c>
      <c r="D137" s="86" t="s">
        <v>1917</v>
      </c>
      <c r="E137" s="86" t="b">
        <v>0</v>
      </c>
      <c r="F137" s="86" t="b">
        <v>0</v>
      </c>
      <c r="G137" s="86" t="b">
        <v>0</v>
      </c>
    </row>
    <row r="138" spans="1:7" ht="15">
      <c r="A138" s="86" t="s">
        <v>1742</v>
      </c>
      <c r="B138" s="86">
        <v>3</v>
      </c>
      <c r="C138" s="122">
        <v>0.002851503115881298</v>
      </c>
      <c r="D138" s="86" t="s">
        <v>1917</v>
      </c>
      <c r="E138" s="86" t="b">
        <v>0</v>
      </c>
      <c r="F138" s="86" t="b">
        <v>0</v>
      </c>
      <c r="G138" s="86" t="b">
        <v>0</v>
      </c>
    </row>
    <row r="139" spans="1:7" ht="15">
      <c r="A139" s="86" t="s">
        <v>1798</v>
      </c>
      <c r="B139" s="86">
        <v>3</v>
      </c>
      <c r="C139" s="122">
        <v>0.002851503115881298</v>
      </c>
      <c r="D139" s="86" t="s">
        <v>1917</v>
      </c>
      <c r="E139" s="86" t="b">
        <v>0</v>
      </c>
      <c r="F139" s="86" t="b">
        <v>0</v>
      </c>
      <c r="G139" s="86" t="b">
        <v>0</v>
      </c>
    </row>
    <row r="140" spans="1:7" ht="15">
      <c r="A140" s="86" t="s">
        <v>1628</v>
      </c>
      <c r="B140" s="86">
        <v>3</v>
      </c>
      <c r="C140" s="122">
        <v>0.002851503115881298</v>
      </c>
      <c r="D140" s="86" t="s">
        <v>1917</v>
      </c>
      <c r="E140" s="86" t="b">
        <v>0</v>
      </c>
      <c r="F140" s="86" t="b">
        <v>0</v>
      </c>
      <c r="G140" s="86" t="b">
        <v>0</v>
      </c>
    </row>
    <row r="141" spans="1:7" ht="15">
      <c r="A141" s="86" t="s">
        <v>1799</v>
      </c>
      <c r="B141" s="86">
        <v>3</v>
      </c>
      <c r="C141" s="122">
        <v>0.002851503115881298</v>
      </c>
      <c r="D141" s="86" t="s">
        <v>1917</v>
      </c>
      <c r="E141" s="86" t="b">
        <v>0</v>
      </c>
      <c r="F141" s="86" t="b">
        <v>0</v>
      </c>
      <c r="G141" s="86" t="b">
        <v>0</v>
      </c>
    </row>
    <row r="142" spans="1:7" ht="15">
      <c r="A142" s="86" t="s">
        <v>1773</v>
      </c>
      <c r="B142" s="86">
        <v>3</v>
      </c>
      <c r="C142" s="122">
        <v>0.002851503115881298</v>
      </c>
      <c r="D142" s="86" t="s">
        <v>1917</v>
      </c>
      <c r="E142" s="86" t="b">
        <v>0</v>
      </c>
      <c r="F142" s="86" t="b">
        <v>0</v>
      </c>
      <c r="G142" s="86" t="b">
        <v>0</v>
      </c>
    </row>
    <row r="143" spans="1:7" ht="15">
      <c r="A143" s="86" t="s">
        <v>1643</v>
      </c>
      <c r="B143" s="86">
        <v>3</v>
      </c>
      <c r="C143" s="122">
        <v>0.002851503115881298</v>
      </c>
      <c r="D143" s="86" t="s">
        <v>1917</v>
      </c>
      <c r="E143" s="86" t="b">
        <v>0</v>
      </c>
      <c r="F143" s="86" t="b">
        <v>0</v>
      </c>
      <c r="G143" s="86" t="b">
        <v>0</v>
      </c>
    </row>
    <row r="144" spans="1:7" ht="15">
      <c r="A144" s="86" t="s">
        <v>1707</v>
      </c>
      <c r="B144" s="86">
        <v>3</v>
      </c>
      <c r="C144" s="122">
        <v>0.002851503115881298</v>
      </c>
      <c r="D144" s="86" t="s">
        <v>1917</v>
      </c>
      <c r="E144" s="86" t="b">
        <v>0</v>
      </c>
      <c r="F144" s="86" t="b">
        <v>0</v>
      </c>
      <c r="G144" s="86" t="b">
        <v>0</v>
      </c>
    </row>
    <row r="145" spans="1:7" ht="15">
      <c r="A145" s="86" t="s">
        <v>1709</v>
      </c>
      <c r="B145" s="86">
        <v>3</v>
      </c>
      <c r="C145" s="122">
        <v>0.002851503115881298</v>
      </c>
      <c r="D145" s="86" t="s">
        <v>1917</v>
      </c>
      <c r="E145" s="86" t="b">
        <v>0</v>
      </c>
      <c r="F145" s="86" t="b">
        <v>0</v>
      </c>
      <c r="G145" s="86" t="b">
        <v>0</v>
      </c>
    </row>
    <row r="146" spans="1:7" ht="15">
      <c r="A146" s="86" t="s">
        <v>1710</v>
      </c>
      <c r="B146" s="86">
        <v>3</v>
      </c>
      <c r="C146" s="122">
        <v>0.002851503115881298</v>
      </c>
      <c r="D146" s="86" t="s">
        <v>1917</v>
      </c>
      <c r="E146" s="86" t="b">
        <v>0</v>
      </c>
      <c r="F146" s="86" t="b">
        <v>0</v>
      </c>
      <c r="G146" s="86" t="b">
        <v>0</v>
      </c>
    </row>
    <row r="147" spans="1:7" ht="15">
      <c r="A147" s="86" t="s">
        <v>1711</v>
      </c>
      <c r="B147" s="86">
        <v>3</v>
      </c>
      <c r="C147" s="122">
        <v>0.002851503115881298</v>
      </c>
      <c r="D147" s="86" t="s">
        <v>1917</v>
      </c>
      <c r="E147" s="86" t="b">
        <v>0</v>
      </c>
      <c r="F147" s="86" t="b">
        <v>0</v>
      </c>
      <c r="G147" s="86" t="b">
        <v>0</v>
      </c>
    </row>
    <row r="148" spans="1:7" ht="15">
      <c r="A148" s="86" t="s">
        <v>1712</v>
      </c>
      <c r="B148" s="86">
        <v>3</v>
      </c>
      <c r="C148" s="122">
        <v>0.002851503115881298</v>
      </c>
      <c r="D148" s="86" t="s">
        <v>1917</v>
      </c>
      <c r="E148" s="86" t="b">
        <v>0</v>
      </c>
      <c r="F148" s="86" t="b">
        <v>0</v>
      </c>
      <c r="G148" s="86" t="b">
        <v>0</v>
      </c>
    </row>
    <row r="149" spans="1:7" ht="15">
      <c r="A149" s="86" t="s">
        <v>1713</v>
      </c>
      <c r="B149" s="86">
        <v>3</v>
      </c>
      <c r="C149" s="122">
        <v>0.002851503115881298</v>
      </c>
      <c r="D149" s="86" t="s">
        <v>1917</v>
      </c>
      <c r="E149" s="86" t="b">
        <v>0</v>
      </c>
      <c r="F149" s="86" t="b">
        <v>0</v>
      </c>
      <c r="G149" s="86" t="b">
        <v>0</v>
      </c>
    </row>
    <row r="150" spans="1:7" ht="15">
      <c r="A150" s="86" t="s">
        <v>1714</v>
      </c>
      <c r="B150" s="86">
        <v>3</v>
      </c>
      <c r="C150" s="122">
        <v>0.002851503115881298</v>
      </c>
      <c r="D150" s="86" t="s">
        <v>1917</v>
      </c>
      <c r="E150" s="86" t="b">
        <v>0</v>
      </c>
      <c r="F150" s="86" t="b">
        <v>0</v>
      </c>
      <c r="G150" s="86" t="b">
        <v>0</v>
      </c>
    </row>
    <row r="151" spans="1:7" ht="15">
      <c r="A151" s="86" t="s">
        <v>1715</v>
      </c>
      <c r="B151" s="86">
        <v>3</v>
      </c>
      <c r="C151" s="122">
        <v>0.002851503115881298</v>
      </c>
      <c r="D151" s="86" t="s">
        <v>1917</v>
      </c>
      <c r="E151" s="86" t="b">
        <v>0</v>
      </c>
      <c r="F151" s="86" t="b">
        <v>0</v>
      </c>
      <c r="G151" s="86" t="b">
        <v>0</v>
      </c>
    </row>
    <row r="152" spans="1:7" ht="15">
      <c r="A152" s="86" t="s">
        <v>1716</v>
      </c>
      <c r="B152" s="86">
        <v>3</v>
      </c>
      <c r="C152" s="122">
        <v>0.002851503115881298</v>
      </c>
      <c r="D152" s="86" t="s">
        <v>1917</v>
      </c>
      <c r="E152" s="86" t="b">
        <v>0</v>
      </c>
      <c r="F152" s="86" t="b">
        <v>0</v>
      </c>
      <c r="G152" s="86" t="b">
        <v>0</v>
      </c>
    </row>
    <row r="153" spans="1:7" ht="15">
      <c r="A153" s="86" t="s">
        <v>1717</v>
      </c>
      <c r="B153" s="86">
        <v>3</v>
      </c>
      <c r="C153" s="122">
        <v>0.002851503115881298</v>
      </c>
      <c r="D153" s="86" t="s">
        <v>1917</v>
      </c>
      <c r="E153" s="86" t="b">
        <v>0</v>
      </c>
      <c r="F153" s="86" t="b">
        <v>0</v>
      </c>
      <c r="G153" s="86" t="b">
        <v>0</v>
      </c>
    </row>
    <row r="154" spans="1:7" ht="15">
      <c r="A154" s="86" t="s">
        <v>1718</v>
      </c>
      <c r="B154" s="86">
        <v>3</v>
      </c>
      <c r="C154" s="122">
        <v>0.002851503115881298</v>
      </c>
      <c r="D154" s="86" t="s">
        <v>1917</v>
      </c>
      <c r="E154" s="86" t="b">
        <v>0</v>
      </c>
      <c r="F154" s="86" t="b">
        <v>0</v>
      </c>
      <c r="G154" s="86" t="b">
        <v>0</v>
      </c>
    </row>
    <row r="155" spans="1:7" ht="15">
      <c r="A155" s="86" t="s">
        <v>1719</v>
      </c>
      <c r="B155" s="86">
        <v>3</v>
      </c>
      <c r="C155" s="122">
        <v>0.002851503115881298</v>
      </c>
      <c r="D155" s="86" t="s">
        <v>1917</v>
      </c>
      <c r="E155" s="86" t="b">
        <v>0</v>
      </c>
      <c r="F155" s="86" t="b">
        <v>0</v>
      </c>
      <c r="G155" s="86" t="b">
        <v>0</v>
      </c>
    </row>
    <row r="156" spans="1:7" ht="15">
      <c r="A156" s="86" t="s">
        <v>1699</v>
      </c>
      <c r="B156" s="86">
        <v>3</v>
      </c>
      <c r="C156" s="122">
        <v>0.002851503115881298</v>
      </c>
      <c r="D156" s="86" t="s">
        <v>1917</v>
      </c>
      <c r="E156" s="86" t="b">
        <v>0</v>
      </c>
      <c r="F156" s="86" t="b">
        <v>0</v>
      </c>
      <c r="G156" s="86" t="b">
        <v>0</v>
      </c>
    </row>
    <row r="157" spans="1:7" ht="15">
      <c r="A157" s="86" t="s">
        <v>1720</v>
      </c>
      <c r="B157" s="86">
        <v>3</v>
      </c>
      <c r="C157" s="122">
        <v>0.002851503115881298</v>
      </c>
      <c r="D157" s="86" t="s">
        <v>1917</v>
      </c>
      <c r="E157" s="86" t="b">
        <v>0</v>
      </c>
      <c r="F157" s="86" t="b">
        <v>0</v>
      </c>
      <c r="G157" s="86" t="b">
        <v>0</v>
      </c>
    </row>
    <row r="158" spans="1:7" ht="15">
      <c r="A158" s="86" t="s">
        <v>1728</v>
      </c>
      <c r="B158" s="86">
        <v>3</v>
      </c>
      <c r="C158" s="122">
        <v>0.002851503115881298</v>
      </c>
      <c r="D158" s="86" t="s">
        <v>1917</v>
      </c>
      <c r="E158" s="86" t="b">
        <v>0</v>
      </c>
      <c r="F158" s="86" t="b">
        <v>0</v>
      </c>
      <c r="G158" s="86" t="b">
        <v>0</v>
      </c>
    </row>
    <row r="159" spans="1:7" ht="15">
      <c r="A159" s="86" t="s">
        <v>1729</v>
      </c>
      <c r="B159" s="86">
        <v>3</v>
      </c>
      <c r="C159" s="122">
        <v>0.002851503115881298</v>
      </c>
      <c r="D159" s="86" t="s">
        <v>1917</v>
      </c>
      <c r="E159" s="86" t="b">
        <v>0</v>
      </c>
      <c r="F159" s="86" t="b">
        <v>0</v>
      </c>
      <c r="G159" s="86" t="b">
        <v>0</v>
      </c>
    </row>
    <row r="160" spans="1:7" ht="15">
      <c r="A160" s="86" t="s">
        <v>1659</v>
      </c>
      <c r="B160" s="86">
        <v>3</v>
      </c>
      <c r="C160" s="122">
        <v>0.002851503115881298</v>
      </c>
      <c r="D160" s="86" t="s">
        <v>1917</v>
      </c>
      <c r="E160" s="86" t="b">
        <v>1</v>
      </c>
      <c r="F160" s="86" t="b">
        <v>0</v>
      </c>
      <c r="G160" s="86" t="b">
        <v>0</v>
      </c>
    </row>
    <row r="161" spans="1:7" ht="15">
      <c r="A161" s="86" t="s">
        <v>1662</v>
      </c>
      <c r="B161" s="86">
        <v>3</v>
      </c>
      <c r="C161" s="122">
        <v>0.002851503115881298</v>
      </c>
      <c r="D161" s="86" t="s">
        <v>1917</v>
      </c>
      <c r="E161" s="86" t="b">
        <v>0</v>
      </c>
      <c r="F161" s="86" t="b">
        <v>0</v>
      </c>
      <c r="G161" s="86" t="b">
        <v>0</v>
      </c>
    </row>
    <row r="162" spans="1:7" ht="15">
      <c r="A162" s="86" t="s">
        <v>1458</v>
      </c>
      <c r="B162" s="86">
        <v>3</v>
      </c>
      <c r="C162" s="122">
        <v>0.002851503115881298</v>
      </c>
      <c r="D162" s="86" t="s">
        <v>1917</v>
      </c>
      <c r="E162" s="86" t="b">
        <v>0</v>
      </c>
      <c r="F162" s="86" t="b">
        <v>0</v>
      </c>
      <c r="G162" s="86" t="b">
        <v>0</v>
      </c>
    </row>
    <row r="163" spans="1:7" ht="15">
      <c r="A163" s="86" t="s">
        <v>1459</v>
      </c>
      <c r="B163" s="86">
        <v>3</v>
      </c>
      <c r="C163" s="122">
        <v>0.002851503115881298</v>
      </c>
      <c r="D163" s="86" t="s">
        <v>1917</v>
      </c>
      <c r="E163" s="86" t="b">
        <v>0</v>
      </c>
      <c r="F163" s="86" t="b">
        <v>0</v>
      </c>
      <c r="G163" s="86" t="b">
        <v>0</v>
      </c>
    </row>
    <row r="164" spans="1:7" ht="15">
      <c r="A164" s="86" t="s">
        <v>1460</v>
      </c>
      <c r="B164" s="86">
        <v>3</v>
      </c>
      <c r="C164" s="122">
        <v>0.002851503115881298</v>
      </c>
      <c r="D164" s="86" t="s">
        <v>1917</v>
      </c>
      <c r="E164" s="86" t="b">
        <v>0</v>
      </c>
      <c r="F164" s="86" t="b">
        <v>0</v>
      </c>
      <c r="G164" s="86" t="b">
        <v>0</v>
      </c>
    </row>
    <row r="165" spans="1:7" ht="15">
      <c r="A165" s="86" t="s">
        <v>1461</v>
      </c>
      <c r="B165" s="86">
        <v>3</v>
      </c>
      <c r="C165" s="122">
        <v>0.002851503115881298</v>
      </c>
      <c r="D165" s="86" t="s">
        <v>1917</v>
      </c>
      <c r="E165" s="86" t="b">
        <v>0</v>
      </c>
      <c r="F165" s="86" t="b">
        <v>0</v>
      </c>
      <c r="G165" s="86" t="b">
        <v>0</v>
      </c>
    </row>
    <row r="166" spans="1:7" ht="15">
      <c r="A166" s="86" t="s">
        <v>1648</v>
      </c>
      <c r="B166" s="86">
        <v>3</v>
      </c>
      <c r="C166" s="122">
        <v>0.002851503115881298</v>
      </c>
      <c r="D166" s="86" t="s">
        <v>1917</v>
      </c>
      <c r="E166" s="86" t="b">
        <v>0</v>
      </c>
      <c r="F166" s="86" t="b">
        <v>0</v>
      </c>
      <c r="G166" s="86" t="b">
        <v>0</v>
      </c>
    </row>
    <row r="167" spans="1:7" ht="15">
      <c r="A167" s="86" t="s">
        <v>317</v>
      </c>
      <c r="B167" s="86">
        <v>3</v>
      </c>
      <c r="C167" s="122">
        <v>0.002851503115881298</v>
      </c>
      <c r="D167" s="86" t="s">
        <v>1917</v>
      </c>
      <c r="E167" s="86" t="b">
        <v>0</v>
      </c>
      <c r="F167" s="86" t="b">
        <v>0</v>
      </c>
      <c r="G167" s="86" t="b">
        <v>0</v>
      </c>
    </row>
    <row r="168" spans="1:7" ht="15">
      <c r="A168" s="86" t="s">
        <v>1658</v>
      </c>
      <c r="B168" s="86">
        <v>3</v>
      </c>
      <c r="C168" s="122">
        <v>0.002851503115881298</v>
      </c>
      <c r="D168" s="86" t="s">
        <v>1917</v>
      </c>
      <c r="E168" s="86" t="b">
        <v>1</v>
      </c>
      <c r="F168" s="86" t="b">
        <v>0</v>
      </c>
      <c r="G168" s="86" t="b">
        <v>0</v>
      </c>
    </row>
    <row r="169" spans="1:7" ht="15">
      <c r="A169" s="86" t="s">
        <v>2305</v>
      </c>
      <c r="B169" s="86">
        <v>3</v>
      </c>
      <c r="C169" s="122">
        <v>0.002851503115881298</v>
      </c>
      <c r="D169" s="86" t="s">
        <v>1917</v>
      </c>
      <c r="E169" s="86" t="b">
        <v>0</v>
      </c>
      <c r="F169" s="86" t="b">
        <v>0</v>
      </c>
      <c r="G169" s="86" t="b">
        <v>0</v>
      </c>
    </row>
    <row r="170" spans="1:7" ht="15">
      <c r="A170" s="86" t="s">
        <v>1698</v>
      </c>
      <c r="B170" s="86">
        <v>3</v>
      </c>
      <c r="C170" s="122">
        <v>0.002851503115881298</v>
      </c>
      <c r="D170" s="86" t="s">
        <v>1917</v>
      </c>
      <c r="E170" s="86" t="b">
        <v>1</v>
      </c>
      <c r="F170" s="86" t="b">
        <v>0</v>
      </c>
      <c r="G170" s="86" t="b">
        <v>0</v>
      </c>
    </row>
    <row r="171" spans="1:7" ht="15">
      <c r="A171" s="86" t="s">
        <v>1764</v>
      </c>
      <c r="B171" s="86">
        <v>3</v>
      </c>
      <c r="C171" s="122">
        <v>0.002851503115881298</v>
      </c>
      <c r="D171" s="86" t="s">
        <v>1917</v>
      </c>
      <c r="E171" s="86" t="b">
        <v>0</v>
      </c>
      <c r="F171" s="86" t="b">
        <v>0</v>
      </c>
      <c r="G171" s="86" t="b">
        <v>0</v>
      </c>
    </row>
    <row r="172" spans="1:7" ht="15">
      <c r="A172" s="86" t="s">
        <v>1765</v>
      </c>
      <c r="B172" s="86">
        <v>3</v>
      </c>
      <c r="C172" s="122">
        <v>0.002851503115881298</v>
      </c>
      <c r="D172" s="86" t="s">
        <v>1917</v>
      </c>
      <c r="E172" s="86" t="b">
        <v>0</v>
      </c>
      <c r="F172" s="86" t="b">
        <v>0</v>
      </c>
      <c r="G172" s="86" t="b">
        <v>0</v>
      </c>
    </row>
    <row r="173" spans="1:7" ht="15">
      <c r="A173" s="86" t="s">
        <v>1701</v>
      </c>
      <c r="B173" s="86">
        <v>3</v>
      </c>
      <c r="C173" s="122">
        <v>0.002851503115881298</v>
      </c>
      <c r="D173" s="86" t="s">
        <v>1917</v>
      </c>
      <c r="E173" s="86" t="b">
        <v>0</v>
      </c>
      <c r="F173" s="86" t="b">
        <v>0</v>
      </c>
      <c r="G173" s="86" t="b">
        <v>0</v>
      </c>
    </row>
    <row r="174" spans="1:7" ht="15">
      <c r="A174" s="86" t="s">
        <v>1766</v>
      </c>
      <c r="B174" s="86">
        <v>3</v>
      </c>
      <c r="C174" s="122">
        <v>0.002851503115881298</v>
      </c>
      <c r="D174" s="86" t="s">
        <v>1917</v>
      </c>
      <c r="E174" s="86" t="b">
        <v>0</v>
      </c>
      <c r="F174" s="86" t="b">
        <v>0</v>
      </c>
      <c r="G174" s="86" t="b">
        <v>0</v>
      </c>
    </row>
    <row r="175" spans="1:7" ht="15">
      <c r="A175" s="86" t="s">
        <v>1786</v>
      </c>
      <c r="B175" s="86">
        <v>3</v>
      </c>
      <c r="C175" s="122">
        <v>0.002851503115881298</v>
      </c>
      <c r="D175" s="86" t="s">
        <v>1917</v>
      </c>
      <c r="E175" s="86" t="b">
        <v>0</v>
      </c>
      <c r="F175" s="86" t="b">
        <v>0</v>
      </c>
      <c r="G175" s="86" t="b">
        <v>0</v>
      </c>
    </row>
    <row r="176" spans="1:7" ht="15">
      <c r="A176" s="86" t="s">
        <v>1787</v>
      </c>
      <c r="B176" s="86">
        <v>3</v>
      </c>
      <c r="C176" s="122">
        <v>0.002851503115881298</v>
      </c>
      <c r="D176" s="86" t="s">
        <v>1917</v>
      </c>
      <c r="E176" s="86" t="b">
        <v>0</v>
      </c>
      <c r="F176" s="86" t="b">
        <v>0</v>
      </c>
      <c r="G176" s="86" t="b">
        <v>0</v>
      </c>
    </row>
    <row r="177" spans="1:7" ht="15">
      <c r="A177" s="86" t="s">
        <v>1751</v>
      </c>
      <c r="B177" s="86">
        <v>3</v>
      </c>
      <c r="C177" s="122">
        <v>0.002851503115881298</v>
      </c>
      <c r="D177" s="86" t="s">
        <v>1917</v>
      </c>
      <c r="E177" s="86" t="b">
        <v>0</v>
      </c>
      <c r="F177" s="86" t="b">
        <v>0</v>
      </c>
      <c r="G177" s="86" t="b">
        <v>0</v>
      </c>
    </row>
    <row r="178" spans="1:7" ht="15">
      <c r="A178" s="86" t="s">
        <v>1632</v>
      </c>
      <c r="B178" s="86">
        <v>3</v>
      </c>
      <c r="C178" s="122">
        <v>0.002851503115881298</v>
      </c>
      <c r="D178" s="86" t="s">
        <v>1917</v>
      </c>
      <c r="E178" s="86" t="b">
        <v>0</v>
      </c>
      <c r="F178" s="86" t="b">
        <v>0</v>
      </c>
      <c r="G178" s="86" t="b">
        <v>0</v>
      </c>
    </row>
    <row r="179" spans="1:7" ht="15">
      <c r="A179" s="86" t="s">
        <v>1722</v>
      </c>
      <c r="B179" s="86">
        <v>3</v>
      </c>
      <c r="C179" s="122">
        <v>0.002851503115881298</v>
      </c>
      <c r="D179" s="86" t="s">
        <v>1917</v>
      </c>
      <c r="E179" s="86" t="b">
        <v>0</v>
      </c>
      <c r="F179" s="86" t="b">
        <v>0</v>
      </c>
      <c r="G179" s="86" t="b">
        <v>0</v>
      </c>
    </row>
    <row r="180" spans="1:7" ht="15">
      <c r="A180" s="86" t="s">
        <v>1752</v>
      </c>
      <c r="B180" s="86">
        <v>3</v>
      </c>
      <c r="C180" s="122">
        <v>0.002851503115881298</v>
      </c>
      <c r="D180" s="86" t="s">
        <v>1917</v>
      </c>
      <c r="E180" s="86" t="b">
        <v>0</v>
      </c>
      <c r="F180" s="86" t="b">
        <v>0</v>
      </c>
      <c r="G180" s="86" t="b">
        <v>0</v>
      </c>
    </row>
    <row r="181" spans="1:7" ht="15">
      <c r="A181" s="86" t="s">
        <v>1788</v>
      </c>
      <c r="B181" s="86">
        <v>3</v>
      </c>
      <c r="C181" s="122">
        <v>0.002851503115881298</v>
      </c>
      <c r="D181" s="86" t="s">
        <v>1917</v>
      </c>
      <c r="E181" s="86" t="b">
        <v>0</v>
      </c>
      <c r="F181" s="86" t="b">
        <v>0</v>
      </c>
      <c r="G181" s="86" t="b">
        <v>0</v>
      </c>
    </row>
    <row r="182" spans="1:7" ht="15">
      <c r="A182" s="86" t="s">
        <v>1789</v>
      </c>
      <c r="B182" s="86">
        <v>3</v>
      </c>
      <c r="C182" s="122">
        <v>0.002851503115881298</v>
      </c>
      <c r="D182" s="86" t="s">
        <v>1917</v>
      </c>
      <c r="E182" s="86" t="b">
        <v>1</v>
      </c>
      <c r="F182" s="86" t="b">
        <v>0</v>
      </c>
      <c r="G182" s="86" t="b">
        <v>0</v>
      </c>
    </row>
    <row r="183" spans="1:7" ht="15">
      <c r="A183" s="86" t="s">
        <v>1700</v>
      </c>
      <c r="B183" s="86">
        <v>3</v>
      </c>
      <c r="C183" s="122">
        <v>0.002851503115881298</v>
      </c>
      <c r="D183" s="86" t="s">
        <v>1917</v>
      </c>
      <c r="E183" s="86" t="b">
        <v>1</v>
      </c>
      <c r="F183" s="86" t="b">
        <v>0</v>
      </c>
      <c r="G183" s="86" t="b">
        <v>0</v>
      </c>
    </row>
    <row r="184" spans="1:7" ht="15">
      <c r="A184" s="86" t="s">
        <v>1790</v>
      </c>
      <c r="B184" s="86">
        <v>3</v>
      </c>
      <c r="C184" s="122">
        <v>0.002851503115881298</v>
      </c>
      <c r="D184" s="86" t="s">
        <v>1917</v>
      </c>
      <c r="E184" s="86" t="b">
        <v>0</v>
      </c>
      <c r="F184" s="86" t="b">
        <v>1</v>
      </c>
      <c r="G184" s="86" t="b">
        <v>0</v>
      </c>
    </row>
    <row r="185" spans="1:7" ht="15">
      <c r="A185" s="86" t="s">
        <v>1791</v>
      </c>
      <c r="B185" s="86">
        <v>3</v>
      </c>
      <c r="C185" s="122">
        <v>0.002851503115881298</v>
      </c>
      <c r="D185" s="86" t="s">
        <v>1917</v>
      </c>
      <c r="E185" s="86" t="b">
        <v>0</v>
      </c>
      <c r="F185" s="86" t="b">
        <v>0</v>
      </c>
      <c r="G185" s="86" t="b">
        <v>0</v>
      </c>
    </row>
    <row r="186" spans="1:7" ht="15">
      <c r="A186" s="86" t="s">
        <v>1792</v>
      </c>
      <c r="B186" s="86">
        <v>3</v>
      </c>
      <c r="C186" s="122">
        <v>0.002851503115881298</v>
      </c>
      <c r="D186" s="86" t="s">
        <v>1917</v>
      </c>
      <c r="E186" s="86" t="b">
        <v>0</v>
      </c>
      <c r="F186" s="86" t="b">
        <v>1</v>
      </c>
      <c r="G186" s="86" t="b">
        <v>0</v>
      </c>
    </row>
    <row r="187" spans="1:7" ht="15">
      <c r="A187" s="86" t="s">
        <v>1657</v>
      </c>
      <c r="B187" s="86">
        <v>3</v>
      </c>
      <c r="C187" s="122">
        <v>0.002851503115881298</v>
      </c>
      <c r="D187" s="86" t="s">
        <v>1917</v>
      </c>
      <c r="E187" s="86" t="b">
        <v>0</v>
      </c>
      <c r="F187" s="86" t="b">
        <v>0</v>
      </c>
      <c r="G187" s="86" t="b">
        <v>0</v>
      </c>
    </row>
    <row r="188" spans="1:7" ht="15">
      <c r="A188" s="86" t="s">
        <v>1671</v>
      </c>
      <c r="B188" s="86">
        <v>3</v>
      </c>
      <c r="C188" s="122">
        <v>0.002851503115881298</v>
      </c>
      <c r="D188" s="86" t="s">
        <v>1917</v>
      </c>
      <c r="E188" s="86" t="b">
        <v>0</v>
      </c>
      <c r="F188" s="86" t="b">
        <v>0</v>
      </c>
      <c r="G188" s="86" t="b">
        <v>0</v>
      </c>
    </row>
    <row r="189" spans="1:7" ht="15">
      <c r="A189" s="86" t="s">
        <v>1482</v>
      </c>
      <c r="B189" s="86">
        <v>3</v>
      </c>
      <c r="C189" s="122">
        <v>0.002851503115881298</v>
      </c>
      <c r="D189" s="86" t="s">
        <v>1917</v>
      </c>
      <c r="E189" s="86" t="b">
        <v>0</v>
      </c>
      <c r="F189" s="86" t="b">
        <v>0</v>
      </c>
      <c r="G189" s="86" t="b">
        <v>0</v>
      </c>
    </row>
    <row r="190" spans="1:7" ht="15">
      <c r="A190" s="86" t="s">
        <v>1635</v>
      </c>
      <c r="B190" s="86">
        <v>3</v>
      </c>
      <c r="C190" s="122">
        <v>0.002851503115881298</v>
      </c>
      <c r="D190" s="86" t="s">
        <v>1917</v>
      </c>
      <c r="E190" s="86" t="b">
        <v>0</v>
      </c>
      <c r="F190" s="86" t="b">
        <v>0</v>
      </c>
      <c r="G190" s="86" t="b">
        <v>0</v>
      </c>
    </row>
    <row r="191" spans="1:7" ht="15">
      <c r="A191" s="86" t="s">
        <v>1757</v>
      </c>
      <c r="B191" s="86">
        <v>3</v>
      </c>
      <c r="C191" s="122">
        <v>0.002851503115881298</v>
      </c>
      <c r="D191" s="86" t="s">
        <v>1917</v>
      </c>
      <c r="E191" s="86" t="b">
        <v>0</v>
      </c>
      <c r="F191" s="86" t="b">
        <v>0</v>
      </c>
      <c r="G191" s="86" t="b">
        <v>0</v>
      </c>
    </row>
    <row r="192" spans="1:7" ht="15">
      <c r="A192" s="86" t="s">
        <v>1806</v>
      </c>
      <c r="B192" s="86">
        <v>3</v>
      </c>
      <c r="C192" s="122">
        <v>0.002851503115881298</v>
      </c>
      <c r="D192" s="86" t="s">
        <v>1917</v>
      </c>
      <c r="E192" s="86" t="b">
        <v>0</v>
      </c>
      <c r="F192" s="86" t="b">
        <v>0</v>
      </c>
      <c r="G192" s="86" t="b">
        <v>0</v>
      </c>
    </row>
    <row r="193" spans="1:7" ht="15">
      <c r="A193" s="86" t="s">
        <v>1705</v>
      </c>
      <c r="B193" s="86">
        <v>3</v>
      </c>
      <c r="C193" s="122">
        <v>0.002851503115881298</v>
      </c>
      <c r="D193" s="86" t="s">
        <v>1917</v>
      </c>
      <c r="E193" s="86" t="b">
        <v>1</v>
      </c>
      <c r="F193" s="86" t="b">
        <v>0</v>
      </c>
      <c r="G193" s="86" t="b">
        <v>0</v>
      </c>
    </row>
    <row r="194" spans="1:7" ht="15">
      <c r="A194" s="86" t="s">
        <v>1784</v>
      </c>
      <c r="B194" s="86">
        <v>3</v>
      </c>
      <c r="C194" s="122">
        <v>0.002851503115881298</v>
      </c>
      <c r="D194" s="86" t="s">
        <v>1917</v>
      </c>
      <c r="E194" s="86" t="b">
        <v>0</v>
      </c>
      <c r="F194" s="86" t="b">
        <v>0</v>
      </c>
      <c r="G194" s="86" t="b">
        <v>0</v>
      </c>
    </row>
    <row r="195" spans="1:7" ht="15">
      <c r="A195" s="86" t="s">
        <v>1664</v>
      </c>
      <c r="B195" s="86">
        <v>3</v>
      </c>
      <c r="C195" s="122">
        <v>0.002851503115881298</v>
      </c>
      <c r="D195" s="86" t="s">
        <v>1917</v>
      </c>
      <c r="E195" s="86" t="b">
        <v>1</v>
      </c>
      <c r="F195" s="86" t="b">
        <v>0</v>
      </c>
      <c r="G195" s="86" t="b">
        <v>0</v>
      </c>
    </row>
    <row r="196" spans="1:7" ht="15">
      <c r="A196" s="86" t="s">
        <v>1843</v>
      </c>
      <c r="B196" s="86">
        <v>3</v>
      </c>
      <c r="C196" s="122">
        <v>0.002851503115881298</v>
      </c>
      <c r="D196" s="86" t="s">
        <v>1917</v>
      </c>
      <c r="E196" s="86" t="b">
        <v>0</v>
      </c>
      <c r="F196" s="86" t="b">
        <v>0</v>
      </c>
      <c r="G196" s="86" t="b">
        <v>0</v>
      </c>
    </row>
    <row r="197" spans="1:7" ht="15">
      <c r="A197" s="86" t="s">
        <v>1726</v>
      </c>
      <c r="B197" s="86">
        <v>3</v>
      </c>
      <c r="C197" s="122">
        <v>0.002851503115881298</v>
      </c>
      <c r="D197" s="86" t="s">
        <v>1917</v>
      </c>
      <c r="E197" s="86" t="b">
        <v>0</v>
      </c>
      <c r="F197" s="86" t="b">
        <v>0</v>
      </c>
      <c r="G197" s="86" t="b">
        <v>0</v>
      </c>
    </row>
    <row r="198" spans="1:7" ht="15">
      <c r="A198" s="86" t="s">
        <v>1706</v>
      </c>
      <c r="B198" s="86">
        <v>3</v>
      </c>
      <c r="C198" s="122">
        <v>0.002851503115881298</v>
      </c>
      <c r="D198" s="86" t="s">
        <v>1917</v>
      </c>
      <c r="E198" s="86" t="b">
        <v>0</v>
      </c>
      <c r="F198" s="86" t="b">
        <v>0</v>
      </c>
      <c r="G198" s="86" t="b">
        <v>0</v>
      </c>
    </row>
    <row r="199" spans="1:7" ht="15">
      <c r="A199" s="86" t="s">
        <v>1844</v>
      </c>
      <c r="B199" s="86">
        <v>3</v>
      </c>
      <c r="C199" s="122">
        <v>0.002851503115881298</v>
      </c>
      <c r="D199" s="86" t="s">
        <v>1917</v>
      </c>
      <c r="E199" s="86" t="b">
        <v>0</v>
      </c>
      <c r="F199" s="86" t="b">
        <v>0</v>
      </c>
      <c r="G199" s="86" t="b">
        <v>0</v>
      </c>
    </row>
    <row r="200" spans="1:7" ht="15">
      <c r="A200" s="86" t="s">
        <v>1672</v>
      </c>
      <c r="B200" s="86">
        <v>3</v>
      </c>
      <c r="C200" s="122">
        <v>0.002851503115881298</v>
      </c>
      <c r="D200" s="86" t="s">
        <v>1917</v>
      </c>
      <c r="E200" s="86" t="b">
        <v>0</v>
      </c>
      <c r="F200" s="86" t="b">
        <v>0</v>
      </c>
      <c r="G200" s="86" t="b">
        <v>0</v>
      </c>
    </row>
    <row r="201" spans="1:7" ht="15">
      <c r="A201" s="86" t="s">
        <v>1845</v>
      </c>
      <c r="B201" s="86">
        <v>3</v>
      </c>
      <c r="C201" s="122">
        <v>0.002851503115881298</v>
      </c>
      <c r="D201" s="86" t="s">
        <v>1917</v>
      </c>
      <c r="E201" s="86" t="b">
        <v>0</v>
      </c>
      <c r="F201" s="86" t="b">
        <v>0</v>
      </c>
      <c r="G201" s="86" t="b">
        <v>0</v>
      </c>
    </row>
    <row r="202" spans="1:7" ht="15">
      <c r="A202" s="86" t="s">
        <v>1846</v>
      </c>
      <c r="B202" s="86">
        <v>3</v>
      </c>
      <c r="C202" s="122">
        <v>0.002851503115881298</v>
      </c>
      <c r="D202" s="86" t="s">
        <v>1917</v>
      </c>
      <c r="E202" s="86" t="b">
        <v>0</v>
      </c>
      <c r="F202" s="86" t="b">
        <v>0</v>
      </c>
      <c r="G202" s="86" t="b">
        <v>0</v>
      </c>
    </row>
    <row r="203" spans="1:7" ht="15">
      <c r="A203" s="86" t="s">
        <v>1872</v>
      </c>
      <c r="B203" s="86">
        <v>3</v>
      </c>
      <c r="C203" s="122">
        <v>0.002851503115881298</v>
      </c>
      <c r="D203" s="86" t="s">
        <v>1917</v>
      </c>
      <c r="E203" s="86" t="b">
        <v>0</v>
      </c>
      <c r="F203" s="86" t="b">
        <v>0</v>
      </c>
      <c r="G203" s="86" t="b">
        <v>0</v>
      </c>
    </row>
    <row r="204" spans="1:7" ht="15">
      <c r="A204" s="86" t="s">
        <v>1873</v>
      </c>
      <c r="B204" s="86">
        <v>3</v>
      </c>
      <c r="C204" s="122">
        <v>0.002851503115881298</v>
      </c>
      <c r="D204" s="86" t="s">
        <v>1917</v>
      </c>
      <c r="E204" s="86" t="b">
        <v>0</v>
      </c>
      <c r="F204" s="86" t="b">
        <v>0</v>
      </c>
      <c r="G204" s="86" t="b">
        <v>0</v>
      </c>
    </row>
    <row r="205" spans="1:7" ht="15">
      <c r="A205" s="86" t="s">
        <v>1874</v>
      </c>
      <c r="B205" s="86">
        <v>3</v>
      </c>
      <c r="C205" s="122">
        <v>0.002851503115881298</v>
      </c>
      <c r="D205" s="86" t="s">
        <v>1917</v>
      </c>
      <c r="E205" s="86" t="b">
        <v>0</v>
      </c>
      <c r="F205" s="86" t="b">
        <v>0</v>
      </c>
      <c r="G205" s="86" t="b">
        <v>0</v>
      </c>
    </row>
    <row r="206" spans="1:7" ht="15">
      <c r="A206" s="86" t="s">
        <v>1875</v>
      </c>
      <c r="B206" s="86">
        <v>3</v>
      </c>
      <c r="C206" s="122">
        <v>0.002851503115881298</v>
      </c>
      <c r="D206" s="86" t="s">
        <v>1917</v>
      </c>
      <c r="E206" s="86" t="b">
        <v>0</v>
      </c>
      <c r="F206" s="86" t="b">
        <v>0</v>
      </c>
      <c r="G206" s="86" t="b">
        <v>0</v>
      </c>
    </row>
    <row r="207" spans="1:7" ht="15">
      <c r="A207" s="86" t="s">
        <v>1876</v>
      </c>
      <c r="B207" s="86">
        <v>3</v>
      </c>
      <c r="C207" s="122">
        <v>0.002851503115881298</v>
      </c>
      <c r="D207" s="86" t="s">
        <v>1917</v>
      </c>
      <c r="E207" s="86" t="b">
        <v>0</v>
      </c>
      <c r="F207" s="86" t="b">
        <v>0</v>
      </c>
      <c r="G207" s="86" t="b">
        <v>0</v>
      </c>
    </row>
    <row r="208" spans="1:7" ht="15">
      <c r="A208" s="86" t="s">
        <v>1877</v>
      </c>
      <c r="B208" s="86">
        <v>3</v>
      </c>
      <c r="C208" s="122">
        <v>0.002851503115881298</v>
      </c>
      <c r="D208" s="86" t="s">
        <v>1917</v>
      </c>
      <c r="E208" s="86" t="b">
        <v>0</v>
      </c>
      <c r="F208" s="86" t="b">
        <v>0</v>
      </c>
      <c r="G208" s="86" t="b">
        <v>0</v>
      </c>
    </row>
    <row r="209" spans="1:7" ht="15">
      <c r="A209" s="86" t="s">
        <v>1878</v>
      </c>
      <c r="B209" s="86">
        <v>3</v>
      </c>
      <c r="C209" s="122">
        <v>0.002851503115881298</v>
      </c>
      <c r="D209" s="86" t="s">
        <v>1917</v>
      </c>
      <c r="E209" s="86" t="b">
        <v>0</v>
      </c>
      <c r="F209" s="86" t="b">
        <v>0</v>
      </c>
      <c r="G209" s="86" t="b">
        <v>0</v>
      </c>
    </row>
    <row r="210" spans="1:7" ht="15">
      <c r="A210" s="86" t="s">
        <v>1879</v>
      </c>
      <c r="B210" s="86">
        <v>3</v>
      </c>
      <c r="C210" s="122">
        <v>0.002851503115881298</v>
      </c>
      <c r="D210" s="86" t="s">
        <v>1917</v>
      </c>
      <c r="E210" s="86" t="b">
        <v>0</v>
      </c>
      <c r="F210" s="86" t="b">
        <v>0</v>
      </c>
      <c r="G210" s="86" t="b">
        <v>0</v>
      </c>
    </row>
    <row r="211" spans="1:7" ht="15">
      <c r="A211" s="86" t="s">
        <v>1646</v>
      </c>
      <c r="B211" s="86">
        <v>3</v>
      </c>
      <c r="C211" s="122">
        <v>0.002851503115881298</v>
      </c>
      <c r="D211" s="86" t="s">
        <v>1917</v>
      </c>
      <c r="E211" s="86" t="b">
        <v>0</v>
      </c>
      <c r="F211" s="86" t="b">
        <v>0</v>
      </c>
      <c r="G211" s="86" t="b">
        <v>0</v>
      </c>
    </row>
    <row r="212" spans="1:7" ht="15">
      <c r="A212" s="86" t="s">
        <v>1880</v>
      </c>
      <c r="B212" s="86">
        <v>3</v>
      </c>
      <c r="C212" s="122">
        <v>0.002851503115881298</v>
      </c>
      <c r="D212" s="86" t="s">
        <v>1917</v>
      </c>
      <c r="E212" s="86" t="b">
        <v>0</v>
      </c>
      <c r="F212" s="86" t="b">
        <v>0</v>
      </c>
      <c r="G212" s="86" t="b">
        <v>0</v>
      </c>
    </row>
    <row r="213" spans="1:7" ht="15">
      <c r="A213" s="86" t="s">
        <v>1862</v>
      </c>
      <c r="B213" s="86">
        <v>3</v>
      </c>
      <c r="C213" s="122">
        <v>0.002851503115881298</v>
      </c>
      <c r="D213" s="86" t="s">
        <v>1917</v>
      </c>
      <c r="E213" s="86" t="b">
        <v>0</v>
      </c>
      <c r="F213" s="86" t="b">
        <v>0</v>
      </c>
      <c r="G213" s="86" t="b">
        <v>0</v>
      </c>
    </row>
    <row r="214" spans="1:7" ht="15">
      <c r="A214" s="86" t="s">
        <v>1654</v>
      </c>
      <c r="B214" s="86">
        <v>3</v>
      </c>
      <c r="C214" s="122">
        <v>0.002851503115881298</v>
      </c>
      <c r="D214" s="86" t="s">
        <v>1917</v>
      </c>
      <c r="E214" s="86" t="b">
        <v>0</v>
      </c>
      <c r="F214" s="86" t="b">
        <v>0</v>
      </c>
      <c r="G214" s="86" t="b">
        <v>0</v>
      </c>
    </row>
    <row r="215" spans="1:7" ht="15">
      <c r="A215" s="86" t="s">
        <v>1863</v>
      </c>
      <c r="B215" s="86">
        <v>3</v>
      </c>
      <c r="C215" s="122">
        <v>0.002851503115881298</v>
      </c>
      <c r="D215" s="86" t="s">
        <v>1917</v>
      </c>
      <c r="E215" s="86" t="b">
        <v>0</v>
      </c>
      <c r="F215" s="86" t="b">
        <v>0</v>
      </c>
      <c r="G215" s="86" t="b">
        <v>0</v>
      </c>
    </row>
    <row r="216" spans="1:7" ht="15">
      <c r="A216" s="86" t="s">
        <v>1864</v>
      </c>
      <c r="B216" s="86">
        <v>3</v>
      </c>
      <c r="C216" s="122">
        <v>0.002851503115881298</v>
      </c>
      <c r="D216" s="86" t="s">
        <v>1917</v>
      </c>
      <c r="E216" s="86" t="b">
        <v>0</v>
      </c>
      <c r="F216" s="86" t="b">
        <v>0</v>
      </c>
      <c r="G216" s="86" t="b">
        <v>0</v>
      </c>
    </row>
    <row r="217" spans="1:7" ht="15">
      <c r="A217" s="86" t="s">
        <v>1865</v>
      </c>
      <c r="B217" s="86">
        <v>3</v>
      </c>
      <c r="C217" s="122">
        <v>0.002851503115881298</v>
      </c>
      <c r="D217" s="86" t="s">
        <v>1917</v>
      </c>
      <c r="E217" s="86" t="b">
        <v>0</v>
      </c>
      <c r="F217" s="86" t="b">
        <v>0</v>
      </c>
      <c r="G217" s="86" t="b">
        <v>0</v>
      </c>
    </row>
    <row r="218" spans="1:7" ht="15">
      <c r="A218" s="86" t="s">
        <v>287</v>
      </c>
      <c r="B218" s="86">
        <v>3</v>
      </c>
      <c r="C218" s="122">
        <v>0.002851503115881298</v>
      </c>
      <c r="D218" s="86" t="s">
        <v>1917</v>
      </c>
      <c r="E218" s="86" t="b">
        <v>0</v>
      </c>
      <c r="F218" s="86" t="b">
        <v>0</v>
      </c>
      <c r="G218" s="86" t="b">
        <v>0</v>
      </c>
    </row>
    <row r="219" spans="1:7" ht="15">
      <c r="A219" s="86" t="s">
        <v>252</v>
      </c>
      <c r="B219" s="86">
        <v>3</v>
      </c>
      <c r="C219" s="122">
        <v>0.002851503115881298</v>
      </c>
      <c r="D219" s="86" t="s">
        <v>1917</v>
      </c>
      <c r="E219" s="86" t="b">
        <v>0</v>
      </c>
      <c r="F219" s="86" t="b">
        <v>0</v>
      </c>
      <c r="G219" s="86" t="b">
        <v>0</v>
      </c>
    </row>
    <row r="220" spans="1:7" ht="15">
      <c r="A220" s="86" t="s">
        <v>310</v>
      </c>
      <c r="B220" s="86">
        <v>3</v>
      </c>
      <c r="C220" s="122">
        <v>0.002851503115881298</v>
      </c>
      <c r="D220" s="86" t="s">
        <v>1917</v>
      </c>
      <c r="E220" s="86" t="b">
        <v>0</v>
      </c>
      <c r="F220" s="86" t="b">
        <v>0</v>
      </c>
      <c r="G220" s="86" t="b">
        <v>0</v>
      </c>
    </row>
    <row r="221" spans="1:7" ht="15">
      <c r="A221" s="86" t="s">
        <v>309</v>
      </c>
      <c r="B221" s="86">
        <v>3</v>
      </c>
      <c r="C221" s="122">
        <v>0.002851503115881298</v>
      </c>
      <c r="D221" s="86" t="s">
        <v>1917</v>
      </c>
      <c r="E221" s="86" t="b">
        <v>0</v>
      </c>
      <c r="F221" s="86" t="b">
        <v>0</v>
      </c>
      <c r="G221" s="86" t="b">
        <v>0</v>
      </c>
    </row>
    <row r="222" spans="1:7" ht="15">
      <c r="A222" s="86" t="s">
        <v>318</v>
      </c>
      <c r="B222" s="86">
        <v>3</v>
      </c>
      <c r="C222" s="122">
        <v>0.002851503115881298</v>
      </c>
      <c r="D222" s="86" t="s">
        <v>1917</v>
      </c>
      <c r="E222" s="86" t="b">
        <v>0</v>
      </c>
      <c r="F222" s="86" t="b">
        <v>0</v>
      </c>
      <c r="G222" s="86" t="b">
        <v>0</v>
      </c>
    </row>
    <row r="223" spans="1:7" ht="15">
      <c r="A223" s="86" t="s">
        <v>421</v>
      </c>
      <c r="B223" s="86">
        <v>3</v>
      </c>
      <c r="C223" s="122">
        <v>0.002851503115881298</v>
      </c>
      <c r="D223" s="86" t="s">
        <v>1917</v>
      </c>
      <c r="E223" s="86" t="b">
        <v>0</v>
      </c>
      <c r="F223" s="86" t="b">
        <v>0</v>
      </c>
      <c r="G223" s="86" t="b">
        <v>0</v>
      </c>
    </row>
    <row r="224" spans="1:7" ht="15">
      <c r="A224" s="86" t="s">
        <v>325</v>
      </c>
      <c r="B224" s="86">
        <v>2</v>
      </c>
      <c r="C224" s="122">
        <v>0.0024724047775172677</v>
      </c>
      <c r="D224" s="86" t="s">
        <v>1917</v>
      </c>
      <c r="E224" s="86" t="b">
        <v>0</v>
      </c>
      <c r="F224" s="86" t="b">
        <v>0</v>
      </c>
      <c r="G224" s="86" t="b">
        <v>0</v>
      </c>
    </row>
    <row r="225" spans="1:7" ht="15">
      <c r="A225" s="86" t="s">
        <v>324</v>
      </c>
      <c r="B225" s="86">
        <v>2</v>
      </c>
      <c r="C225" s="122">
        <v>0.0024724047775172677</v>
      </c>
      <c r="D225" s="86" t="s">
        <v>1917</v>
      </c>
      <c r="E225" s="86" t="b">
        <v>0</v>
      </c>
      <c r="F225" s="86" t="b">
        <v>0</v>
      </c>
      <c r="G225" s="86" t="b">
        <v>0</v>
      </c>
    </row>
    <row r="226" spans="1:7" ht="15">
      <c r="A226" s="86" t="s">
        <v>1847</v>
      </c>
      <c r="B226" s="86">
        <v>2</v>
      </c>
      <c r="C226" s="122">
        <v>0.0024724047775172677</v>
      </c>
      <c r="D226" s="86" t="s">
        <v>1917</v>
      </c>
      <c r="E226" s="86" t="b">
        <v>0</v>
      </c>
      <c r="F226" s="86" t="b">
        <v>0</v>
      </c>
      <c r="G226" s="86" t="b">
        <v>0</v>
      </c>
    </row>
    <row r="227" spans="1:7" ht="15">
      <c r="A227" s="86" t="s">
        <v>1848</v>
      </c>
      <c r="B227" s="86">
        <v>2</v>
      </c>
      <c r="C227" s="122">
        <v>0.0024724047775172677</v>
      </c>
      <c r="D227" s="86" t="s">
        <v>1917</v>
      </c>
      <c r="E227" s="86" t="b">
        <v>0</v>
      </c>
      <c r="F227" s="86" t="b">
        <v>0</v>
      </c>
      <c r="G227" s="86" t="b">
        <v>0</v>
      </c>
    </row>
    <row r="228" spans="1:7" ht="15">
      <c r="A228" s="86" t="s">
        <v>272</v>
      </c>
      <c r="B228" s="86">
        <v>2</v>
      </c>
      <c r="C228" s="122">
        <v>0.0021118898126502245</v>
      </c>
      <c r="D228" s="86" t="s">
        <v>1917</v>
      </c>
      <c r="E228" s="86" t="b">
        <v>0</v>
      </c>
      <c r="F228" s="86" t="b">
        <v>0</v>
      </c>
      <c r="G228" s="86" t="b">
        <v>0</v>
      </c>
    </row>
    <row r="229" spans="1:7" ht="15">
      <c r="A229" s="86" t="s">
        <v>323</v>
      </c>
      <c r="B229" s="86">
        <v>2</v>
      </c>
      <c r="C229" s="122">
        <v>0.0021118898126502245</v>
      </c>
      <c r="D229" s="86" t="s">
        <v>1917</v>
      </c>
      <c r="E229" s="86" t="b">
        <v>0</v>
      </c>
      <c r="F229" s="86" t="b">
        <v>0</v>
      </c>
      <c r="G229" s="86" t="b">
        <v>0</v>
      </c>
    </row>
    <row r="230" spans="1:7" ht="15">
      <c r="A230" s="86" t="s">
        <v>322</v>
      </c>
      <c r="B230" s="86">
        <v>2</v>
      </c>
      <c r="C230" s="122">
        <v>0.0021118898126502245</v>
      </c>
      <c r="D230" s="86" t="s">
        <v>1917</v>
      </c>
      <c r="E230" s="86" t="b">
        <v>0</v>
      </c>
      <c r="F230" s="86" t="b">
        <v>0</v>
      </c>
      <c r="G230" s="86" t="b">
        <v>0</v>
      </c>
    </row>
    <row r="231" spans="1:7" ht="15">
      <c r="A231" s="86" t="s">
        <v>1849</v>
      </c>
      <c r="B231" s="86">
        <v>2</v>
      </c>
      <c r="C231" s="122">
        <v>0.0021118898126502245</v>
      </c>
      <c r="D231" s="86" t="s">
        <v>1917</v>
      </c>
      <c r="E231" s="86" t="b">
        <v>0</v>
      </c>
      <c r="F231" s="86" t="b">
        <v>0</v>
      </c>
      <c r="G231" s="86" t="b">
        <v>0</v>
      </c>
    </row>
    <row r="232" spans="1:7" ht="15">
      <c r="A232" s="86" t="s">
        <v>1650</v>
      </c>
      <c r="B232" s="86">
        <v>2</v>
      </c>
      <c r="C232" s="122">
        <v>0.0021118898126502245</v>
      </c>
      <c r="D232" s="86" t="s">
        <v>1917</v>
      </c>
      <c r="E232" s="86" t="b">
        <v>0</v>
      </c>
      <c r="F232" s="86" t="b">
        <v>0</v>
      </c>
      <c r="G232" s="86" t="b">
        <v>0</v>
      </c>
    </row>
    <row r="233" spans="1:7" ht="15">
      <c r="A233" s="86" t="s">
        <v>1772</v>
      </c>
      <c r="B233" s="86">
        <v>2</v>
      </c>
      <c r="C233" s="122">
        <v>0.0021118898126502245</v>
      </c>
      <c r="D233" s="86" t="s">
        <v>1917</v>
      </c>
      <c r="E233" s="86" t="b">
        <v>0</v>
      </c>
      <c r="F233" s="86" t="b">
        <v>0</v>
      </c>
      <c r="G233" s="86" t="b">
        <v>0</v>
      </c>
    </row>
    <row r="234" spans="1:7" ht="15">
      <c r="A234" s="86" t="s">
        <v>1850</v>
      </c>
      <c r="B234" s="86">
        <v>2</v>
      </c>
      <c r="C234" s="122">
        <v>0.0021118898126502245</v>
      </c>
      <c r="D234" s="86" t="s">
        <v>1917</v>
      </c>
      <c r="E234" s="86" t="b">
        <v>0</v>
      </c>
      <c r="F234" s="86" t="b">
        <v>0</v>
      </c>
      <c r="G234" s="86" t="b">
        <v>0</v>
      </c>
    </row>
    <row r="235" spans="1:7" ht="15">
      <c r="A235" s="86" t="s">
        <v>1851</v>
      </c>
      <c r="B235" s="86">
        <v>2</v>
      </c>
      <c r="C235" s="122">
        <v>0.0021118898126502245</v>
      </c>
      <c r="D235" s="86" t="s">
        <v>1917</v>
      </c>
      <c r="E235" s="86" t="b">
        <v>0</v>
      </c>
      <c r="F235" s="86" t="b">
        <v>0</v>
      </c>
      <c r="G235" s="86" t="b">
        <v>0</v>
      </c>
    </row>
    <row r="236" spans="1:7" ht="15">
      <c r="A236" s="86" t="s">
        <v>1852</v>
      </c>
      <c r="B236" s="86">
        <v>2</v>
      </c>
      <c r="C236" s="122">
        <v>0.0021118898126502245</v>
      </c>
      <c r="D236" s="86" t="s">
        <v>1917</v>
      </c>
      <c r="E236" s="86" t="b">
        <v>0</v>
      </c>
      <c r="F236" s="86" t="b">
        <v>0</v>
      </c>
      <c r="G236" s="86" t="b">
        <v>0</v>
      </c>
    </row>
    <row r="237" spans="1:7" ht="15">
      <c r="A237" s="86" t="s">
        <v>1853</v>
      </c>
      <c r="B237" s="86">
        <v>2</v>
      </c>
      <c r="C237" s="122">
        <v>0.0021118898126502245</v>
      </c>
      <c r="D237" s="86" t="s">
        <v>1917</v>
      </c>
      <c r="E237" s="86" t="b">
        <v>0</v>
      </c>
      <c r="F237" s="86" t="b">
        <v>0</v>
      </c>
      <c r="G237" s="86" t="b">
        <v>0</v>
      </c>
    </row>
    <row r="238" spans="1:7" ht="15">
      <c r="A238" s="86" t="s">
        <v>1854</v>
      </c>
      <c r="B238" s="86">
        <v>2</v>
      </c>
      <c r="C238" s="122">
        <v>0.0021118898126502245</v>
      </c>
      <c r="D238" s="86" t="s">
        <v>1917</v>
      </c>
      <c r="E238" s="86" t="b">
        <v>0</v>
      </c>
      <c r="F238" s="86" t="b">
        <v>0</v>
      </c>
      <c r="G238" s="86" t="b">
        <v>0</v>
      </c>
    </row>
    <row r="239" spans="1:7" ht="15">
      <c r="A239" s="86" t="s">
        <v>1740</v>
      </c>
      <c r="B239" s="86">
        <v>2</v>
      </c>
      <c r="C239" s="122">
        <v>0.0021118898126502245</v>
      </c>
      <c r="D239" s="86" t="s">
        <v>1917</v>
      </c>
      <c r="E239" s="86" t="b">
        <v>0</v>
      </c>
      <c r="F239" s="86" t="b">
        <v>0</v>
      </c>
      <c r="G239" s="86" t="b">
        <v>0</v>
      </c>
    </row>
    <row r="240" spans="1:7" ht="15">
      <c r="A240" s="86" t="s">
        <v>291</v>
      </c>
      <c r="B240" s="86">
        <v>2</v>
      </c>
      <c r="C240" s="122">
        <v>0.0021118898126502245</v>
      </c>
      <c r="D240" s="86" t="s">
        <v>1917</v>
      </c>
      <c r="E240" s="86" t="b">
        <v>0</v>
      </c>
      <c r="F240" s="86" t="b">
        <v>0</v>
      </c>
      <c r="G240" s="86" t="b">
        <v>0</v>
      </c>
    </row>
    <row r="241" spans="1:7" ht="15">
      <c r="A241" s="86" t="s">
        <v>290</v>
      </c>
      <c r="B241" s="86">
        <v>2</v>
      </c>
      <c r="C241" s="122">
        <v>0.0021118898126502245</v>
      </c>
      <c r="D241" s="86" t="s">
        <v>1917</v>
      </c>
      <c r="E241" s="86" t="b">
        <v>0</v>
      </c>
      <c r="F241" s="86" t="b">
        <v>0</v>
      </c>
      <c r="G241" s="86" t="b">
        <v>0</v>
      </c>
    </row>
    <row r="242" spans="1:7" ht="15">
      <c r="A242" s="86" t="s">
        <v>257</v>
      </c>
      <c r="B242" s="86">
        <v>2</v>
      </c>
      <c r="C242" s="122">
        <v>0.0021118898126502245</v>
      </c>
      <c r="D242" s="86" t="s">
        <v>1917</v>
      </c>
      <c r="E242" s="86" t="b">
        <v>0</v>
      </c>
      <c r="F242" s="86" t="b">
        <v>0</v>
      </c>
      <c r="G242" s="86" t="b">
        <v>0</v>
      </c>
    </row>
    <row r="243" spans="1:7" ht="15">
      <c r="A243" s="86" t="s">
        <v>311</v>
      </c>
      <c r="B243" s="86">
        <v>2</v>
      </c>
      <c r="C243" s="122">
        <v>0.0021118898126502245</v>
      </c>
      <c r="D243" s="86" t="s">
        <v>1917</v>
      </c>
      <c r="E243" s="86" t="b">
        <v>0</v>
      </c>
      <c r="F243" s="86" t="b">
        <v>0</v>
      </c>
      <c r="G243" s="86" t="b">
        <v>0</v>
      </c>
    </row>
    <row r="244" spans="1:7" ht="15">
      <c r="A244" s="86" t="s">
        <v>1807</v>
      </c>
      <c r="B244" s="86">
        <v>2</v>
      </c>
      <c r="C244" s="122">
        <v>0.0021118898126502245</v>
      </c>
      <c r="D244" s="86" t="s">
        <v>1917</v>
      </c>
      <c r="E244" s="86" t="b">
        <v>0</v>
      </c>
      <c r="F244" s="86" t="b">
        <v>1</v>
      </c>
      <c r="G244" s="86" t="b">
        <v>0</v>
      </c>
    </row>
    <row r="245" spans="1:7" ht="15">
      <c r="A245" s="86" t="s">
        <v>1808</v>
      </c>
      <c r="B245" s="86">
        <v>2</v>
      </c>
      <c r="C245" s="122">
        <v>0.0021118898126502245</v>
      </c>
      <c r="D245" s="86" t="s">
        <v>1917</v>
      </c>
      <c r="E245" s="86" t="b">
        <v>0</v>
      </c>
      <c r="F245" s="86" t="b">
        <v>0</v>
      </c>
      <c r="G245" s="86" t="b">
        <v>0</v>
      </c>
    </row>
    <row r="246" spans="1:7" ht="15">
      <c r="A246" s="86" t="s">
        <v>1783</v>
      </c>
      <c r="B246" s="86">
        <v>2</v>
      </c>
      <c r="C246" s="122">
        <v>0.0021118898126502245</v>
      </c>
      <c r="D246" s="86" t="s">
        <v>1917</v>
      </c>
      <c r="E246" s="86" t="b">
        <v>0</v>
      </c>
      <c r="F246" s="86" t="b">
        <v>0</v>
      </c>
      <c r="G246" s="86" t="b">
        <v>0</v>
      </c>
    </row>
    <row r="247" spans="1:7" ht="15">
      <c r="A247" s="86" t="s">
        <v>1809</v>
      </c>
      <c r="B247" s="86">
        <v>2</v>
      </c>
      <c r="C247" s="122">
        <v>0.0021118898126502245</v>
      </c>
      <c r="D247" s="86" t="s">
        <v>1917</v>
      </c>
      <c r="E247" s="86" t="b">
        <v>0</v>
      </c>
      <c r="F247" s="86" t="b">
        <v>0</v>
      </c>
      <c r="G247" s="86" t="b">
        <v>0</v>
      </c>
    </row>
    <row r="248" spans="1:7" ht="15">
      <c r="A248" s="86" t="s">
        <v>1810</v>
      </c>
      <c r="B248" s="86">
        <v>2</v>
      </c>
      <c r="C248" s="122">
        <v>0.0021118898126502245</v>
      </c>
      <c r="D248" s="86" t="s">
        <v>1917</v>
      </c>
      <c r="E248" s="86" t="b">
        <v>0</v>
      </c>
      <c r="F248" s="86" t="b">
        <v>0</v>
      </c>
      <c r="G248" s="86" t="b">
        <v>0</v>
      </c>
    </row>
    <row r="249" spans="1:7" ht="15">
      <c r="A249" s="86" t="s">
        <v>1811</v>
      </c>
      <c r="B249" s="86">
        <v>2</v>
      </c>
      <c r="C249" s="122">
        <v>0.0021118898126502245</v>
      </c>
      <c r="D249" s="86" t="s">
        <v>1917</v>
      </c>
      <c r="E249" s="86" t="b">
        <v>0</v>
      </c>
      <c r="F249" s="86" t="b">
        <v>0</v>
      </c>
      <c r="G249" s="86" t="b">
        <v>0</v>
      </c>
    </row>
    <row r="250" spans="1:7" ht="15">
      <c r="A250" s="86" t="s">
        <v>1812</v>
      </c>
      <c r="B250" s="86">
        <v>2</v>
      </c>
      <c r="C250" s="122">
        <v>0.0021118898126502245</v>
      </c>
      <c r="D250" s="86" t="s">
        <v>1917</v>
      </c>
      <c r="E250" s="86" t="b">
        <v>0</v>
      </c>
      <c r="F250" s="86" t="b">
        <v>0</v>
      </c>
      <c r="G250" s="86" t="b">
        <v>0</v>
      </c>
    </row>
    <row r="251" spans="1:7" ht="15">
      <c r="A251" s="86" t="s">
        <v>1749</v>
      </c>
      <c r="B251" s="86">
        <v>2</v>
      </c>
      <c r="C251" s="122">
        <v>0.0021118898126502245</v>
      </c>
      <c r="D251" s="86" t="s">
        <v>1917</v>
      </c>
      <c r="E251" s="86" t="b">
        <v>0</v>
      </c>
      <c r="F251" s="86" t="b">
        <v>0</v>
      </c>
      <c r="G251" s="86" t="b">
        <v>0</v>
      </c>
    </row>
    <row r="252" spans="1:7" ht="15">
      <c r="A252" s="86" t="s">
        <v>1813</v>
      </c>
      <c r="B252" s="86">
        <v>2</v>
      </c>
      <c r="C252" s="122">
        <v>0.0021118898126502245</v>
      </c>
      <c r="D252" s="86" t="s">
        <v>1917</v>
      </c>
      <c r="E252" s="86" t="b">
        <v>0</v>
      </c>
      <c r="F252" s="86" t="b">
        <v>0</v>
      </c>
      <c r="G252" s="86" t="b">
        <v>0</v>
      </c>
    </row>
    <row r="253" spans="1:7" ht="15">
      <c r="A253" s="86" t="s">
        <v>1814</v>
      </c>
      <c r="B253" s="86">
        <v>2</v>
      </c>
      <c r="C253" s="122">
        <v>0.0021118898126502245</v>
      </c>
      <c r="D253" s="86" t="s">
        <v>1917</v>
      </c>
      <c r="E253" s="86" t="b">
        <v>0</v>
      </c>
      <c r="F253" s="86" t="b">
        <v>0</v>
      </c>
      <c r="G253" s="86" t="b">
        <v>0</v>
      </c>
    </row>
    <row r="254" spans="1:7" ht="15">
      <c r="A254" s="86" t="s">
        <v>1708</v>
      </c>
      <c r="B254" s="86">
        <v>2</v>
      </c>
      <c r="C254" s="122">
        <v>0.0021118898126502245</v>
      </c>
      <c r="D254" s="86" t="s">
        <v>1917</v>
      </c>
      <c r="E254" s="86" t="b">
        <v>0</v>
      </c>
      <c r="F254" s="86" t="b">
        <v>0</v>
      </c>
      <c r="G254" s="86" t="b">
        <v>0</v>
      </c>
    </row>
    <row r="255" spans="1:7" ht="15">
      <c r="A255" s="86" t="s">
        <v>1817</v>
      </c>
      <c r="B255" s="86">
        <v>2</v>
      </c>
      <c r="C255" s="122">
        <v>0.0021118898126502245</v>
      </c>
      <c r="D255" s="86" t="s">
        <v>1917</v>
      </c>
      <c r="E255" s="86" t="b">
        <v>0</v>
      </c>
      <c r="F255" s="86" t="b">
        <v>0</v>
      </c>
      <c r="G255" s="86" t="b">
        <v>0</v>
      </c>
    </row>
    <row r="256" spans="1:7" ht="15">
      <c r="A256" s="86" t="s">
        <v>1818</v>
      </c>
      <c r="B256" s="86">
        <v>2</v>
      </c>
      <c r="C256" s="122">
        <v>0.0021118898126502245</v>
      </c>
      <c r="D256" s="86" t="s">
        <v>1917</v>
      </c>
      <c r="E256" s="86" t="b">
        <v>0</v>
      </c>
      <c r="F256" s="86" t="b">
        <v>0</v>
      </c>
      <c r="G256" s="86" t="b">
        <v>0</v>
      </c>
    </row>
    <row r="257" spans="1:7" ht="15">
      <c r="A257" s="86" t="s">
        <v>1819</v>
      </c>
      <c r="B257" s="86">
        <v>2</v>
      </c>
      <c r="C257" s="122">
        <v>0.0021118898126502245</v>
      </c>
      <c r="D257" s="86" t="s">
        <v>1917</v>
      </c>
      <c r="E257" s="86" t="b">
        <v>0</v>
      </c>
      <c r="F257" s="86" t="b">
        <v>0</v>
      </c>
      <c r="G257" s="86" t="b">
        <v>0</v>
      </c>
    </row>
    <row r="258" spans="1:7" ht="15">
      <c r="A258" s="86" t="s">
        <v>1820</v>
      </c>
      <c r="B258" s="86">
        <v>2</v>
      </c>
      <c r="C258" s="122">
        <v>0.0021118898126502245</v>
      </c>
      <c r="D258" s="86" t="s">
        <v>1917</v>
      </c>
      <c r="E258" s="86" t="b">
        <v>0</v>
      </c>
      <c r="F258" s="86" t="b">
        <v>0</v>
      </c>
      <c r="G258" s="86" t="b">
        <v>0</v>
      </c>
    </row>
    <row r="259" spans="1:7" ht="15">
      <c r="A259" s="86" t="s">
        <v>1821</v>
      </c>
      <c r="B259" s="86">
        <v>2</v>
      </c>
      <c r="C259" s="122">
        <v>0.0021118898126502245</v>
      </c>
      <c r="D259" s="86" t="s">
        <v>1917</v>
      </c>
      <c r="E259" s="86" t="b">
        <v>0</v>
      </c>
      <c r="F259" s="86" t="b">
        <v>0</v>
      </c>
      <c r="G259" s="86" t="b">
        <v>0</v>
      </c>
    </row>
    <row r="260" spans="1:7" ht="15">
      <c r="A260" s="86" t="s">
        <v>1822</v>
      </c>
      <c r="B260" s="86">
        <v>2</v>
      </c>
      <c r="C260" s="122">
        <v>0.0021118898126502245</v>
      </c>
      <c r="D260" s="86" t="s">
        <v>1917</v>
      </c>
      <c r="E260" s="86" t="b">
        <v>0</v>
      </c>
      <c r="F260" s="86" t="b">
        <v>0</v>
      </c>
      <c r="G260" s="86" t="b">
        <v>0</v>
      </c>
    </row>
    <row r="261" spans="1:7" ht="15">
      <c r="A261" s="86" t="s">
        <v>1763</v>
      </c>
      <c r="B261" s="86">
        <v>2</v>
      </c>
      <c r="C261" s="122">
        <v>0.0021118898126502245</v>
      </c>
      <c r="D261" s="86" t="s">
        <v>1917</v>
      </c>
      <c r="E261" s="86" t="b">
        <v>0</v>
      </c>
      <c r="F261" s="86" t="b">
        <v>0</v>
      </c>
      <c r="G261" s="86" t="b">
        <v>0</v>
      </c>
    </row>
    <row r="262" spans="1:7" ht="15">
      <c r="A262" s="86" t="s">
        <v>1625</v>
      </c>
      <c r="B262" s="86">
        <v>2</v>
      </c>
      <c r="C262" s="122">
        <v>0.0021118898126502245</v>
      </c>
      <c r="D262" s="86" t="s">
        <v>1917</v>
      </c>
      <c r="E262" s="86" t="b">
        <v>0</v>
      </c>
      <c r="F262" s="86" t="b">
        <v>1</v>
      </c>
      <c r="G262" s="86" t="b">
        <v>0</v>
      </c>
    </row>
    <row r="263" spans="1:7" ht="15">
      <c r="A263" s="86" t="s">
        <v>1823</v>
      </c>
      <c r="B263" s="86">
        <v>2</v>
      </c>
      <c r="C263" s="122">
        <v>0.0021118898126502245</v>
      </c>
      <c r="D263" s="86" t="s">
        <v>1917</v>
      </c>
      <c r="E263" s="86" t="b">
        <v>0</v>
      </c>
      <c r="F263" s="86" t="b">
        <v>0</v>
      </c>
      <c r="G263" s="86" t="b">
        <v>0</v>
      </c>
    </row>
    <row r="264" spans="1:7" ht="15">
      <c r="A264" s="86" t="s">
        <v>1824</v>
      </c>
      <c r="B264" s="86">
        <v>2</v>
      </c>
      <c r="C264" s="122">
        <v>0.0021118898126502245</v>
      </c>
      <c r="D264" s="86" t="s">
        <v>1917</v>
      </c>
      <c r="E264" s="86" t="b">
        <v>0</v>
      </c>
      <c r="F264" s="86" t="b">
        <v>0</v>
      </c>
      <c r="G264" s="86" t="b">
        <v>0</v>
      </c>
    </row>
    <row r="265" spans="1:7" ht="15">
      <c r="A265" s="86" t="s">
        <v>1670</v>
      </c>
      <c r="B265" s="86">
        <v>2</v>
      </c>
      <c r="C265" s="122">
        <v>0.0021118898126502245</v>
      </c>
      <c r="D265" s="86" t="s">
        <v>1917</v>
      </c>
      <c r="E265" s="86" t="b">
        <v>0</v>
      </c>
      <c r="F265" s="86" t="b">
        <v>0</v>
      </c>
      <c r="G265" s="86" t="b">
        <v>0</v>
      </c>
    </row>
    <row r="266" spans="1:7" ht="15">
      <c r="A266" s="86" t="s">
        <v>1866</v>
      </c>
      <c r="B266" s="86">
        <v>2</v>
      </c>
      <c r="C266" s="122">
        <v>0.0021118898126502245</v>
      </c>
      <c r="D266" s="86" t="s">
        <v>1917</v>
      </c>
      <c r="E266" s="86" t="b">
        <v>0</v>
      </c>
      <c r="F266" s="86" t="b">
        <v>1</v>
      </c>
      <c r="G266" s="86" t="b">
        <v>0</v>
      </c>
    </row>
    <row r="267" spans="1:7" ht="15">
      <c r="A267" s="86" t="s">
        <v>1621</v>
      </c>
      <c r="B267" s="86">
        <v>2</v>
      </c>
      <c r="C267" s="122">
        <v>0.0021118898126502245</v>
      </c>
      <c r="D267" s="86" t="s">
        <v>1917</v>
      </c>
      <c r="E267" s="86" t="b">
        <v>0</v>
      </c>
      <c r="F267" s="86" t="b">
        <v>1</v>
      </c>
      <c r="G267" s="86" t="b">
        <v>0</v>
      </c>
    </row>
    <row r="268" spans="1:7" ht="15">
      <c r="A268" s="86" t="s">
        <v>1891</v>
      </c>
      <c r="B268" s="86">
        <v>2</v>
      </c>
      <c r="C268" s="122">
        <v>0.0021118898126502245</v>
      </c>
      <c r="D268" s="86" t="s">
        <v>1917</v>
      </c>
      <c r="E268" s="86" t="b">
        <v>0</v>
      </c>
      <c r="F268" s="86" t="b">
        <v>0</v>
      </c>
      <c r="G268" s="86" t="b">
        <v>0</v>
      </c>
    </row>
    <row r="269" spans="1:7" ht="15">
      <c r="A269" s="86" t="s">
        <v>1804</v>
      </c>
      <c r="B269" s="86">
        <v>2</v>
      </c>
      <c r="C269" s="122">
        <v>0.0021118898126502245</v>
      </c>
      <c r="D269" s="86" t="s">
        <v>1917</v>
      </c>
      <c r="E269" s="86" t="b">
        <v>0</v>
      </c>
      <c r="F269" s="86" t="b">
        <v>0</v>
      </c>
      <c r="G269" s="86" t="b">
        <v>0</v>
      </c>
    </row>
    <row r="270" spans="1:7" ht="15">
      <c r="A270" s="86" t="s">
        <v>1785</v>
      </c>
      <c r="B270" s="86">
        <v>2</v>
      </c>
      <c r="C270" s="122">
        <v>0.0021118898126502245</v>
      </c>
      <c r="D270" s="86" t="s">
        <v>1917</v>
      </c>
      <c r="E270" s="86" t="b">
        <v>1</v>
      </c>
      <c r="F270" s="86" t="b">
        <v>0</v>
      </c>
      <c r="G270" s="86" t="b">
        <v>0</v>
      </c>
    </row>
    <row r="271" spans="1:7" ht="15">
      <c r="A271" s="86" t="s">
        <v>1892</v>
      </c>
      <c r="B271" s="86">
        <v>2</v>
      </c>
      <c r="C271" s="122">
        <v>0.0021118898126502245</v>
      </c>
      <c r="D271" s="86" t="s">
        <v>1917</v>
      </c>
      <c r="E271" s="86" t="b">
        <v>0</v>
      </c>
      <c r="F271" s="86" t="b">
        <v>0</v>
      </c>
      <c r="G271" s="86" t="b">
        <v>0</v>
      </c>
    </row>
    <row r="272" spans="1:7" ht="15">
      <c r="A272" s="86" t="s">
        <v>1893</v>
      </c>
      <c r="B272" s="86">
        <v>2</v>
      </c>
      <c r="C272" s="122">
        <v>0.0021118898126502245</v>
      </c>
      <c r="D272" s="86" t="s">
        <v>1917</v>
      </c>
      <c r="E272" s="86" t="b">
        <v>0</v>
      </c>
      <c r="F272" s="86" t="b">
        <v>0</v>
      </c>
      <c r="G272" s="86" t="b">
        <v>0</v>
      </c>
    </row>
    <row r="273" spans="1:7" ht="15">
      <c r="A273" s="86" t="s">
        <v>1748</v>
      </c>
      <c r="B273" s="86">
        <v>2</v>
      </c>
      <c r="C273" s="122">
        <v>0.0021118898126502245</v>
      </c>
      <c r="D273" s="86" t="s">
        <v>1917</v>
      </c>
      <c r="E273" s="86" t="b">
        <v>0</v>
      </c>
      <c r="F273" s="86" t="b">
        <v>0</v>
      </c>
      <c r="G273" s="86" t="b">
        <v>0</v>
      </c>
    </row>
    <row r="274" spans="1:7" ht="15">
      <c r="A274" s="86" t="s">
        <v>1492</v>
      </c>
      <c r="B274" s="86">
        <v>2</v>
      </c>
      <c r="C274" s="122">
        <v>0.0021118898126502245</v>
      </c>
      <c r="D274" s="86" t="s">
        <v>1917</v>
      </c>
      <c r="E274" s="86" t="b">
        <v>1</v>
      </c>
      <c r="F274" s="86" t="b">
        <v>0</v>
      </c>
      <c r="G274" s="86" t="b">
        <v>0</v>
      </c>
    </row>
    <row r="275" spans="1:7" ht="15">
      <c r="A275" s="86" t="s">
        <v>1881</v>
      </c>
      <c r="B275" s="86">
        <v>2</v>
      </c>
      <c r="C275" s="122">
        <v>0.0021118898126502245</v>
      </c>
      <c r="D275" s="86" t="s">
        <v>1917</v>
      </c>
      <c r="E275" s="86" t="b">
        <v>0</v>
      </c>
      <c r="F275" s="86" t="b">
        <v>0</v>
      </c>
      <c r="G275" s="86" t="b">
        <v>0</v>
      </c>
    </row>
    <row r="276" spans="1:7" ht="15">
      <c r="A276" s="86" t="s">
        <v>1882</v>
      </c>
      <c r="B276" s="86">
        <v>2</v>
      </c>
      <c r="C276" s="122">
        <v>0.0021118898126502245</v>
      </c>
      <c r="D276" s="86" t="s">
        <v>1917</v>
      </c>
      <c r="E276" s="86" t="b">
        <v>0</v>
      </c>
      <c r="F276" s="86" t="b">
        <v>0</v>
      </c>
      <c r="G276" s="86" t="b">
        <v>0</v>
      </c>
    </row>
    <row r="277" spans="1:7" ht="15">
      <c r="A277" s="86" t="s">
        <v>1883</v>
      </c>
      <c r="B277" s="86">
        <v>2</v>
      </c>
      <c r="C277" s="122">
        <v>0.0021118898126502245</v>
      </c>
      <c r="D277" s="86" t="s">
        <v>1917</v>
      </c>
      <c r="E277" s="86" t="b">
        <v>0</v>
      </c>
      <c r="F277" s="86" t="b">
        <v>1</v>
      </c>
      <c r="G277" s="86" t="b">
        <v>0</v>
      </c>
    </row>
    <row r="278" spans="1:7" ht="15">
      <c r="A278" s="86" t="s">
        <v>1690</v>
      </c>
      <c r="B278" s="86">
        <v>2</v>
      </c>
      <c r="C278" s="122">
        <v>0.0021118898126502245</v>
      </c>
      <c r="D278" s="86" t="s">
        <v>1917</v>
      </c>
      <c r="E278" s="86" t="b">
        <v>0</v>
      </c>
      <c r="F278" s="86" t="b">
        <v>0</v>
      </c>
      <c r="G278" s="86" t="b">
        <v>0</v>
      </c>
    </row>
    <row r="279" spans="1:7" ht="15">
      <c r="A279" s="86" t="s">
        <v>1884</v>
      </c>
      <c r="B279" s="86">
        <v>2</v>
      </c>
      <c r="C279" s="122">
        <v>0.0021118898126502245</v>
      </c>
      <c r="D279" s="86" t="s">
        <v>1917</v>
      </c>
      <c r="E279" s="86" t="b">
        <v>0</v>
      </c>
      <c r="F279" s="86" t="b">
        <v>0</v>
      </c>
      <c r="G279" s="86" t="b">
        <v>0</v>
      </c>
    </row>
    <row r="280" spans="1:7" ht="15">
      <c r="A280" s="86" t="s">
        <v>1885</v>
      </c>
      <c r="B280" s="86">
        <v>2</v>
      </c>
      <c r="C280" s="122">
        <v>0.0021118898126502245</v>
      </c>
      <c r="D280" s="86" t="s">
        <v>1917</v>
      </c>
      <c r="E280" s="86" t="b">
        <v>0</v>
      </c>
      <c r="F280" s="86" t="b">
        <v>0</v>
      </c>
      <c r="G280" s="86" t="b">
        <v>0</v>
      </c>
    </row>
    <row r="281" spans="1:7" ht="15">
      <c r="A281" s="86" t="s">
        <v>1886</v>
      </c>
      <c r="B281" s="86">
        <v>2</v>
      </c>
      <c r="C281" s="122">
        <v>0.0021118898126502245</v>
      </c>
      <c r="D281" s="86" t="s">
        <v>1917</v>
      </c>
      <c r="E281" s="86" t="b">
        <v>0</v>
      </c>
      <c r="F281" s="86" t="b">
        <v>1</v>
      </c>
      <c r="G281" s="86" t="b">
        <v>0</v>
      </c>
    </row>
    <row r="282" spans="1:7" ht="15">
      <c r="A282" s="86" t="s">
        <v>1801</v>
      </c>
      <c r="B282" s="86">
        <v>2</v>
      </c>
      <c r="C282" s="122">
        <v>0.0021118898126502245</v>
      </c>
      <c r="D282" s="86" t="s">
        <v>1917</v>
      </c>
      <c r="E282" s="86" t="b">
        <v>1</v>
      </c>
      <c r="F282" s="86" t="b">
        <v>0</v>
      </c>
      <c r="G282" s="86" t="b">
        <v>0</v>
      </c>
    </row>
    <row r="283" spans="1:7" ht="15">
      <c r="A283" s="86" t="s">
        <v>1887</v>
      </c>
      <c r="B283" s="86">
        <v>2</v>
      </c>
      <c r="C283" s="122">
        <v>0.0021118898126502245</v>
      </c>
      <c r="D283" s="86" t="s">
        <v>1917</v>
      </c>
      <c r="E283" s="86" t="b">
        <v>0</v>
      </c>
      <c r="F283" s="86" t="b">
        <v>0</v>
      </c>
      <c r="G283" s="86" t="b">
        <v>0</v>
      </c>
    </row>
    <row r="284" spans="1:7" ht="15">
      <c r="A284" s="86" t="s">
        <v>1888</v>
      </c>
      <c r="B284" s="86">
        <v>2</v>
      </c>
      <c r="C284" s="122">
        <v>0.0021118898126502245</v>
      </c>
      <c r="D284" s="86" t="s">
        <v>1917</v>
      </c>
      <c r="E284" s="86" t="b">
        <v>0</v>
      </c>
      <c r="F284" s="86" t="b">
        <v>0</v>
      </c>
      <c r="G284" s="86" t="b">
        <v>0</v>
      </c>
    </row>
    <row r="285" spans="1:7" ht="15">
      <c r="A285" s="86" t="s">
        <v>1889</v>
      </c>
      <c r="B285" s="86">
        <v>2</v>
      </c>
      <c r="C285" s="122">
        <v>0.0021118898126502245</v>
      </c>
      <c r="D285" s="86" t="s">
        <v>1917</v>
      </c>
      <c r="E285" s="86" t="b">
        <v>0</v>
      </c>
      <c r="F285" s="86" t="b">
        <v>0</v>
      </c>
      <c r="G285" s="86" t="b">
        <v>0</v>
      </c>
    </row>
    <row r="286" spans="1:7" ht="15">
      <c r="A286" s="86" t="s">
        <v>1890</v>
      </c>
      <c r="B286" s="86">
        <v>2</v>
      </c>
      <c r="C286" s="122">
        <v>0.0021118898126502245</v>
      </c>
      <c r="D286" s="86" t="s">
        <v>1917</v>
      </c>
      <c r="E286" s="86" t="b">
        <v>0</v>
      </c>
      <c r="F286" s="86" t="b">
        <v>0</v>
      </c>
      <c r="G286" s="86" t="b">
        <v>0</v>
      </c>
    </row>
    <row r="287" spans="1:7" ht="15">
      <c r="A287" s="86" t="s">
        <v>1768</v>
      </c>
      <c r="B287" s="86">
        <v>2</v>
      </c>
      <c r="C287" s="122">
        <v>0.0021118898126502245</v>
      </c>
      <c r="D287" s="86" t="s">
        <v>1917</v>
      </c>
      <c r="E287" s="86" t="b">
        <v>0</v>
      </c>
      <c r="F287" s="86" t="b">
        <v>0</v>
      </c>
      <c r="G287" s="86" t="b">
        <v>0</v>
      </c>
    </row>
    <row r="288" spans="1:7" ht="15">
      <c r="A288" s="86" t="s">
        <v>1825</v>
      </c>
      <c r="B288" s="86">
        <v>2</v>
      </c>
      <c r="C288" s="122">
        <v>0.0021118898126502245</v>
      </c>
      <c r="D288" s="86" t="s">
        <v>1917</v>
      </c>
      <c r="E288" s="86" t="b">
        <v>0</v>
      </c>
      <c r="F288" s="86" t="b">
        <v>0</v>
      </c>
      <c r="G288" s="86" t="b">
        <v>0</v>
      </c>
    </row>
    <row r="289" spans="1:7" ht="15">
      <c r="A289" s="86" t="s">
        <v>1826</v>
      </c>
      <c r="B289" s="86">
        <v>2</v>
      </c>
      <c r="C289" s="122">
        <v>0.0021118898126502245</v>
      </c>
      <c r="D289" s="86" t="s">
        <v>1917</v>
      </c>
      <c r="E289" s="86" t="b">
        <v>0</v>
      </c>
      <c r="F289" s="86" t="b">
        <v>0</v>
      </c>
      <c r="G289" s="86" t="b">
        <v>0</v>
      </c>
    </row>
    <row r="290" spans="1:7" ht="15">
      <c r="A290" s="86" t="s">
        <v>1827</v>
      </c>
      <c r="B290" s="86">
        <v>2</v>
      </c>
      <c r="C290" s="122">
        <v>0.0021118898126502245</v>
      </c>
      <c r="D290" s="86" t="s">
        <v>1917</v>
      </c>
      <c r="E290" s="86" t="b">
        <v>0</v>
      </c>
      <c r="F290" s="86" t="b">
        <v>0</v>
      </c>
      <c r="G290" s="86" t="b">
        <v>0</v>
      </c>
    </row>
    <row r="291" spans="1:7" ht="15">
      <c r="A291" s="86" t="s">
        <v>1803</v>
      </c>
      <c r="B291" s="86">
        <v>2</v>
      </c>
      <c r="C291" s="122">
        <v>0.0021118898126502245</v>
      </c>
      <c r="D291" s="86" t="s">
        <v>1917</v>
      </c>
      <c r="E291" s="86" t="b">
        <v>0</v>
      </c>
      <c r="F291" s="86" t="b">
        <v>0</v>
      </c>
      <c r="G291" s="86" t="b">
        <v>0</v>
      </c>
    </row>
    <row r="292" spans="1:7" ht="15">
      <c r="A292" s="86" t="s">
        <v>1828</v>
      </c>
      <c r="B292" s="86">
        <v>2</v>
      </c>
      <c r="C292" s="122">
        <v>0.0021118898126502245</v>
      </c>
      <c r="D292" s="86" t="s">
        <v>1917</v>
      </c>
      <c r="E292" s="86" t="b">
        <v>0</v>
      </c>
      <c r="F292" s="86" t="b">
        <v>0</v>
      </c>
      <c r="G292" s="86" t="b">
        <v>0</v>
      </c>
    </row>
    <row r="293" spans="1:7" ht="15">
      <c r="A293" s="86" t="s">
        <v>1638</v>
      </c>
      <c r="B293" s="86">
        <v>2</v>
      </c>
      <c r="C293" s="122">
        <v>0.0021118898126502245</v>
      </c>
      <c r="D293" s="86" t="s">
        <v>1917</v>
      </c>
      <c r="E293" s="86" t="b">
        <v>0</v>
      </c>
      <c r="F293" s="86" t="b">
        <v>0</v>
      </c>
      <c r="G293" s="86" t="b">
        <v>0</v>
      </c>
    </row>
    <row r="294" spans="1:7" ht="15">
      <c r="A294" s="86" t="s">
        <v>1745</v>
      </c>
      <c r="B294" s="86">
        <v>2</v>
      </c>
      <c r="C294" s="122">
        <v>0.0021118898126502245</v>
      </c>
      <c r="D294" s="86" t="s">
        <v>1917</v>
      </c>
      <c r="E294" s="86" t="b">
        <v>0</v>
      </c>
      <c r="F294" s="86" t="b">
        <v>0</v>
      </c>
      <c r="G294" s="86" t="b">
        <v>0</v>
      </c>
    </row>
    <row r="295" spans="1:7" ht="15">
      <c r="A295" s="86" t="s">
        <v>1829</v>
      </c>
      <c r="B295" s="86">
        <v>2</v>
      </c>
      <c r="C295" s="122">
        <v>0.0021118898126502245</v>
      </c>
      <c r="D295" s="86" t="s">
        <v>1917</v>
      </c>
      <c r="E295" s="86" t="b">
        <v>0</v>
      </c>
      <c r="F295" s="86" t="b">
        <v>0</v>
      </c>
      <c r="G295" s="86" t="b">
        <v>0</v>
      </c>
    </row>
    <row r="296" spans="1:7" ht="15">
      <c r="A296" s="86" t="s">
        <v>1629</v>
      </c>
      <c r="B296" s="86">
        <v>2</v>
      </c>
      <c r="C296" s="122">
        <v>0.0021118898126502245</v>
      </c>
      <c r="D296" s="86" t="s">
        <v>1917</v>
      </c>
      <c r="E296" s="86" t="b">
        <v>0</v>
      </c>
      <c r="F296" s="86" t="b">
        <v>0</v>
      </c>
      <c r="G296" s="86" t="b">
        <v>0</v>
      </c>
    </row>
    <row r="297" spans="1:7" ht="15">
      <c r="A297" s="86" t="s">
        <v>1767</v>
      </c>
      <c r="B297" s="86">
        <v>2</v>
      </c>
      <c r="C297" s="122">
        <v>0.0021118898126502245</v>
      </c>
      <c r="D297" s="86" t="s">
        <v>1917</v>
      </c>
      <c r="E297" s="86" t="b">
        <v>0</v>
      </c>
      <c r="F297" s="86" t="b">
        <v>0</v>
      </c>
      <c r="G297" s="86" t="b">
        <v>0</v>
      </c>
    </row>
    <row r="298" spans="1:7" ht="15">
      <c r="A298" s="86" t="s">
        <v>1830</v>
      </c>
      <c r="B298" s="86">
        <v>2</v>
      </c>
      <c r="C298" s="122">
        <v>0.0021118898126502245</v>
      </c>
      <c r="D298" s="86" t="s">
        <v>1917</v>
      </c>
      <c r="E298" s="86" t="b">
        <v>0</v>
      </c>
      <c r="F298" s="86" t="b">
        <v>0</v>
      </c>
      <c r="G298" s="86" t="b">
        <v>0</v>
      </c>
    </row>
    <row r="299" spans="1:7" ht="15">
      <c r="A299" s="86" t="s">
        <v>1725</v>
      </c>
      <c r="B299" s="86">
        <v>2</v>
      </c>
      <c r="C299" s="122">
        <v>0.0021118898126502245</v>
      </c>
      <c r="D299" s="86" t="s">
        <v>1917</v>
      </c>
      <c r="E299" s="86" t="b">
        <v>0</v>
      </c>
      <c r="F299" s="86" t="b">
        <v>0</v>
      </c>
      <c r="G299" s="86" t="b">
        <v>0</v>
      </c>
    </row>
    <row r="300" spans="1:7" ht="15">
      <c r="A300" s="86" t="s">
        <v>1831</v>
      </c>
      <c r="B300" s="86">
        <v>2</v>
      </c>
      <c r="C300" s="122">
        <v>0.0021118898126502245</v>
      </c>
      <c r="D300" s="86" t="s">
        <v>1917</v>
      </c>
      <c r="E300" s="86" t="b">
        <v>0</v>
      </c>
      <c r="F300" s="86" t="b">
        <v>1</v>
      </c>
      <c r="G300" s="86" t="b">
        <v>0</v>
      </c>
    </row>
    <row r="301" spans="1:7" ht="15">
      <c r="A301" s="86" t="s">
        <v>1761</v>
      </c>
      <c r="B301" s="86">
        <v>2</v>
      </c>
      <c r="C301" s="122">
        <v>0.0021118898126502245</v>
      </c>
      <c r="D301" s="86" t="s">
        <v>1917</v>
      </c>
      <c r="E301" s="86" t="b">
        <v>0</v>
      </c>
      <c r="F301" s="86" t="b">
        <v>0</v>
      </c>
      <c r="G301" s="86" t="b">
        <v>0</v>
      </c>
    </row>
    <row r="302" spans="1:7" ht="15">
      <c r="A302" s="86" t="s">
        <v>1758</v>
      </c>
      <c r="B302" s="86">
        <v>2</v>
      </c>
      <c r="C302" s="122">
        <v>0.0021118898126502245</v>
      </c>
      <c r="D302" s="86" t="s">
        <v>1917</v>
      </c>
      <c r="E302" s="86" t="b">
        <v>0</v>
      </c>
      <c r="F302" s="86" t="b">
        <v>0</v>
      </c>
      <c r="G302" s="86" t="b">
        <v>0</v>
      </c>
    </row>
    <row r="303" spans="1:7" ht="15">
      <c r="A303" s="86" t="s">
        <v>1832</v>
      </c>
      <c r="B303" s="86">
        <v>2</v>
      </c>
      <c r="C303" s="122">
        <v>0.0021118898126502245</v>
      </c>
      <c r="D303" s="86" t="s">
        <v>1917</v>
      </c>
      <c r="E303" s="86" t="b">
        <v>0</v>
      </c>
      <c r="F303" s="86" t="b">
        <v>0</v>
      </c>
      <c r="G303" s="86" t="b">
        <v>0</v>
      </c>
    </row>
    <row r="304" spans="1:7" ht="15">
      <c r="A304" s="86" t="s">
        <v>1771</v>
      </c>
      <c r="B304" s="86">
        <v>2</v>
      </c>
      <c r="C304" s="122">
        <v>0.0021118898126502245</v>
      </c>
      <c r="D304" s="86" t="s">
        <v>1917</v>
      </c>
      <c r="E304" s="86" t="b">
        <v>0</v>
      </c>
      <c r="F304" s="86" t="b">
        <v>0</v>
      </c>
      <c r="G304" s="86" t="b">
        <v>0</v>
      </c>
    </row>
    <row r="305" spans="1:7" ht="15">
      <c r="A305" s="86" t="s">
        <v>1869</v>
      </c>
      <c r="B305" s="86">
        <v>2</v>
      </c>
      <c r="C305" s="122">
        <v>0.0021118898126502245</v>
      </c>
      <c r="D305" s="86" t="s">
        <v>1917</v>
      </c>
      <c r="E305" s="86" t="b">
        <v>0</v>
      </c>
      <c r="F305" s="86" t="b">
        <v>0</v>
      </c>
      <c r="G305" s="86" t="b">
        <v>0</v>
      </c>
    </row>
    <row r="306" spans="1:7" ht="15">
      <c r="A306" s="86" t="s">
        <v>1686</v>
      </c>
      <c r="B306" s="86">
        <v>2</v>
      </c>
      <c r="C306" s="122">
        <v>0.0021118898126502245</v>
      </c>
      <c r="D306" s="86" t="s">
        <v>1917</v>
      </c>
      <c r="E306" s="86" t="b">
        <v>0</v>
      </c>
      <c r="F306" s="86" t="b">
        <v>0</v>
      </c>
      <c r="G306" s="86" t="b">
        <v>0</v>
      </c>
    </row>
    <row r="307" spans="1:7" ht="15">
      <c r="A307" s="86" t="s">
        <v>1870</v>
      </c>
      <c r="B307" s="86">
        <v>2</v>
      </c>
      <c r="C307" s="122">
        <v>0.0021118898126502245</v>
      </c>
      <c r="D307" s="86" t="s">
        <v>1917</v>
      </c>
      <c r="E307" s="86" t="b">
        <v>0</v>
      </c>
      <c r="F307" s="86" t="b">
        <v>1</v>
      </c>
      <c r="G307" s="86" t="b">
        <v>0</v>
      </c>
    </row>
    <row r="308" spans="1:7" ht="15">
      <c r="A308" s="86" t="s">
        <v>1871</v>
      </c>
      <c r="B308" s="86">
        <v>2</v>
      </c>
      <c r="C308" s="122">
        <v>0.0021118898126502245</v>
      </c>
      <c r="D308" s="86" t="s">
        <v>1917</v>
      </c>
      <c r="E308" s="86" t="b">
        <v>1</v>
      </c>
      <c r="F308" s="86" t="b">
        <v>0</v>
      </c>
      <c r="G308" s="86" t="b">
        <v>0</v>
      </c>
    </row>
    <row r="309" spans="1:7" ht="15">
      <c r="A309" s="86" t="s">
        <v>1894</v>
      </c>
      <c r="B309" s="86">
        <v>2</v>
      </c>
      <c r="C309" s="122">
        <v>0.0024724047775172677</v>
      </c>
      <c r="D309" s="86" t="s">
        <v>1917</v>
      </c>
      <c r="E309" s="86" t="b">
        <v>0</v>
      </c>
      <c r="F309" s="86" t="b">
        <v>0</v>
      </c>
      <c r="G309" s="86" t="b">
        <v>0</v>
      </c>
    </row>
    <row r="310" spans="1:7" ht="15">
      <c r="A310" s="86" t="s">
        <v>1895</v>
      </c>
      <c r="B310" s="86">
        <v>2</v>
      </c>
      <c r="C310" s="122">
        <v>0.0021118898126502245</v>
      </c>
      <c r="D310" s="86" t="s">
        <v>1917</v>
      </c>
      <c r="E310" s="86" t="b">
        <v>0</v>
      </c>
      <c r="F310" s="86" t="b">
        <v>0</v>
      </c>
      <c r="G310" s="86" t="b">
        <v>0</v>
      </c>
    </row>
    <row r="311" spans="1:7" ht="15">
      <c r="A311" s="86" t="s">
        <v>1738</v>
      </c>
      <c r="B311" s="86">
        <v>2</v>
      </c>
      <c r="C311" s="122">
        <v>0.0021118898126502245</v>
      </c>
      <c r="D311" s="86" t="s">
        <v>1917</v>
      </c>
      <c r="E311" s="86" t="b">
        <v>1</v>
      </c>
      <c r="F311" s="86" t="b">
        <v>0</v>
      </c>
      <c r="G311" s="86" t="b">
        <v>0</v>
      </c>
    </row>
    <row r="312" spans="1:7" ht="15">
      <c r="A312" s="86" t="s">
        <v>1774</v>
      </c>
      <c r="B312" s="86">
        <v>2</v>
      </c>
      <c r="C312" s="122">
        <v>0.0021118898126502245</v>
      </c>
      <c r="D312" s="86" t="s">
        <v>1917</v>
      </c>
      <c r="E312" s="86" t="b">
        <v>0</v>
      </c>
      <c r="F312" s="86" t="b">
        <v>0</v>
      </c>
      <c r="G312" s="86" t="b">
        <v>0</v>
      </c>
    </row>
    <row r="313" spans="1:7" ht="15">
      <c r="A313" s="86" t="s">
        <v>1770</v>
      </c>
      <c r="B313" s="86">
        <v>2</v>
      </c>
      <c r="C313" s="122">
        <v>0.0021118898126502245</v>
      </c>
      <c r="D313" s="86" t="s">
        <v>1917</v>
      </c>
      <c r="E313" s="86" t="b">
        <v>0</v>
      </c>
      <c r="F313" s="86" t="b">
        <v>0</v>
      </c>
      <c r="G313" s="86" t="b">
        <v>0</v>
      </c>
    </row>
    <row r="314" spans="1:7" ht="15">
      <c r="A314" s="86" t="s">
        <v>1834</v>
      </c>
      <c r="B314" s="86">
        <v>2</v>
      </c>
      <c r="C314" s="122">
        <v>0.0021118898126502245</v>
      </c>
      <c r="D314" s="86" t="s">
        <v>1917</v>
      </c>
      <c r="E314" s="86" t="b">
        <v>0</v>
      </c>
      <c r="F314" s="86" t="b">
        <v>0</v>
      </c>
      <c r="G314" s="86" t="b">
        <v>0</v>
      </c>
    </row>
    <row r="315" spans="1:7" ht="15">
      <c r="A315" s="86" t="s">
        <v>1835</v>
      </c>
      <c r="B315" s="86">
        <v>2</v>
      </c>
      <c r="C315" s="122">
        <v>0.0021118898126502245</v>
      </c>
      <c r="D315" s="86" t="s">
        <v>1917</v>
      </c>
      <c r="E315" s="86" t="b">
        <v>1</v>
      </c>
      <c r="F315" s="86" t="b">
        <v>0</v>
      </c>
      <c r="G315" s="86" t="b">
        <v>0</v>
      </c>
    </row>
    <row r="316" spans="1:7" ht="15">
      <c r="A316" s="86" t="s">
        <v>300</v>
      </c>
      <c r="B316" s="86">
        <v>2</v>
      </c>
      <c r="C316" s="122">
        <v>0.0021118898126502245</v>
      </c>
      <c r="D316" s="86" t="s">
        <v>1917</v>
      </c>
      <c r="E316" s="86" t="b">
        <v>0</v>
      </c>
      <c r="F316" s="86" t="b">
        <v>0</v>
      </c>
      <c r="G316" s="86" t="b">
        <v>0</v>
      </c>
    </row>
    <row r="317" spans="1:7" ht="15">
      <c r="A317" s="86" t="s">
        <v>1455</v>
      </c>
      <c r="B317" s="86">
        <v>2</v>
      </c>
      <c r="C317" s="122">
        <v>0.0021118898126502245</v>
      </c>
      <c r="D317" s="86" t="s">
        <v>1917</v>
      </c>
      <c r="E317" s="86" t="b">
        <v>0</v>
      </c>
      <c r="F317" s="86" t="b">
        <v>0</v>
      </c>
      <c r="G317" s="86" t="b">
        <v>0</v>
      </c>
    </row>
    <row r="318" spans="1:7" ht="15">
      <c r="A318" s="86" t="s">
        <v>1682</v>
      </c>
      <c r="B318" s="86">
        <v>2</v>
      </c>
      <c r="C318" s="122">
        <v>0.0021118898126502245</v>
      </c>
      <c r="D318" s="86" t="s">
        <v>1917</v>
      </c>
      <c r="E318" s="86" t="b">
        <v>0</v>
      </c>
      <c r="F318" s="86" t="b">
        <v>0</v>
      </c>
      <c r="G318" s="86" t="b">
        <v>0</v>
      </c>
    </row>
    <row r="319" spans="1:7" ht="15">
      <c r="A319" s="86" t="s">
        <v>1739</v>
      </c>
      <c r="B319" s="86">
        <v>2</v>
      </c>
      <c r="C319" s="122">
        <v>0.0021118898126502245</v>
      </c>
      <c r="D319" s="86" t="s">
        <v>1917</v>
      </c>
      <c r="E319" s="86" t="b">
        <v>0</v>
      </c>
      <c r="F319" s="86" t="b">
        <v>0</v>
      </c>
      <c r="G319" s="86" t="b">
        <v>0</v>
      </c>
    </row>
    <row r="320" spans="1:7" ht="15">
      <c r="A320" s="86" t="s">
        <v>1684</v>
      </c>
      <c r="B320" s="86">
        <v>2</v>
      </c>
      <c r="C320" s="122">
        <v>0.0021118898126502245</v>
      </c>
      <c r="D320" s="86" t="s">
        <v>1917</v>
      </c>
      <c r="E320" s="86" t="b">
        <v>0</v>
      </c>
      <c r="F320" s="86" t="b">
        <v>0</v>
      </c>
      <c r="G320" s="86" t="b">
        <v>0</v>
      </c>
    </row>
    <row r="321" spans="1:7" ht="15">
      <c r="A321" s="86" t="s">
        <v>1836</v>
      </c>
      <c r="B321" s="86">
        <v>2</v>
      </c>
      <c r="C321" s="122">
        <v>0.0021118898126502245</v>
      </c>
      <c r="D321" s="86" t="s">
        <v>1917</v>
      </c>
      <c r="E321" s="86" t="b">
        <v>0</v>
      </c>
      <c r="F321" s="86" t="b">
        <v>0</v>
      </c>
      <c r="G321" s="86" t="b">
        <v>0</v>
      </c>
    </row>
    <row r="322" spans="1:7" ht="15">
      <c r="A322" s="86" t="s">
        <v>1837</v>
      </c>
      <c r="B322" s="86">
        <v>2</v>
      </c>
      <c r="C322" s="122">
        <v>0.0021118898126502245</v>
      </c>
      <c r="D322" s="86" t="s">
        <v>1917</v>
      </c>
      <c r="E322" s="86" t="b">
        <v>0</v>
      </c>
      <c r="F322" s="86" t="b">
        <v>0</v>
      </c>
      <c r="G322" s="86" t="b">
        <v>0</v>
      </c>
    </row>
    <row r="323" spans="1:7" ht="15">
      <c r="A323" s="86" t="s">
        <v>1838</v>
      </c>
      <c r="B323" s="86">
        <v>2</v>
      </c>
      <c r="C323" s="122">
        <v>0.0021118898126502245</v>
      </c>
      <c r="D323" s="86" t="s">
        <v>1917</v>
      </c>
      <c r="E323" s="86" t="b">
        <v>0</v>
      </c>
      <c r="F323" s="86" t="b">
        <v>0</v>
      </c>
      <c r="G323" s="86" t="b">
        <v>0</v>
      </c>
    </row>
    <row r="324" spans="1:7" ht="15">
      <c r="A324" s="86" t="s">
        <v>1839</v>
      </c>
      <c r="B324" s="86">
        <v>2</v>
      </c>
      <c r="C324" s="122">
        <v>0.0021118898126502245</v>
      </c>
      <c r="D324" s="86" t="s">
        <v>1917</v>
      </c>
      <c r="E324" s="86" t="b">
        <v>0</v>
      </c>
      <c r="F324" s="86" t="b">
        <v>0</v>
      </c>
      <c r="G324" s="86" t="b">
        <v>0</v>
      </c>
    </row>
    <row r="325" spans="1:7" ht="15">
      <c r="A325" s="86" t="s">
        <v>1840</v>
      </c>
      <c r="B325" s="86">
        <v>2</v>
      </c>
      <c r="C325" s="122">
        <v>0.0021118898126502245</v>
      </c>
      <c r="D325" s="86" t="s">
        <v>1917</v>
      </c>
      <c r="E325" s="86" t="b">
        <v>0</v>
      </c>
      <c r="F325" s="86" t="b">
        <v>0</v>
      </c>
      <c r="G325" s="86" t="b">
        <v>0</v>
      </c>
    </row>
    <row r="326" spans="1:7" ht="15">
      <c r="A326" s="86" t="s">
        <v>1841</v>
      </c>
      <c r="B326" s="86">
        <v>2</v>
      </c>
      <c r="C326" s="122">
        <v>0.0021118898126502245</v>
      </c>
      <c r="D326" s="86" t="s">
        <v>1917</v>
      </c>
      <c r="E326" s="86" t="b">
        <v>0</v>
      </c>
      <c r="F326" s="86" t="b">
        <v>0</v>
      </c>
      <c r="G326" s="86" t="b">
        <v>0</v>
      </c>
    </row>
    <row r="327" spans="1:7" ht="15">
      <c r="A327" s="86" t="s">
        <v>1651</v>
      </c>
      <c r="B327" s="86">
        <v>2</v>
      </c>
      <c r="C327" s="122">
        <v>0.0021118898126502245</v>
      </c>
      <c r="D327" s="86" t="s">
        <v>1917</v>
      </c>
      <c r="E327" s="86" t="b">
        <v>0</v>
      </c>
      <c r="F327" s="86" t="b">
        <v>0</v>
      </c>
      <c r="G327" s="86" t="b">
        <v>0</v>
      </c>
    </row>
    <row r="328" spans="1:7" ht="15">
      <c r="A328" s="86" t="s">
        <v>1842</v>
      </c>
      <c r="B328" s="86">
        <v>2</v>
      </c>
      <c r="C328" s="122">
        <v>0.0021118898126502245</v>
      </c>
      <c r="D328" s="86" t="s">
        <v>1917</v>
      </c>
      <c r="E328" s="86" t="b">
        <v>0</v>
      </c>
      <c r="F328" s="86" t="b">
        <v>0</v>
      </c>
      <c r="G328" s="86" t="b">
        <v>0</v>
      </c>
    </row>
    <row r="329" spans="1:7" ht="15">
      <c r="A329" s="86" t="s">
        <v>423</v>
      </c>
      <c r="B329" s="86">
        <v>2</v>
      </c>
      <c r="C329" s="122">
        <v>0.0021118898126502245</v>
      </c>
      <c r="D329" s="86" t="s">
        <v>1917</v>
      </c>
      <c r="E329" s="86" t="b">
        <v>0</v>
      </c>
      <c r="F329" s="86" t="b">
        <v>0</v>
      </c>
      <c r="G329" s="86" t="b">
        <v>0</v>
      </c>
    </row>
    <row r="330" spans="1:7" ht="15">
      <c r="A330" s="86" t="s">
        <v>1697</v>
      </c>
      <c r="B330" s="86">
        <v>2</v>
      </c>
      <c r="C330" s="122">
        <v>0.0021118898126502245</v>
      </c>
      <c r="D330" s="86" t="s">
        <v>1917</v>
      </c>
      <c r="E330" s="86" t="b">
        <v>0</v>
      </c>
      <c r="F330" s="86" t="b">
        <v>0</v>
      </c>
      <c r="G330" s="86" t="b">
        <v>0</v>
      </c>
    </row>
    <row r="331" spans="1:7" ht="15">
      <c r="A331" s="86" t="s">
        <v>1815</v>
      </c>
      <c r="B331" s="86">
        <v>2</v>
      </c>
      <c r="C331" s="122">
        <v>0.0021118898126502245</v>
      </c>
      <c r="D331" s="86" t="s">
        <v>1917</v>
      </c>
      <c r="E331" s="86" t="b">
        <v>0</v>
      </c>
      <c r="F331" s="86" t="b">
        <v>0</v>
      </c>
      <c r="G331" s="86" t="b">
        <v>0</v>
      </c>
    </row>
    <row r="332" spans="1:7" ht="15">
      <c r="A332" s="86" t="s">
        <v>1816</v>
      </c>
      <c r="B332" s="86">
        <v>2</v>
      </c>
      <c r="C332" s="122">
        <v>0.0021118898126502245</v>
      </c>
      <c r="D332" s="86" t="s">
        <v>1917</v>
      </c>
      <c r="E332" s="86" t="b">
        <v>0</v>
      </c>
      <c r="F332" s="86" t="b">
        <v>0</v>
      </c>
      <c r="G332" s="86" t="b">
        <v>0</v>
      </c>
    </row>
    <row r="333" spans="1:7" ht="15">
      <c r="A333" s="86" t="s">
        <v>1730</v>
      </c>
      <c r="B333" s="86">
        <v>2</v>
      </c>
      <c r="C333" s="122">
        <v>0.0021118898126502245</v>
      </c>
      <c r="D333" s="86" t="s">
        <v>1917</v>
      </c>
      <c r="E333" s="86" t="b">
        <v>0</v>
      </c>
      <c r="F333" s="86" t="b">
        <v>0</v>
      </c>
      <c r="G333" s="86" t="b">
        <v>0</v>
      </c>
    </row>
    <row r="334" spans="1:7" ht="15">
      <c r="A334" s="86" t="s">
        <v>1673</v>
      </c>
      <c r="B334" s="86">
        <v>2</v>
      </c>
      <c r="C334" s="122">
        <v>0.0021118898126502245</v>
      </c>
      <c r="D334" s="86" t="s">
        <v>1917</v>
      </c>
      <c r="E334" s="86" t="b">
        <v>0</v>
      </c>
      <c r="F334" s="86" t="b">
        <v>0</v>
      </c>
      <c r="G334" s="86" t="b">
        <v>0</v>
      </c>
    </row>
    <row r="335" spans="1:7" ht="15">
      <c r="A335" s="86" t="s">
        <v>1901</v>
      </c>
      <c r="B335" s="86">
        <v>2</v>
      </c>
      <c r="C335" s="122">
        <v>0.0021118898126502245</v>
      </c>
      <c r="D335" s="86" t="s">
        <v>1917</v>
      </c>
      <c r="E335" s="86" t="b">
        <v>0</v>
      </c>
      <c r="F335" s="86" t="b">
        <v>0</v>
      </c>
      <c r="G335" s="86" t="b">
        <v>0</v>
      </c>
    </row>
    <row r="336" spans="1:7" ht="15">
      <c r="A336" s="86" t="s">
        <v>1483</v>
      </c>
      <c r="B336" s="86">
        <v>2</v>
      </c>
      <c r="C336" s="122">
        <v>0.0021118898126502245</v>
      </c>
      <c r="D336" s="86" t="s">
        <v>1917</v>
      </c>
      <c r="E336" s="86" t="b">
        <v>0</v>
      </c>
      <c r="F336" s="86" t="b">
        <v>0</v>
      </c>
      <c r="G336" s="86" t="b">
        <v>0</v>
      </c>
    </row>
    <row r="337" spans="1:7" ht="15">
      <c r="A337" s="86" t="s">
        <v>1802</v>
      </c>
      <c r="B337" s="86">
        <v>2</v>
      </c>
      <c r="C337" s="122">
        <v>0.0021118898126502245</v>
      </c>
      <c r="D337" s="86" t="s">
        <v>1917</v>
      </c>
      <c r="E337" s="86" t="b">
        <v>0</v>
      </c>
      <c r="F337" s="86" t="b">
        <v>0</v>
      </c>
      <c r="G337" s="86" t="b">
        <v>0</v>
      </c>
    </row>
    <row r="338" spans="1:7" ht="15">
      <c r="A338" s="86" t="s">
        <v>1902</v>
      </c>
      <c r="B338" s="86">
        <v>2</v>
      </c>
      <c r="C338" s="122">
        <v>0.0021118898126502245</v>
      </c>
      <c r="D338" s="86" t="s">
        <v>1917</v>
      </c>
      <c r="E338" s="86" t="b">
        <v>0</v>
      </c>
      <c r="F338" s="86" t="b">
        <v>0</v>
      </c>
      <c r="G338" s="86" t="b">
        <v>0</v>
      </c>
    </row>
    <row r="339" spans="1:7" ht="15">
      <c r="A339" s="86" t="s">
        <v>1903</v>
      </c>
      <c r="B339" s="86">
        <v>2</v>
      </c>
      <c r="C339" s="122">
        <v>0.0021118898126502245</v>
      </c>
      <c r="D339" s="86" t="s">
        <v>1917</v>
      </c>
      <c r="E339" s="86" t="b">
        <v>0</v>
      </c>
      <c r="F339" s="86" t="b">
        <v>0</v>
      </c>
      <c r="G339" s="86" t="b">
        <v>0</v>
      </c>
    </row>
    <row r="340" spans="1:7" ht="15">
      <c r="A340" s="86" t="s">
        <v>1750</v>
      </c>
      <c r="B340" s="86">
        <v>2</v>
      </c>
      <c r="C340" s="122">
        <v>0.0021118898126502245</v>
      </c>
      <c r="D340" s="86" t="s">
        <v>1917</v>
      </c>
      <c r="E340" s="86" t="b">
        <v>0</v>
      </c>
      <c r="F340" s="86" t="b">
        <v>0</v>
      </c>
      <c r="G340" s="86" t="b">
        <v>0</v>
      </c>
    </row>
    <row r="341" spans="1:7" ht="15">
      <c r="A341" s="86" t="s">
        <v>1904</v>
      </c>
      <c r="B341" s="86">
        <v>2</v>
      </c>
      <c r="C341" s="122">
        <v>0.0021118898126502245</v>
      </c>
      <c r="D341" s="86" t="s">
        <v>1917</v>
      </c>
      <c r="E341" s="86" t="b">
        <v>0</v>
      </c>
      <c r="F341" s="86" t="b">
        <v>0</v>
      </c>
      <c r="G341" s="86" t="b">
        <v>0</v>
      </c>
    </row>
    <row r="342" spans="1:7" ht="15">
      <c r="A342" s="86" t="s">
        <v>1905</v>
      </c>
      <c r="B342" s="86">
        <v>2</v>
      </c>
      <c r="C342" s="122">
        <v>0.0021118898126502245</v>
      </c>
      <c r="D342" s="86" t="s">
        <v>1917</v>
      </c>
      <c r="E342" s="86" t="b">
        <v>0</v>
      </c>
      <c r="F342" s="86" t="b">
        <v>0</v>
      </c>
      <c r="G342" s="86" t="b">
        <v>0</v>
      </c>
    </row>
    <row r="343" spans="1:7" ht="15">
      <c r="A343" s="86" t="s">
        <v>1754</v>
      </c>
      <c r="B343" s="86">
        <v>2</v>
      </c>
      <c r="C343" s="122">
        <v>0.0021118898126502245</v>
      </c>
      <c r="D343" s="86" t="s">
        <v>1917</v>
      </c>
      <c r="E343" s="86" t="b">
        <v>0</v>
      </c>
      <c r="F343" s="86" t="b">
        <v>0</v>
      </c>
      <c r="G343" s="86" t="b">
        <v>0</v>
      </c>
    </row>
    <row r="344" spans="1:7" ht="15">
      <c r="A344" s="86" t="s">
        <v>1666</v>
      </c>
      <c r="B344" s="86">
        <v>2</v>
      </c>
      <c r="C344" s="122">
        <v>0.0021118898126502245</v>
      </c>
      <c r="D344" s="86" t="s">
        <v>1917</v>
      </c>
      <c r="E344" s="86" t="b">
        <v>0</v>
      </c>
      <c r="F344" s="86" t="b">
        <v>0</v>
      </c>
      <c r="G344" s="86" t="b">
        <v>0</v>
      </c>
    </row>
    <row r="345" spans="1:7" ht="15">
      <c r="A345" s="86" t="s">
        <v>1906</v>
      </c>
      <c r="B345" s="86">
        <v>2</v>
      </c>
      <c r="C345" s="122">
        <v>0.0021118898126502245</v>
      </c>
      <c r="D345" s="86" t="s">
        <v>1917</v>
      </c>
      <c r="E345" s="86" t="b">
        <v>0</v>
      </c>
      <c r="F345" s="86" t="b">
        <v>0</v>
      </c>
      <c r="G345" s="86" t="b">
        <v>0</v>
      </c>
    </row>
    <row r="346" spans="1:7" ht="15">
      <c r="A346" s="86" t="s">
        <v>1731</v>
      </c>
      <c r="B346" s="86">
        <v>2</v>
      </c>
      <c r="C346" s="122">
        <v>0.0021118898126502245</v>
      </c>
      <c r="D346" s="86" t="s">
        <v>1917</v>
      </c>
      <c r="E346" s="86" t="b">
        <v>0</v>
      </c>
      <c r="F346" s="86" t="b">
        <v>0</v>
      </c>
      <c r="G346" s="86" t="b">
        <v>0</v>
      </c>
    </row>
    <row r="347" spans="1:7" ht="15">
      <c r="A347" s="86" t="s">
        <v>1499</v>
      </c>
      <c r="B347" s="86">
        <v>2</v>
      </c>
      <c r="C347" s="122">
        <v>0.0021118898126502245</v>
      </c>
      <c r="D347" s="86" t="s">
        <v>1917</v>
      </c>
      <c r="E347" s="86" t="b">
        <v>0</v>
      </c>
      <c r="F347" s="86" t="b">
        <v>0</v>
      </c>
      <c r="G347" s="86" t="b">
        <v>0</v>
      </c>
    </row>
    <row r="348" spans="1:7" ht="15">
      <c r="A348" s="86" t="s">
        <v>1500</v>
      </c>
      <c r="B348" s="86">
        <v>2</v>
      </c>
      <c r="C348" s="122">
        <v>0.0021118898126502245</v>
      </c>
      <c r="D348" s="86" t="s">
        <v>1917</v>
      </c>
      <c r="E348" s="86" t="b">
        <v>0</v>
      </c>
      <c r="F348" s="86" t="b">
        <v>0</v>
      </c>
      <c r="G348" s="86" t="b">
        <v>0</v>
      </c>
    </row>
    <row r="349" spans="1:7" ht="15">
      <c r="A349" s="86" t="s">
        <v>1501</v>
      </c>
      <c r="B349" s="86">
        <v>2</v>
      </c>
      <c r="C349" s="122">
        <v>0.0021118898126502245</v>
      </c>
      <c r="D349" s="86" t="s">
        <v>1917</v>
      </c>
      <c r="E349" s="86" t="b">
        <v>0</v>
      </c>
      <c r="F349" s="86" t="b">
        <v>0</v>
      </c>
      <c r="G349" s="86" t="b">
        <v>0</v>
      </c>
    </row>
    <row r="350" spans="1:7" ht="15">
      <c r="A350" s="86" t="s">
        <v>1502</v>
      </c>
      <c r="B350" s="86">
        <v>2</v>
      </c>
      <c r="C350" s="122">
        <v>0.0021118898126502245</v>
      </c>
      <c r="D350" s="86" t="s">
        <v>1917</v>
      </c>
      <c r="E350" s="86" t="b">
        <v>0</v>
      </c>
      <c r="F350" s="86" t="b">
        <v>0</v>
      </c>
      <c r="G350" s="86" t="b">
        <v>0</v>
      </c>
    </row>
    <row r="351" spans="1:7" ht="15">
      <c r="A351" s="86" t="s">
        <v>1503</v>
      </c>
      <c r="B351" s="86">
        <v>2</v>
      </c>
      <c r="C351" s="122">
        <v>0.0021118898126502245</v>
      </c>
      <c r="D351" s="86" t="s">
        <v>1917</v>
      </c>
      <c r="E351" s="86" t="b">
        <v>0</v>
      </c>
      <c r="F351" s="86" t="b">
        <v>0</v>
      </c>
      <c r="G351" s="86" t="b">
        <v>0</v>
      </c>
    </row>
    <row r="352" spans="1:7" ht="15">
      <c r="A352" s="86" t="s">
        <v>1691</v>
      </c>
      <c r="B352" s="86">
        <v>2</v>
      </c>
      <c r="C352" s="122">
        <v>0.0021118898126502245</v>
      </c>
      <c r="D352" s="86" t="s">
        <v>1917</v>
      </c>
      <c r="E352" s="86" t="b">
        <v>0</v>
      </c>
      <c r="F352" s="86" t="b">
        <v>0</v>
      </c>
      <c r="G352" s="86" t="b">
        <v>0</v>
      </c>
    </row>
    <row r="353" spans="1:7" ht="15">
      <c r="A353" s="86" t="s">
        <v>1692</v>
      </c>
      <c r="B353" s="86">
        <v>2</v>
      </c>
      <c r="C353" s="122">
        <v>0.0021118898126502245</v>
      </c>
      <c r="D353" s="86" t="s">
        <v>1917</v>
      </c>
      <c r="E353" s="86" t="b">
        <v>0</v>
      </c>
      <c r="F353" s="86" t="b">
        <v>0</v>
      </c>
      <c r="G353" s="86" t="b">
        <v>0</v>
      </c>
    </row>
    <row r="354" spans="1:7" ht="15">
      <c r="A354" s="86" t="s">
        <v>1693</v>
      </c>
      <c r="B354" s="86">
        <v>2</v>
      </c>
      <c r="C354" s="122">
        <v>0.0021118898126502245</v>
      </c>
      <c r="D354" s="86" t="s">
        <v>1917</v>
      </c>
      <c r="E354" s="86" t="b">
        <v>0</v>
      </c>
      <c r="F354" s="86" t="b">
        <v>0</v>
      </c>
      <c r="G354" s="86" t="b">
        <v>0</v>
      </c>
    </row>
    <row r="355" spans="1:7" ht="15">
      <c r="A355" s="86" t="s">
        <v>1694</v>
      </c>
      <c r="B355" s="86">
        <v>2</v>
      </c>
      <c r="C355" s="122">
        <v>0.0021118898126502245</v>
      </c>
      <c r="D355" s="86" t="s">
        <v>1917</v>
      </c>
      <c r="E355" s="86" t="b">
        <v>0</v>
      </c>
      <c r="F355" s="86" t="b">
        <v>0</v>
      </c>
      <c r="G355" s="86" t="b">
        <v>0</v>
      </c>
    </row>
    <row r="356" spans="1:7" ht="15">
      <c r="A356" s="86" t="s">
        <v>1695</v>
      </c>
      <c r="B356" s="86">
        <v>2</v>
      </c>
      <c r="C356" s="122">
        <v>0.0021118898126502245</v>
      </c>
      <c r="D356" s="86" t="s">
        <v>1917</v>
      </c>
      <c r="E356" s="86" t="b">
        <v>0</v>
      </c>
      <c r="F356" s="86" t="b">
        <v>0</v>
      </c>
      <c r="G356" s="86" t="b">
        <v>0</v>
      </c>
    </row>
    <row r="357" spans="1:7" ht="15">
      <c r="A357" s="86" t="s">
        <v>308</v>
      </c>
      <c r="B357" s="86">
        <v>2</v>
      </c>
      <c r="C357" s="122">
        <v>0.0021118898126502245</v>
      </c>
      <c r="D357" s="86" t="s">
        <v>1917</v>
      </c>
      <c r="E357" s="86" t="b">
        <v>0</v>
      </c>
      <c r="F357" s="86" t="b">
        <v>0</v>
      </c>
      <c r="G357" s="86" t="b">
        <v>0</v>
      </c>
    </row>
    <row r="358" spans="1:7" ht="15">
      <c r="A358" s="86" t="s">
        <v>1676</v>
      </c>
      <c r="B358" s="86">
        <v>2</v>
      </c>
      <c r="C358" s="122">
        <v>0.0021118898126502245</v>
      </c>
      <c r="D358" s="86" t="s">
        <v>1917</v>
      </c>
      <c r="E358" s="86" t="b">
        <v>0</v>
      </c>
      <c r="F358" s="86" t="b">
        <v>0</v>
      </c>
      <c r="G358" s="86" t="b">
        <v>0</v>
      </c>
    </row>
    <row r="359" spans="1:7" ht="15">
      <c r="A359" s="86" t="s">
        <v>1867</v>
      </c>
      <c r="B359" s="86">
        <v>2</v>
      </c>
      <c r="C359" s="122">
        <v>0.0021118898126502245</v>
      </c>
      <c r="D359" s="86" t="s">
        <v>1917</v>
      </c>
      <c r="E359" s="86" t="b">
        <v>1</v>
      </c>
      <c r="F359" s="86" t="b">
        <v>0</v>
      </c>
      <c r="G359" s="86" t="b">
        <v>0</v>
      </c>
    </row>
    <row r="360" spans="1:7" ht="15">
      <c r="A360" s="86" t="s">
        <v>1756</v>
      </c>
      <c r="B360" s="86">
        <v>2</v>
      </c>
      <c r="C360" s="122">
        <v>0.0021118898126502245</v>
      </c>
      <c r="D360" s="86" t="s">
        <v>1917</v>
      </c>
      <c r="E360" s="86" t="b">
        <v>0</v>
      </c>
      <c r="F360" s="86" t="b">
        <v>0</v>
      </c>
      <c r="G360" s="86" t="b">
        <v>0</v>
      </c>
    </row>
    <row r="361" spans="1:7" ht="15">
      <c r="A361" s="86" t="s">
        <v>1656</v>
      </c>
      <c r="B361" s="86">
        <v>2</v>
      </c>
      <c r="C361" s="122">
        <v>0.0021118898126502245</v>
      </c>
      <c r="D361" s="86" t="s">
        <v>1917</v>
      </c>
      <c r="E361" s="86" t="b">
        <v>1</v>
      </c>
      <c r="F361" s="86" t="b">
        <v>0</v>
      </c>
      <c r="G361" s="86" t="b">
        <v>0</v>
      </c>
    </row>
    <row r="362" spans="1:7" ht="15">
      <c r="A362" s="86" t="s">
        <v>1868</v>
      </c>
      <c r="B362" s="86">
        <v>2</v>
      </c>
      <c r="C362" s="122">
        <v>0.0021118898126502245</v>
      </c>
      <c r="D362" s="86" t="s">
        <v>1917</v>
      </c>
      <c r="E362" s="86" t="b">
        <v>0</v>
      </c>
      <c r="F362" s="86" t="b">
        <v>0</v>
      </c>
      <c r="G362" s="86" t="b">
        <v>0</v>
      </c>
    </row>
    <row r="363" spans="1:7" ht="15">
      <c r="A363" s="86" t="s">
        <v>1665</v>
      </c>
      <c r="B363" s="86">
        <v>2</v>
      </c>
      <c r="C363" s="122">
        <v>0.0021118898126502245</v>
      </c>
      <c r="D363" s="86" t="s">
        <v>1917</v>
      </c>
      <c r="E363" s="86" t="b">
        <v>0</v>
      </c>
      <c r="F363" s="86" t="b">
        <v>0</v>
      </c>
      <c r="G363" s="86" t="b">
        <v>0</v>
      </c>
    </row>
    <row r="364" spans="1:7" ht="15">
      <c r="A364" s="86" t="s">
        <v>307</v>
      </c>
      <c r="B364" s="86">
        <v>2</v>
      </c>
      <c r="C364" s="122">
        <v>0.0021118898126502245</v>
      </c>
      <c r="D364" s="86" t="s">
        <v>1917</v>
      </c>
      <c r="E364" s="86" t="b">
        <v>0</v>
      </c>
      <c r="F364" s="86" t="b">
        <v>0</v>
      </c>
      <c r="G364" s="86" t="b">
        <v>0</v>
      </c>
    </row>
    <row r="365" spans="1:7" ht="15">
      <c r="A365" s="86" t="s">
        <v>305</v>
      </c>
      <c r="B365" s="86">
        <v>2</v>
      </c>
      <c r="C365" s="122">
        <v>0.0021118898126502245</v>
      </c>
      <c r="D365" s="86" t="s">
        <v>1917</v>
      </c>
      <c r="E365" s="86" t="b">
        <v>0</v>
      </c>
      <c r="F365" s="86" t="b">
        <v>0</v>
      </c>
      <c r="G365" s="86" t="b">
        <v>0</v>
      </c>
    </row>
    <row r="366" spans="1:7" ht="15">
      <c r="A366" s="86" t="s">
        <v>256</v>
      </c>
      <c r="B366" s="86">
        <v>2</v>
      </c>
      <c r="C366" s="122">
        <v>0.0021118898126502245</v>
      </c>
      <c r="D366" s="86" t="s">
        <v>1917</v>
      </c>
      <c r="E366" s="86" t="b">
        <v>0</v>
      </c>
      <c r="F366" s="86" t="b">
        <v>0</v>
      </c>
      <c r="G366" s="86" t="b">
        <v>0</v>
      </c>
    </row>
    <row r="367" spans="1:7" ht="15">
      <c r="A367" s="86" t="s">
        <v>286</v>
      </c>
      <c r="B367" s="86">
        <v>2</v>
      </c>
      <c r="C367" s="122">
        <v>0.0021118898126502245</v>
      </c>
      <c r="D367" s="86" t="s">
        <v>1917</v>
      </c>
      <c r="E367" s="86" t="b">
        <v>0</v>
      </c>
      <c r="F367" s="86" t="b">
        <v>0</v>
      </c>
      <c r="G367" s="86" t="b">
        <v>0</v>
      </c>
    </row>
    <row r="368" spans="1:7" ht="15">
      <c r="A368" s="86" t="s">
        <v>313</v>
      </c>
      <c r="B368" s="86">
        <v>2</v>
      </c>
      <c r="C368" s="122">
        <v>0.0021118898126502245</v>
      </c>
      <c r="D368" s="86" t="s">
        <v>1917</v>
      </c>
      <c r="E368" s="86" t="b">
        <v>0</v>
      </c>
      <c r="F368" s="86" t="b">
        <v>0</v>
      </c>
      <c r="G368" s="86" t="b">
        <v>0</v>
      </c>
    </row>
    <row r="369" spans="1:7" ht="15">
      <c r="A369" s="86" t="s">
        <v>1732</v>
      </c>
      <c r="B369" s="86">
        <v>2</v>
      </c>
      <c r="C369" s="122">
        <v>0.0021118898126502245</v>
      </c>
      <c r="D369" s="86" t="s">
        <v>1917</v>
      </c>
      <c r="E369" s="86" t="b">
        <v>0</v>
      </c>
      <c r="F369" s="86" t="b">
        <v>0</v>
      </c>
      <c r="G369" s="86" t="b">
        <v>0</v>
      </c>
    </row>
    <row r="370" spans="1:7" ht="15">
      <c r="A370" s="86" t="s">
        <v>1833</v>
      </c>
      <c r="B370" s="86">
        <v>2</v>
      </c>
      <c r="C370" s="122">
        <v>0.0021118898126502245</v>
      </c>
      <c r="D370" s="86" t="s">
        <v>1917</v>
      </c>
      <c r="E370" s="86" t="b">
        <v>0</v>
      </c>
      <c r="F370" s="86" t="b">
        <v>0</v>
      </c>
      <c r="G370" s="86" t="b">
        <v>0</v>
      </c>
    </row>
    <row r="371" spans="1:7" ht="15">
      <c r="A371" s="86" t="s">
        <v>1660</v>
      </c>
      <c r="B371" s="86">
        <v>2</v>
      </c>
      <c r="C371" s="122">
        <v>0.0021118898126502245</v>
      </c>
      <c r="D371" s="86" t="s">
        <v>1917</v>
      </c>
      <c r="E371" s="86" t="b">
        <v>0</v>
      </c>
      <c r="F371" s="86" t="b">
        <v>0</v>
      </c>
      <c r="G371" s="86" t="b">
        <v>0</v>
      </c>
    </row>
    <row r="372" spans="1:7" ht="15">
      <c r="A372" s="86" t="s">
        <v>1683</v>
      </c>
      <c r="B372" s="86">
        <v>2</v>
      </c>
      <c r="C372" s="122">
        <v>0.0021118898126502245</v>
      </c>
      <c r="D372" s="86" t="s">
        <v>1917</v>
      </c>
      <c r="E372" s="86" t="b">
        <v>0</v>
      </c>
      <c r="F372" s="86" t="b">
        <v>0</v>
      </c>
      <c r="G372" s="86" t="b">
        <v>0</v>
      </c>
    </row>
    <row r="373" spans="1:7" ht="15">
      <c r="A373" s="86" t="s">
        <v>1907</v>
      </c>
      <c r="B373" s="86">
        <v>2</v>
      </c>
      <c r="C373" s="122">
        <v>0.0021118898126502245</v>
      </c>
      <c r="D373" s="86" t="s">
        <v>1917</v>
      </c>
      <c r="E373" s="86" t="b">
        <v>0</v>
      </c>
      <c r="F373" s="86" t="b">
        <v>0</v>
      </c>
      <c r="G373" s="86" t="b">
        <v>0</v>
      </c>
    </row>
    <row r="374" spans="1:7" ht="15">
      <c r="A374" s="86" t="s">
        <v>1908</v>
      </c>
      <c r="B374" s="86">
        <v>2</v>
      </c>
      <c r="C374" s="122">
        <v>0.0021118898126502245</v>
      </c>
      <c r="D374" s="86" t="s">
        <v>1917</v>
      </c>
      <c r="E374" s="86" t="b">
        <v>0</v>
      </c>
      <c r="F374" s="86" t="b">
        <v>0</v>
      </c>
      <c r="G374" s="86" t="b">
        <v>0</v>
      </c>
    </row>
    <row r="375" spans="1:7" ht="15">
      <c r="A375" s="86" t="s">
        <v>1909</v>
      </c>
      <c r="B375" s="86">
        <v>2</v>
      </c>
      <c r="C375" s="122">
        <v>0.0021118898126502245</v>
      </c>
      <c r="D375" s="86" t="s">
        <v>1917</v>
      </c>
      <c r="E375" s="86" t="b">
        <v>0</v>
      </c>
      <c r="F375" s="86" t="b">
        <v>0</v>
      </c>
      <c r="G375" s="86" t="b">
        <v>0</v>
      </c>
    </row>
    <row r="376" spans="1:7" ht="15">
      <c r="A376" s="86" t="s">
        <v>402</v>
      </c>
      <c r="B376" s="86">
        <v>2</v>
      </c>
      <c r="C376" s="122">
        <v>0.0021118898126502245</v>
      </c>
      <c r="D376" s="86" t="s">
        <v>1917</v>
      </c>
      <c r="E376" s="86" t="b">
        <v>0</v>
      </c>
      <c r="F376" s="86" t="b">
        <v>0</v>
      </c>
      <c r="G376" s="86" t="b">
        <v>0</v>
      </c>
    </row>
    <row r="377" spans="1:7" ht="15">
      <c r="A377" s="86" t="s">
        <v>1910</v>
      </c>
      <c r="B377" s="86">
        <v>2</v>
      </c>
      <c r="C377" s="122">
        <v>0.0021118898126502245</v>
      </c>
      <c r="D377" s="86" t="s">
        <v>1917</v>
      </c>
      <c r="E377" s="86" t="b">
        <v>0</v>
      </c>
      <c r="F377" s="86" t="b">
        <v>0</v>
      </c>
      <c r="G377" s="86" t="b">
        <v>0</v>
      </c>
    </row>
    <row r="378" spans="1:7" ht="15">
      <c r="A378" s="86" t="s">
        <v>1911</v>
      </c>
      <c r="B378" s="86">
        <v>2</v>
      </c>
      <c r="C378" s="122">
        <v>0.0021118898126502245</v>
      </c>
      <c r="D378" s="86" t="s">
        <v>1917</v>
      </c>
      <c r="E378" s="86" t="b">
        <v>0</v>
      </c>
      <c r="F378" s="86" t="b">
        <v>0</v>
      </c>
      <c r="G378" s="86" t="b">
        <v>0</v>
      </c>
    </row>
    <row r="379" spans="1:7" ht="15">
      <c r="A379" s="86" t="s">
        <v>1912</v>
      </c>
      <c r="B379" s="86">
        <v>2</v>
      </c>
      <c r="C379" s="122">
        <v>0.0021118898126502245</v>
      </c>
      <c r="D379" s="86" t="s">
        <v>1917</v>
      </c>
      <c r="E379" s="86" t="b">
        <v>0</v>
      </c>
      <c r="F379" s="86" t="b">
        <v>0</v>
      </c>
      <c r="G379" s="86" t="b">
        <v>0</v>
      </c>
    </row>
    <row r="380" spans="1:7" ht="15">
      <c r="A380" s="86" t="s">
        <v>1782</v>
      </c>
      <c r="B380" s="86">
        <v>2</v>
      </c>
      <c r="C380" s="122">
        <v>0.0021118898126502245</v>
      </c>
      <c r="D380" s="86" t="s">
        <v>1917</v>
      </c>
      <c r="E380" s="86" t="b">
        <v>0</v>
      </c>
      <c r="F380" s="86" t="b">
        <v>0</v>
      </c>
      <c r="G380" s="86" t="b">
        <v>0</v>
      </c>
    </row>
    <row r="381" spans="1:7" ht="15">
      <c r="A381" s="86" t="s">
        <v>1800</v>
      </c>
      <c r="B381" s="86">
        <v>2</v>
      </c>
      <c r="C381" s="122">
        <v>0.0021118898126502245</v>
      </c>
      <c r="D381" s="86" t="s">
        <v>1917</v>
      </c>
      <c r="E381" s="86" t="b">
        <v>1</v>
      </c>
      <c r="F381" s="86" t="b">
        <v>0</v>
      </c>
      <c r="G381" s="86" t="b">
        <v>0</v>
      </c>
    </row>
    <row r="382" spans="1:7" ht="15">
      <c r="A382" s="86" t="s">
        <v>1913</v>
      </c>
      <c r="B382" s="86">
        <v>2</v>
      </c>
      <c r="C382" s="122">
        <v>0.0021118898126502245</v>
      </c>
      <c r="D382" s="86" t="s">
        <v>1917</v>
      </c>
      <c r="E382" s="86" t="b">
        <v>0</v>
      </c>
      <c r="F382" s="86" t="b">
        <v>0</v>
      </c>
      <c r="G382" s="86" t="b">
        <v>0</v>
      </c>
    </row>
    <row r="383" spans="1:7" ht="15">
      <c r="A383" s="86" t="s">
        <v>1914</v>
      </c>
      <c r="B383" s="86">
        <v>2</v>
      </c>
      <c r="C383" s="122">
        <v>0.0021118898126502245</v>
      </c>
      <c r="D383" s="86" t="s">
        <v>1917</v>
      </c>
      <c r="E383" s="86" t="b">
        <v>0</v>
      </c>
      <c r="F383" s="86" t="b">
        <v>0</v>
      </c>
      <c r="G383" s="86" t="b">
        <v>0</v>
      </c>
    </row>
    <row r="384" spans="1:7" ht="15">
      <c r="A384" s="86" t="s">
        <v>1746</v>
      </c>
      <c r="B384" s="86">
        <v>2</v>
      </c>
      <c r="C384" s="122">
        <v>0.0024724047775172677</v>
      </c>
      <c r="D384" s="86" t="s">
        <v>1917</v>
      </c>
      <c r="E384" s="86" t="b">
        <v>0</v>
      </c>
      <c r="F384" s="86" t="b">
        <v>0</v>
      </c>
      <c r="G384" s="86" t="b">
        <v>0</v>
      </c>
    </row>
    <row r="385" spans="1:7" ht="15">
      <c r="A385" s="86" t="s">
        <v>1685</v>
      </c>
      <c r="B385" s="86">
        <v>2</v>
      </c>
      <c r="C385" s="122">
        <v>0.0021118898126502245</v>
      </c>
      <c r="D385" s="86" t="s">
        <v>1917</v>
      </c>
      <c r="E385" s="86" t="b">
        <v>0</v>
      </c>
      <c r="F385" s="86" t="b">
        <v>0</v>
      </c>
      <c r="G385" s="86" t="b">
        <v>0</v>
      </c>
    </row>
    <row r="386" spans="1:7" ht="15">
      <c r="A386" s="86" t="s">
        <v>1747</v>
      </c>
      <c r="B386" s="86">
        <v>2</v>
      </c>
      <c r="C386" s="122">
        <v>0.0021118898126502245</v>
      </c>
      <c r="D386" s="86" t="s">
        <v>1917</v>
      </c>
      <c r="E386" s="86" t="b">
        <v>0</v>
      </c>
      <c r="F386" s="86" t="b">
        <v>0</v>
      </c>
      <c r="G386" s="86" t="b">
        <v>0</v>
      </c>
    </row>
    <row r="387" spans="1:7" ht="15">
      <c r="A387" s="86" t="s">
        <v>2306</v>
      </c>
      <c r="B387" s="86">
        <v>2</v>
      </c>
      <c r="C387" s="122">
        <v>0.0021118898126502245</v>
      </c>
      <c r="D387" s="86" t="s">
        <v>1917</v>
      </c>
      <c r="E387" s="86" t="b">
        <v>0</v>
      </c>
      <c r="F387" s="86" t="b">
        <v>0</v>
      </c>
      <c r="G387" s="86" t="b">
        <v>0</v>
      </c>
    </row>
    <row r="388" spans="1:7" ht="15">
      <c r="A388" s="86" t="s">
        <v>2307</v>
      </c>
      <c r="B388" s="86">
        <v>2</v>
      </c>
      <c r="C388" s="122">
        <v>0.0021118898126502245</v>
      </c>
      <c r="D388" s="86" t="s">
        <v>1917</v>
      </c>
      <c r="E388" s="86" t="b">
        <v>0</v>
      </c>
      <c r="F388" s="86" t="b">
        <v>0</v>
      </c>
      <c r="G388" s="86" t="b">
        <v>0</v>
      </c>
    </row>
    <row r="389" spans="1:7" ht="15">
      <c r="A389" s="86" t="s">
        <v>2308</v>
      </c>
      <c r="B389" s="86">
        <v>2</v>
      </c>
      <c r="C389" s="122">
        <v>0.0021118898126502245</v>
      </c>
      <c r="D389" s="86" t="s">
        <v>1917</v>
      </c>
      <c r="E389" s="86" t="b">
        <v>0</v>
      </c>
      <c r="F389" s="86" t="b">
        <v>0</v>
      </c>
      <c r="G389" s="86" t="b">
        <v>0</v>
      </c>
    </row>
    <row r="390" spans="1:7" ht="15">
      <c r="A390" s="86" t="s">
        <v>2309</v>
      </c>
      <c r="B390" s="86">
        <v>2</v>
      </c>
      <c r="C390" s="122">
        <v>0.0021118898126502245</v>
      </c>
      <c r="D390" s="86" t="s">
        <v>1917</v>
      </c>
      <c r="E390" s="86" t="b">
        <v>0</v>
      </c>
      <c r="F390" s="86" t="b">
        <v>0</v>
      </c>
      <c r="G390" s="86" t="b">
        <v>0</v>
      </c>
    </row>
    <row r="391" spans="1:7" ht="15">
      <c r="A391" s="86" t="s">
        <v>403</v>
      </c>
      <c r="B391" s="86">
        <v>24</v>
      </c>
      <c r="C391" s="122">
        <v>0</v>
      </c>
      <c r="D391" s="86" t="s">
        <v>1378</v>
      </c>
      <c r="E391" s="86" t="b">
        <v>0</v>
      </c>
      <c r="F391" s="86" t="b">
        <v>0</v>
      </c>
      <c r="G391" s="86" t="b">
        <v>0</v>
      </c>
    </row>
    <row r="392" spans="1:7" ht="15">
      <c r="A392" s="86" t="s">
        <v>1488</v>
      </c>
      <c r="B392" s="86">
        <v>11</v>
      </c>
      <c r="C392" s="122">
        <v>0.017005440369381338</v>
      </c>
      <c r="D392" s="86" t="s">
        <v>1378</v>
      </c>
      <c r="E392" s="86" t="b">
        <v>0</v>
      </c>
      <c r="F392" s="86" t="b">
        <v>0</v>
      </c>
      <c r="G392" s="86" t="b">
        <v>0</v>
      </c>
    </row>
    <row r="393" spans="1:7" ht="15">
      <c r="A393" s="86" t="s">
        <v>276</v>
      </c>
      <c r="B393" s="86">
        <v>10</v>
      </c>
      <c r="C393" s="122">
        <v>0.009381443310197432</v>
      </c>
      <c r="D393" s="86" t="s">
        <v>1378</v>
      </c>
      <c r="E393" s="86" t="b">
        <v>0</v>
      </c>
      <c r="F393" s="86" t="b">
        <v>0</v>
      </c>
      <c r="G393" s="86" t="b">
        <v>0</v>
      </c>
    </row>
    <row r="394" spans="1:7" ht="15">
      <c r="A394" s="86" t="s">
        <v>294</v>
      </c>
      <c r="B394" s="86">
        <v>7</v>
      </c>
      <c r="C394" s="122">
        <v>0.00953773283741273</v>
      </c>
      <c r="D394" s="86" t="s">
        <v>1378</v>
      </c>
      <c r="E394" s="86" t="b">
        <v>0</v>
      </c>
      <c r="F394" s="86" t="b">
        <v>0</v>
      </c>
      <c r="G394" s="86" t="b">
        <v>0</v>
      </c>
    </row>
    <row r="395" spans="1:7" ht="15">
      <c r="A395" s="86" t="s">
        <v>1630</v>
      </c>
      <c r="B395" s="86">
        <v>6</v>
      </c>
      <c r="C395" s="122">
        <v>0.009275694746935273</v>
      </c>
      <c r="D395" s="86" t="s">
        <v>1378</v>
      </c>
      <c r="E395" s="86" t="b">
        <v>0</v>
      </c>
      <c r="F395" s="86" t="b">
        <v>0</v>
      </c>
      <c r="G395" s="86" t="b">
        <v>0</v>
      </c>
    </row>
    <row r="396" spans="1:7" ht="15">
      <c r="A396" s="86" t="s">
        <v>1627</v>
      </c>
      <c r="B396" s="86">
        <v>5</v>
      </c>
      <c r="C396" s="122">
        <v>0.011853444193185531</v>
      </c>
      <c r="D396" s="86" t="s">
        <v>1378</v>
      </c>
      <c r="E396" s="86" t="b">
        <v>1</v>
      </c>
      <c r="F396" s="86" t="b">
        <v>0</v>
      </c>
      <c r="G396" s="86" t="b">
        <v>0</v>
      </c>
    </row>
    <row r="397" spans="1:7" ht="15">
      <c r="A397" s="86" t="s">
        <v>1653</v>
      </c>
      <c r="B397" s="86">
        <v>5</v>
      </c>
      <c r="C397" s="122">
        <v>0.008814420225838183</v>
      </c>
      <c r="D397" s="86" t="s">
        <v>1378</v>
      </c>
      <c r="E397" s="86" t="b">
        <v>0</v>
      </c>
      <c r="F397" s="86" t="b">
        <v>0</v>
      </c>
      <c r="G397" s="86" t="b">
        <v>0</v>
      </c>
    </row>
    <row r="398" spans="1:7" ht="15">
      <c r="A398" s="86" t="s">
        <v>1687</v>
      </c>
      <c r="B398" s="86">
        <v>5</v>
      </c>
      <c r="C398" s="122">
        <v>0.008814420225838183</v>
      </c>
      <c r="D398" s="86" t="s">
        <v>1378</v>
      </c>
      <c r="E398" s="86" t="b">
        <v>0</v>
      </c>
      <c r="F398" s="86" t="b">
        <v>0</v>
      </c>
      <c r="G398" s="86" t="b">
        <v>0</v>
      </c>
    </row>
    <row r="399" spans="1:7" ht="15">
      <c r="A399" s="86" t="s">
        <v>1668</v>
      </c>
      <c r="B399" s="86">
        <v>4</v>
      </c>
      <c r="C399" s="122">
        <v>0.008113563720484865</v>
      </c>
      <c r="D399" s="86" t="s">
        <v>1378</v>
      </c>
      <c r="E399" s="86" t="b">
        <v>0</v>
      </c>
      <c r="F399" s="86" t="b">
        <v>0</v>
      </c>
      <c r="G399" s="86" t="b">
        <v>0</v>
      </c>
    </row>
    <row r="400" spans="1:7" ht="15">
      <c r="A400" s="86" t="s">
        <v>1855</v>
      </c>
      <c r="B400" s="86">
        <v>4</v>
      </c>
      <c r="C400" s="122">
        <v>0.008113563720484865</v>
      </c>
      <c r="D400" s="86" t="s">
        <v>1378</v>
      </c>
      <c r="E400" s="86" t="b">
        <v>0</v>
      </c>
      <c r="F400" s="86" t="b">
        <v>0</v>
      </c>
      <c r="G400" s="86" t="b">
        <v>0</v>
      </c>
    </row>
    <row r="401" spans="1:7" ht="15">
      <c r="A401" s="86" t="s">
        <v>431</v>
      </c>
      <c r="B401" s="86">
        <v>4</v>
      </c>
      <c r="C401" s="122">
        <v>0.008113563720484865</v>
      </c>
      <c r="D401" s="86" t="s">
        <v>1378</v>
      </c>
      <c r="E401" s="86" t="b">
        <v>0</v>
      </c>
      <c r="F401" s="86" t="b">
        <v>0</v>
      </c>
      <c r="G401" s="86" t="b">
        <v>0</v>
      </c>
    </row>
    <row r="402" spans="1:7" ht="15">
      <c r="A402" s="86" t="s">
        <v>1633</v>
      </c>
      <c r="B402" s="86">
        <v>4</v>
      </c>
      <c r="C402" s="122">
        <v>0.008113563720484865</v>
      </c>
      <c r="D402" s="86" t="s">
        <v>1378</v>
      </c>
      <c r="E402" s="86" t="b">
        <v>0</v>
      </c>
      <c r="F402" s="86" t="b">
        <v>0</v>
      </c>
      <c r="G402" s="86" t="b">
        <v>0</v>
      </c>
    </row>
    <row r="403" spans="1:7" ht="15">
      <c r="A403" s="86" t="s">
        <v>1669</v>
      </c>
      <c r="B403" s="86">
        <v>4</v>
      </c>
      <c r="C403" s="122">
        <v>0.008113563720484865</v>
      </c>
      <c r="D403" s="86" t="s">
        <v>1378</v>
      </c>
      <c r="E403" s="86" t="b">
        <v>0</v>
      </c>
      <c r="F403" s="86" t="b">
        <v>0</v>
      </c>
      <c r="G403" s="86" t="b">
        <v>0</v>
      </c>
    </row>
    <row r="404" spans="1:7" ht="15">
      <c r="A404" s="86" t="s">
        <v>1856</v>
      </c>
      <c r="B404" s="86">
        <v>4</v>
      </c>
      <c r="C404" s="122">
        <v>0.008113563720484865</v>
      </c>
      <c r="D404" s="86" t="s">
        <v>1378</v>
      </c>
      <c r="E404" s="86" t="b">
        <v>0</v>
      </c>
      <c r="F404" s="86" t="b">
        <v>1</v>
      </c>
      <c r="G404" s="86" t="b">
        <v>0</v>
      </c>
    </row>
    <row r="405" spans="1:7" ht="15">
      <c r="A405" s="86" t="s">
        <v>1680</v>
      </c>
      <c r="B405" s="86">
        <v>4</v>
      </c>
      <c r="C405" s="122">
        <v>0.008113563720484865</v>
      </c>
      <c r="D405" s="86" t="s">
        <v>1378</v>
      </c>
      <c r="E405" s="86" t="b">
        <v>0</v>
      </c>
      <c r="F405" s="86" t="b">
        <v>0</v>
      </c>
      <c r="G405" s="86" t="b">
        <v>0</v>
      </c>
    </row>
    <row r="406" spans="1:7" ht="15">
      <c r="A406" s="86" t="s">
        <v>1857</v>
      </c>
      <c r="B406" s="86">
        <v>4</v>
      </c>
      <c r="C406" s="122">
        <v>0.008113563720484865</v>
      </c>
      <c r="D406" s="86" t="s">
        <v>1378</v>
      </c>
      <c r="E406" s="86" t="b">
        <v>0</v>
      </c>
      <c r="F406" s="86" t="b">
        <v>0</v>
      </c>
      <c r="G406" s="86" t="b">
        <v>0</v>
      </c>
    </row>
    <row r="407" spans="1:7" ht="15">
      <c r="A407" s="86" t="s">
        <v>1858</v>
      </c>
      <c r="B407" s="86">
        <v>4</v>
      </c>
      <c r="C407" s="122">
        <v>0.008113563720484865</v>
      </c>
      <c r="D407" s="86" t="s">
        <v>1378</v>
      </c>
      <c r="E407" s="86" t="b">
        <v>0</v>
      </c>
      <c r="F407" s="86" t="b">
        <v>0</v>
      </c>
      <c r="G407" s="86" t="b">
        <v>0</v>
      </c>
    </row>
    <row r="408" spans="1:7" ht="15">
      <c r="A408" s="86" t="s">
        <v>1859</v>
      </c>
      <c r="B408" s="86">
        <v>4</v>
      </c>
      <c r="C408" s="122">
        <v>0.008113563720484865</v>
      </c>
      <c r="D408" s="86" t="s">
        <v>1378</v>
      </c>
      <c r="E408" s="86" t="b">
        <v>0</v>
      </c>
      <c r="F408" s="86" t="b">
        <v>0</v>
      </c>
      <c r="G408" s="86" t="b">
        <v>0</v>
      </c>
    </row>
    <row r="409" spans="1:7" ht="15">
      <c r="A409" s="86" t="s">
        <v>1649</v>
      </c>
      <c r="B409" s="86">
        <v>4</v>
      </c>
      <c r="C409" s="122">
        <v>0.008113563720484865</v>
      </c>
      <c r="D409" s="86" t="s">
        <v>1378</v>
      </c>
      <c r="E409" s="86" t="b">
        <v>0</v>
      </c>
      <c r="F409" s="86" t="b">
        <v>0</v>
      </c>
      <c r="G409" s="86" t="b">
        <v>0</v>
      </c>
    </row>
    <row r="410" spans="1:7" ht="15">
      <c r="A410" s="86" t="s">
        <v>1741</v>
      </c>
      <c r="B410" s="86">
        <v>4</v>
      </c>
      <c r="C410" s="122">
        <v>0.008113563720484865</v>
      </c>
      <c r="D410" s="86" t="s">
        <v>1378</v>
      </c>
      <c r="E410" s="86" t="b">
        <v>0</v>
      </c>
      <c r="F410" s="86" t="b">
        <v>0</v>
      </c>
      <c r="G410" s="86" t="b">
        <v>0</v>
      </c>
    </row>
    <row r="411" spans="1:7" ht="15">
      <c r="A411" s="86" t="s">
        <v>1624</v>
      </c>
      <c r="B411" s="86">
        <v>4</v>
      </c>
      <c r="C411" s="122">
        <v>0.008113563720484865</v>
      </c>
      <c r="D411" s="86" t="s">
        <v>1378</v>
      </c>
      <c r="E411" s="86" t="b">
        <v>0</v>
      </c>
      <c r="F411" s="86" t="b">
        <v>0</v>
      </c>
      <c r="G411" s="86" t="b">
        <v>0</v>
      </c>
    </row>
    <row r="412" spans="1:7" ht="15">
      <c r="A412" s="86" t="s">
        <v>1860</v>
      </c>
      <c r="B412" s="86">
        <v>4</v>
      </c>
      <c r="C412" s="122">
        <v>0.008113563720484865</v>
      </c>
      <c r="D412" s="86" t="s">
        <v>1378</v>
      </c>
      <c r="E412" s="86" t="b">
        <v>0</v>
      </c>
      <c r="F412" s="86" t="b">
        <v>0</v>
      </c>
      <c r="G412" s="86" t="b">
        <v>0</v>
      </c>
    </row>
    <row r="413" spans="1:7" ht="15">
      <c r="A413" s="86" t="s">
        <v>1861</v>
      </c>
      <c r="B413" s="86">
        <v>4</v>
      </c>
      <c r="C413" s="122">
        <v>0.008113563720484865</v>
      </c>
      <c r="D413" s="86" t="s">
        <v>1378</v>
      </c>
      <c r="E413" s="86" t="b">
        <v>0</v>
      </c>
      <c r="F413" s="86" t="b">
        <v>0</v>
      </c>
      <c r="G413" s="86" t="b">
        <v>0</v>
      </c>
    </row>
    <row r="414" spans="1:7" ht="15">
      <c r="A414" s="86" t="s">
        <v>411</v>
      </c>
      <c r="B414" s="86">
        <v>4</v>
      </c>
      <c r="C414" s="122">
        <v>0.008113563720484865</v>
      </c>
      <c r="D414" s="86" t="s">
        <v>1378</v>
      </c>
      <c r="E414" s="86" t="b">
        <v>0</v>
      </c>
      <c r="F414" s="86" t="b">
        <v>0</v>
      </c>
      <c r="G414" s="86" t="b">
        <v>0</v>
      </c>
    </row>
    <row r="415" spans="1:7" ht="15">
      <c r="A415" s="86" t="s">
        <v>319</v>
      </c>
      <c r="B415" s="86">
        <v>4</v>
      </c>
      <c r="C415" s="122">
        <v>0.008113563720484865</v>
      </c>
      <c r="D415" s="86" t="s">
        <v>1378</v>
      </c>
      <c r="E415" s="86" t="b">
        <v>0</v>
      </c>
      <c r="F415" s="86" t="b">
        <v>0</v>
      </c>
      <c r="G415" s="86" t="b">
        <v>0</v>
      </c>
    </row>
    <row r="416" spans="1:7" ht="15">
      <c r="A416" s="86" t="s">
        <v>1652</v>
      </c>
      <c r="B416" s="86">
        <v>4</v>
      </c>
      <c r="C416" s="122">
        <v>0.008113563720484865</v>
      </c>
      <c r="D416" s="86" t="s">
        <v>1378</v>
      </c>
      <c r="E416" s="86" t="b">
        <v>0</v>
      </c>
      <c r="F416" s="86" t="b">
        <v>0</v>
      </c>
      <c r="G416" s="86" t="b">
        <v>0</v>
      </c>
    </row>
    <row r="417" spans="1:7" ht="15">
      <c r="A417" s="86" t="s">
        <v>267</v>
      </c>
      <c r="B417" s="86">
        <v>4</v>
      </c>
      <c r="C417" s="122">
        <v>0.008113563720484865</v>
      </c>
      <c r="D417" s="86" t="s">
        <v>1378</v>
      </c>
      <c r="E417" s="86" t="b">
        <v>0</v>
      </c>
      <c r="F417" s="86" t="b">
        <v>0</v>
      </c>
      <c r="G417" s="86" t="b">
        <v>0</v>
      </c>
    </row>
    <row r="418" spans="1:7" ht="15">
      <c r="A418" s="86" t="s">
        <v>1674</v>
      </c>
      <c r="B418" s="86">
        <v>3</v>
      </c>
      <c r="C418" s="122">
        <v>0.007112066515911318</v>
      </c>
      <c r="D418" s="86" t="s">
        <v>1378</v>
      </c>
      <c r="E418" s="86" t="b">
        <v>0</v>
      </c>
      <c r="F418" s="86" t="b">
        <v>0</v>
      </c>
      <c r="G418" s="86" t="b">
        <v>0</v>
      </c>
    </row>
    <row r="419" spans="1:7" ht="15">
      <c r="A419" s="86" t="s">
        <v>1641</v>
      </c>
      <c r="B419" s="86">
        <v>3</v>
      </c>
      <c r="C419" s="122">
        <v>0.007112066515911318</v>
      </c>
      <c r="D419" s="86" t="s">
        <v>1378</v>
      </c>
      <c r="E419" s="86" t="b">
        <v>0</v>
      </c>
      <c r="F419" s="86" t="b">
        <v>0</v>
      </c>
      <c r="G419" s="86" t="b">
        <v>0</v>
      </c>
    </row>
    <row r="420" spans="1:7" ht="15">
      <c r="A420" s="86" t="s">
        <v>258</v>
      </c>
      <c r="B420" s="86">
        <v>3</v>
      </c>
      <c r="C420" s="122">
        <v>0.007112066515911318</v>
      </c>
      <c r="D420" s="86" t="s">
        <v>1378</v>
      </c>
      <c r="E420" s="86" t="b">
        <v>0</v>
      </c>
      <c r="F420" s="86" t="b">
        <v>0</v>
      </c>
      <c r="G420" s="86" t="b">
        <v>0</v>
      </c>
    </row>
    <row r="421" spans="1:7" ht="15">
      <c r="A421" s="86" t="s">
        <v>277</v>
      </c>
      <c r="B421" s="86">
        <v>3</v>
      </c>
      <c r="C421" s="122">
        <v>0.007112066515911318</v>
      </c>
      <c r="D421" s="86" t="s">
        <v>1378</v>
      </c>
      <c r="E421" s="86" t="b">
        <v>0</v>
      </c>
      <c r="F421" s="86" t="b">
        <v>0</v>
      </c>
      <c r="G421" s="86" t="b">
        <v>0</v>
      </c>
    </row>
    <row r="422" spans="1:7" ht="15">
      <c r="A422" s="86" t="s">
        <v>1773</v>
      </c>
      <c r="B422" s="86">
        <v>3</v>
      </c>
      <c r="C422" s="122">
        <v>0.007112066515911318</v>
      </c>
      <c r="D422" s="86" t="s">
        <v>1378</v>
      </c>
      <c r="E422" s="86" t="b">
        <v>0</v>
      </c>
      <c r="F422" s="86" t="b">
        <v>0</v>
      </c>
      <c r="G422" s="86" t="b">
        <v>0</v>
      </c>
    </row>
    <row r="423" spans="1:7" ht="15">
      <c r="A423" s="86" t="s">
        <v>312</v>
      </c>
      <c r="B423" s="86">
        <v>3</v>
      </c>
      <c r="C423" s="122">
        <v>0.007112066515911318</v>
      </c>
      <c r="D423" s="86" t="s">
        <v>1378</v>
      </c>
      <c r="E423" s="86" t="b">
        <v>0</v>
      </c>
      <c r="F423" s="86" t="b">
        <v>0</v>
      </c>
      <c r="G423" s="86" t="b">
        <v>0</v>
      </c>
    </row>
    <row r="424" spans="1:7" ht="15">
      <c r="A424" s="86" t="s">
        <v>1505</v>
      </c>
      <c r="B424" s="86">
        <v>3</v>
      </c>
      <c r="C424" s="122">
        <v>0.007112066515911318</v>
      </c>
      <c r="D424" s="86" t="s">
        <v>1378</v>
      </c>
      <c r="E424" s="86" t="b">
        <v>0</v>
      </c>
      <c r="F424" s="86" t="b">
        <v>0</v>
      </c>
      <c r="G424" s="86" t="b">
        <v>0</v>
      </c>
    </row>
    <row r="425" spans="1:7" ht="15">
      <c r="A425" s="86" t="s">
        <v>273</v>
      </c>
      <c r="B425" s="86">
        <v>3</v>
      </c>
      <c r="C425" s="122">
        <v>0.007112066515911318</v>
      </c>
      <c r="D425" s="86" t="s">
        <v>1378</v>
      </c>
      <c r="E425" s="86" t="b">
        <v>0</v>
      </c>
      <c r="F425" s="86" t="b">
        <v>0</v>
      </c>
      <c r="G425" s="86" t="b">
        <v>0</v>
      </c>
    </row>
    <row r="426" spans="1:7" ht="15">
      <c r="A426" s="86" t="s">
        <v>325</v>
      </c>
      <c r="B426" s="86">
        <v>2</v>
      </c>
      <c r="C426" s="122">
        <v>0.007355740716834007</v>
      </c>
      <c r="D426" s="86" t="s">
        <v>1378</v>
      </c>
      <c r="E426" s="86" t="b">
        <v>0</v>
      </c>
      <c r="F426" s="86" t="b">
        <v>0</v>
      </c>
      <c r="G426" s="86" t="b">
        <v>0</v>
      </c>
    </row>
    <row r="427" spans="1:7" ht="15">
      <c r="A427" s="86" t="s">
        <v>324</v>
      </c>
      <c r="B427" s="86">
        <v>2</v>
      </c>
      <c r="C427" s="122">
        <v>0.007355740716834007</v>
      </c>
      <c r="D427" s="86" t="s">
        <v>1378</v>
      </c>
      <c r="E427" s="86" t="b">
        <v>0</v>
      </c>
      <c r="F427" s="86" t="b">
        <v>0</v>
      </c>
      <c r="G427" s="86" t="b">
        <v>0</v>
      </c>
    </row>
    <row r="428" spans="1:7" ht="15">
      <c r="A428" s="86" t="s">
        <v>1847</v>
      </c>
      <c r="B428" s="86">
        <v>2</v>
      </c>
      <c r="C428" s="122">
        <v>0.007355740716834007</v>
      </c>
      <c r="D428" s="86" t="s">
        <v>1378</v>
      </c>
      <c r="E428" s="86" t="b">
        <v>0</v>
      </c>
      <c r="F428" s="86" t="b">
        <v>0</v>
      </c>
      <c r="G428" s="86" t="b">
        <v>0</v>
      </c>
    </row>
    <row r="429" spans="1:7" ht="15">
      <c r="A429" s="86" t="s">
        <v>1848</v>
      </c>
      <c r="B429" s="86">
        <v>2</v>
      </c>
      <c r="C429" s="122">
        <v>0.007355740716834007</v>
      </c>
      <c r="D429" s="86" t="s">
        <v>1378</v>
      </c>
      <c r="E429" s="86" t="b">
        <v>0</v>
      </c>
      <c r="F429" s="86" t="b">
        <v>0</v>
      </c>
      <c r="G429" s="86" t="b">
        <v>0</v>
      </c>
    </row>
    <row r="430" spans="1:7" ht="15">
      <c r="A430" s="86" t="s">
        <v>1677</v>
      </c>
      <c r="B430" s="86">
        <v>2</v>
      </c>
      <c r="C430" s="122">
        <v>0.00570626128853822</v>
      </c>
      <c r="D430" s="86" t="s">
        <v>1378</v>
      </c>
      <c r="E430" s="86" t="b">
        <v>0</v>
      </c>
      <c r="F430" s="86" t="b">
        <v>0</v>
      </c>
      <c r="G430" s="86" t="b">
        <v>0</v>
      </c>
    </row>
    <row r="431" spans="1:7" ht="15">
      <c r="A431" s="86" t="s">
        <v>1678</v>
      </c>
      <c r="B431" s="86">
        <v>2</v>
      </c>
      <c r="C431" s="122">
        <v>0.00570626128853822</v>
      </c>
      <c r="D431" s="86" t="s">
        <v>1378</v>
      </c>
      <c r="E431" s="86" t="b">
        <v>0</v>
      </c>
      <c r="F431" s="86" t="b">
        <v>0</v>
      </c>
      <c r="G431" s="86" t="b">
        <v>0</v>
      </c>
    </row>
    <row r="432" spans="1:7" ht="15">
      <c r="A432" s="86" t="s">
        <v>1507</v>
      </c>
      <c r="B432" s="86">
        <v>2</v>
      </c>
      <c r="C432" s="122">
        <v>0.00570626128853822</v>
      </c>
      <c r="D432" s="86" t="s">
        <v>1378</v>
      </c>
      <c r="E432" s="86" t="b">
        <v>0</v>
      </c>
      <c r="F432" s="86" t="b">
        <v>0</v>
      </c>
      <c r="G432" s="86" t="b">
        <v>0</v>
      </c>
    </row>
    <row r="433" spans="1:7" ht="15">
      <c r="A433" s="86" t="s">
        <v>1661</v>
      </c>
      <c r="B433" s="86">
        <v>2</v>
      </c>
      <c r="C433" s="122">
        <v>0.00570626128853822</v>
      </c>
      <c r="D433" s="86" t="s">
        <v>1378</v>
      </c>
      <c r="E433" s="86" t="b">
        <v>0</v>
      </c>
      <c r="F433" s="86" t="b">
        <v>0</v>
      </c>
      <c r="G433" s="86" t="b">
        <v>0</v>
      </c>
    </row>
    <row r="434" spans="1:7" ht="15">
      <c r="A434" s="86" t="s">
        <v>1704</v>
      </c>
      <c r="B434" s="86">
        <v>2</v>
      </c>
      <c r="C434" s="122">
        <v>0.007355740716834007</v>
      </c>
      <c r="D434" s="86" t="s">
        <v>1378</v>
      </c>
      <c r="E434" s="86" t="b">
        <v>0</v>
      </c>
      <c r="F434" s="86" t="b">
        <v>0</v>
      </c>
      <c r="G434" s="86" t="b">
        <v>0</v>
      </c>
    </row>
    <row r="435" spans="1:7" ht="15">
      <c r="A435" s="86" t="s">
        <v>1485</v>
      </c>
      <c r="B435" s="86">
        <v>2</v>
      </c>
      <c r="C435" s="122">
        <v>0.007355740716834007</v>
      </c>
      <c r="D435" s="86" t="s">
        <v>1378</v>
      </c>
      <c r="E435" s="86" t="b">
        <v>0</v>
      </c>
      <c r="F435" s="86" t="b">
        <v>0</v>
      </c>
      <c r="G435" s="86" t="b">
        <v>0</v>
      </c>
    </row>
    <row r="436" spans="1:7" ht="15">
      <c r="A436" s="86" t="s">
        <v>1786</v>
      </c>
      <c r="B436" s="86">
        <v>2</v>
      </c>
      <c r="C436" s="122">
        <v>0.00570626128853822</v>
      </c>
      <c r="D436" s="86" t="s">
        <v>1378</v>
      </c>
      <c r="E436" s="86" t="b">
        <v>0</v>
      </c>
      <c r="F436" s="86" t="b">
        <v>0</v>
      </c>
      <c r="G436" s="86" t="b">
        <v>0</v>
      </c>
    </row>
    <row r="437" spans="1:7" ht="15">
      <c r="A437" s="86" t="s">
        <v>1787</v>
      </c>
      <c r="B437" s="86">
        <v>2</v>
      </c>
      <c r="C437" s="122">
        <v>0.00570626128853822</v>
      </c>
      <c r="D437" s="86" t="s">
        <v>1378</v>
      </c>
      <c r="E437" s="86" t="b">
        <v>0</v>
      </c>
      <c r="F437" s="86" t="b">
        <v>0</v>
      </c>
      <c r="G437" s="86" t="b">
        <v>0</v>
      </c>
    </row>
    <row r="438" spans="1:7" ht="15">
      <c r="A438" s="86" t="s">
        <v>1751</v>
      </c>
      <c r="B438" s="86">
        <v>2</v>
      </c>
      <c r="C438" s="122">
        <v>0.00570626128853822</v>
      </c>
      <c r="D438" s="86" t="s">
        <v>1378</v>
      </c>
      <c r="E438" s="86" t="b">
        <v>0</v>
      </c>
      <c r="F438" s="86" t="b">
        <v>0</v>
      </c>
      <c r="G438" s="86" t="b">
        <v>0</v>
      </c>
    </row>
    <row r="439" spans="1:7" ht="15">
      <c r="A439" s="86" t="s">
        <v>1632</v>
      </c>
      <c r="B439" s="86">
        <v>2</v>
      </c>
      <c r="C439" s="122">
        <v>0.00570626128853822</v>
      </c>
      <c r="D439" s="86" t="s">
        <v>1378</v>
      </c>
      <c r="E439" s="86" t="b">
        <v>0</v>
      </c>
      <c r="F439" s="86" t="b">
        <v>0</v>
      </c>
      <c r="G439" s="86" t="b">
        <v>0</v>
      </c>
    </row>
    <row r="440" spans="1:7" ht="15">
      <c r="A440" s="86" t="s">
        <v>1722</v>
      </c>
      <c r="B440" s="86">
        <v>2</v>
      </c>
      <c r="C440" s="122">
        <v>0.00570626128853822</v>
      </c>
      <c r="D440" s="86" t="s">
        <v>1378</v>
      </c>
      <c r="E440" s="86" t="b">
        <v>0</v>
      </c>
      <c r="F440" s="86" t="b">
        <v>0</v>
      </c>
      <c r="G440" s="86" t="b">
        <v>0</v>
      </c>
    </row>
    <row r="441" spans="1:7" ht="15">
      <c r="A441" s="86" t="s">
        <v>1752</v>
      </c>
      <c r="B441" s="86">
        <v>2</v>
      </c>
      <c r="C441" s="122">
        <v>0.00570626128853822</v>
      </c>
      <c r="D441" s="86" t="s">
        <v>1378</v>
      </c>
      <c r="E441" s="86" t="b">
        <v>0</v>
      </c>
      <c r="F441" s="86" t="b">
        <v>0</v>
      </c>
      <c r="G441" s="86" t="b">
        <v>0</v>
      </c>
    </row>
    <row r="442" spans="1:7" ht="15">
      <c r="A442" s="86" t="s">
        <v>1788</v>
      </c>
      <c r="B442" s="86">
        <v>2</v>
      </c>
      <c r="C442" s="122">
        <v>0.00570626128853822</v>
      </c>
      <c r="D442" s="86" t="s">
        <v>1378</v>
      </c>
      <c r="E442" s="86" t="b">
        <v>0</v>
      </c>
      <c r="F442" s="86" t="b">
        <v>0</v>
      </c>
      <c r="G442" s="86" t="b">
        <v>0</v>
      </c>
    </row>
    <row r="443" spans="1:7" ht="15">
      <c r="A443" s="86" t="s">
        <v>1789</v>
      </c>
      <c r="B443" s="86">
        <v>2</v>
      </c>
      <c r="C443" s="122">
        <v>0.00570626128853822</v>
      </c>
      <c r="D443" s="86" t="s">
        <v>1378</v>
      </c>
      <c r="E443" s="86" t="b">
        <v>1</v>
      </c>
      <c r="F443" s="86" t="b">
        <v>0</v>
      </c>
      <c r="G443" s="86" t="b">
        <v>0</v>
      </c>
    </row>
    <row r="444" spans="1:7" ht="15">
      <c r="A444" s="86" t="s">
        <v>1700</v>
      </c>
      <c r="B444" s="86">
        <v>2</v>
      </c>
      <c r="C444" s="122">
        <v>0.00570626128853822</v>
      </c>
      <c r="D444" s="86" t="s">
        <v>1378</v>
      </c>
      <c r="E444" s="86" t="b">
        <v>1</v>
      </c>
      <c r="F444" s="86" t="b">
        <v>0</v>
      </c>
      <c r="G444" s="86" t="b">
        <v>0</v>
      </c>
    </row>
    <row r="445" spans="1:7" ht="15">
      <c r="A445" s="86" t="s">
        <v>1790</v>
      </c>
      <c r="B445" s="86">
        <v>2</v>
      </c>
      <c r="C445" s="122">
        <v>0.00570626128853822</v>
      </c>
      <c r="D445" s="86" t="s">
        <v>1378</v>
      </c>
      <c r="E445" s="86" t="b">
        <v>0</v>
      </c>
      <c r="F445" s="86" t="b">
        <v>1</v>
      </c>
      <c r="G445" s="86" t="b">
        <v>0</v>
      </c>
    </row>
    <row r="446" spans="1:7" ht="15">
      <c r="A446" s="86" t="s">
        <v>1791</v>
      </c>
      <c r="B446" s="86">
        <v>2</v>
      </c>
      <c r="C446" s="122">
        <v>0.00570626128853822</v>
      </c>
      <c r="D446" s="86" t="s">
        <v>1378</v>
      </c>
      <c r="E446" s="86" t="b">
        <v>0</v>
      </c>
      <c r="F446" s="86" t="b">
        <v>0</v>
      </c>
      <c r="G446" s="86" t="b">
        <v>0</v>
      </c>
    </row>
    <row r="447" spans="1:7" ht="15">
      <c r="A447" s="86" t="s">
        <v>1792</v>
      </c>
      <c r="B447" s="86">
        <v>2</v>
      </c>
      <c r="C447" s="122">
        <v>0.00570626128853822</v>
      </c>
      <c r="D447" s="86" t="s">
        <v>1378</v>
      </c>
      <c r="E447" s="86" t="b">
        <v>0</v>
      </c>
      <c r="F447" s="86" t="b">
        <v>1</v>
      </c>
      <c r="G447" s="86" t="b">
        <v>0</v>
      </c>
    </row>
    <row r="448" spans="1:7" ht="15">
      <c r="A448" s="86" t="s">
        <v>254</v>
      </c>
      <c r="B448" s="86">
        <v>2</v>
      </c>
      <c r="C448" s="122">
        <v>0.00570626128853822</v>
      </c>
      <c r="D448" s="86" t="s">
        <v>1378</v>
      </c>
      <c r="E448" s="86" t="b">
        <v>0</v>
      </c>
      <c r="F448" s="86" t="b">
        <v>0</v>
      </c>
      <c r="G448" s="86" t="b">
        <v>0</v>
      </c>
    </row>
    <row r="449" spans="1:7" ht="15">
      <c r="A449" s="86" t="s">
        <v>1675</v>
      </c>
      <c r="B449" s="86">
        <v>2</v>
      </c>
      <c r="C449" s="122">
        <v>0.00570626128853822</v>
      </c>
      <c r="D449" s="86" t="s">
        <v>1378</v>
      </c>
      <c r="E449" s="86" t="b">
        <v>0</v>
      </c>
      <c r="F449" s="86" t="b">
        <v>0</v>
      </c>
      <c r="G449" s="86" t="b">
        <v>0</v>
      </c>
    </row>
    <row r="450" spans="1:7" ht="15">
      <c r="A450" s="86" t="s">
        <v>1487</v>
      </c>
      <c r="B450" s="86">
        <v>2</v>
      </c>
      <c r="C450" s="122">
        <v>0.00570626128853822</v>
      </c>
      <c r="D450" s="86" t="s">
        <v>1378</v>
      </c>
      <c r="E450" s="86" t="b">
        <v>1</v>
      </c>
      <c r="F450" s="86" t="b">
        <v>0</v>
      </c>
      <c r="G450" s="86" t="b">
        <v>0</v>
      </c>
    </row>
    <row r="451" spans="1:7" ht="15">
      <c r="A451" s="86" t="s">
        <v>253</v>
      </c>
      <c r="B451" s="86">
        <v>2</v>
      </c>
      <c r="C451" s="122">
        <v>0.00570626128853822</v>
      </c>
      <c r="D451" s="86" t="s">
        <v>1378</v>
      </c>
      <c r="E451" s="86" t="b">
        <v>0</v>
      </c>
      <c r="F451" s="86" t="b">
        <v>0</v>
      </c>
      <c r="G451" s="86" t="b">
        <v>0</v>
      </c>
    </row>
    <row r="452" spans="1:7" ht="15">
      <c r="A452" s="86" t="s">
        <v>249</v>
      </c>
      <c r="B452" s="86">
        <v>2</v>
      </c>
      <c r="C452" s="122">
        <v>0.007355740716834007</v>
      </c>
      <c r="D452" s="86" t="s">
        <v>1378</v>
      </c>
      <c r="E452" s="86" t="b">
        <v>0</v>
      </c>
      <c r="F452" s="86" t="b">
        <v>0</v>
      </c>
      <c r="G452" s="86" t="b">
        <v>0</v>
      </c>
    </row>
    <row r="453" spans="1:7" ht="15">
      <c r="A453" s="86" t="s">
        <v>264</v>
      </c>
      <c r="B453" s="86">
        <v>2</v>
      </c>
      <c r="C453" s="122">
        <v>0.00570626128853822</v>
      </c>
      <c r="D453" s="86" t="s">
        <v>1378</v>
      </c>
      <c r="E453" s="86" t="b">
        <v>0</v>
      </c>
      <c r="F453" s="86" t="b">
        <v>0</v>
      </c>
      <c r="G453" s="86" t="b">
        <v>0</v>
      </c>
    </row>
    <row r="454" spans="1:7" ht="15">
      <c r="A454" s="86" t="s">
        <v>272</v>
      </c>
      <c r="B454" s="86">
        <v>2</v>
      </c>
      <c r="C454" s="122">
        <v>0.00570626128853822</v>
      </c>
      <c r="D454" s="86" t="s">
        <v>1378</v>
      </c>
      <c r="E454" s="86" t="b">
        <v>0</v>
      </c>
      <c r="F454" s="86" t="b">
        <v>0</v>
      </c>
      <c r="G454" s="86" t="b">
        <v>0</v>
      </c>
    </row>
    <row r="455" spans="1:7" ht="15">
      <c r="A455" s="86" t="s">
        <v>323</v>
      </c>
      <c r="B455" s="86">
        <v>2</v>
      </c>
      <c r="C455" s="122">
        <v>0.00570626128853822</v>
      </c>
      <c r="D455" s="86" t="s">
        <v>1378</v>
      </c>
      <c r="E455" s="86" t="b">
        <v>0</v>
      </c>
      <c r="F455" s="86" t="b">
        <v>0</v>
      </c>
      <c r="G455" s="86" t="b">
        <v>0</v>
      </c>
    </row>
    <row r="456" spans="1:7" ht="15">
      <c r="A456" s="86" t="s">
        <v>322</v>
      </c>
      <c r="B456" s="86">
        <v>2</v>
      </c>
      <c r="C456" s="122">
        <v>0.00570626128853822</v>
      </c>
      <c r="D456" s="86" t="s">
        <v>1378</v>
      </c>
      <c r="E456" s="86" t="b">
        <v>0</v>
      </c>
      <c r="F456" s="86" t="b">
        <v>0</v>
      </c>
      <c r="G456" s="86" t="b">
        <v>0</v>
      </c>
    </row>
    <row r="457" spans="1:7" ht="15">
      <c r="A457" s="86" t="s">
        <v>1849</v>
      </c>
      <c r="B457" s="86">
        <v>2</v>
      </c>
      <c r="C457" s="122">
        <v>0.00570626128853822</v>
      </c>
      <c r="D457" s="86" t="s">
        <v>1378</v>
      </c>
      <c r="E457" s="86" t="b">
        <v>0</v>
      </c>
      <c r="F457" s="86" t="b">
        <v>0</v>
      </c>
      <c r="G457" s="86" t="b">
        <v>0</v>
      </c>
    </row>
    <row r="458" spans="1:7" ht="15">
      <c r="A458" s="86" t="s">
        <v>1650</v>
      </c>
      <c r="B458" s="86">
        <v>2</v>
      </c>
      <c r="C458" s="122">
        <v>0.00570626128853822</v>
      </c>
      <c r="D458" s="86" t="s">
        <v>1378</v>
      </c>
      <c r="E458" s="86" t="b">
        <v>0</v>
      </c>
      <c r="F458" s="86" t="b">
        <v>0</v>
      </c>
      <c r="G458" s="86" t="b">
        <v>0</v>
      </c>
    </row>
    <row r="459" spans="1:7" ht="15">
      <c r="A459" s="86" t="s">
        <v>1772</v>
      </c>
      <c r="B459" s="86">
        <v>2</v>
      </c>
      <c r="C459" s="122">
        <v>0.00570626128853822</v>
      </c>
      <c r="D459" s="86" t="s">
        <v>1378</v>
      </c>
      <c r="E459" s="86" t="b">
        <v>0</v>
      </c>
      <c r="F459" s="86" t="b">
        <v>0</v>
      </c>
      <c r="G459" s="86" t="b">
        <v>0</v>
      </c>
    </row>
    <row r="460" spans="1:7" ht="15">
      <c r="A460" s="86" t="s">
        <v>1755</v>
      </c>
      <c r="B460" s="86">
        <v>2</v>
      </c>
      <c r="C460" s="122">
        <v>0.00570626128853822</v>
      </c>
      <c r="D460" s="86" t="s">
        <v>1378</v>
      </c>
      <c r="E460" s="86" t="b">
        <v>0</v>
      </c>
      <c r="F460" s="86" t="b">
        <v>1</v>
      </c>
      <c r="G460" s="86" t="b">
        <v>0</v>
      </c>
    </row>
    <row r="461" spans="1:7" ht="15">
      <c r="A461" s="86" t="s">
        <v>1850</v>
      </c>
      <c r="B461" s="86">
        <v>2</v>
      </c>
      <c r="C461" s="122">
        <v>0.00570626128853822</v>
      </c>
      <c r="D461" s="86" t="s">
        <v>1378</v>
      </c>
      <c r="E461" s="86" t="b">
        <v>0</v>
      </c>
      <c r="F461" s="86" t="b">
        <v>0</v>
      </c>
      <c r="G461" s="86" t="b">
        <v>0</v>
      </c>
    </row>
    <row r="462" spans="1:7" ht="15">
      <c r="A462" s="86" t="s">
        <v>1851</v>
      </c>
      <c r="B462" s="86">
        <v>2</v>
      </c>
      <c r="C462" s="122">
        <v>0.00570626128853822</v>
      </c>
      <c r="D462" s="86" t="s">
        <v>1378</v>
      </c>
      <c r="E462" s="86" t="b">
        <v>0</v>
      </c>
      <c r="F462" s="86" t="b">
        <v>0</v>
      </c>
      <c r="G462" s="86" t="b">
        <v>0</v>
      </c>
    </row>
    <row r="463" spans="1:7" ht="15">
      <c r="A463" s="86" t="s">
        <v>1852</v>
      </c>
      <c r="B463" s="86">
        <v>2</v>
      </c>
      <c r="C463" s="122">
        <v>0.00570626128853822</v>
      </c>
      <c r="D463" s="86" t="s">
        <v>1378</v>
      </c>
      <c r="E463" s="86" t="b">
        <v>0</v>
      </c>
      <c r="F463" s="86" t="b">
        <v>0</v>
      </c>
      <c r="G463" s="86" t="b">
        <v>0</v>
      </c>
    </row>
    <row r="464" spans="1:7" ht="15">
      <c r="A464" s="86" t="s">
        <v>1853</v>
      </c>
      <c r="B464" s="86">
        <v>2</v>
      </c>
      <c r="C464" s="122">
        <v>0.00570626128853822</v>
      </c>
      <c r="D464" s="86" t="s">
        <v>1378</v>
      </c>
      <c r="E464" s="86" t="b">
        <v>0</v>
      </c>
      <c r="F464" s="86" t="b">
        <v>0</v>
      </c>
      <c r="G464" s="86" t="b">
        <v>0</v>
      </c>
    </row>
    <row r="465" spans="1:7" ht="15">
      <c r="A465" s="86" t="s">
        <v>1854</v>
      </c>
      <c r="B465" s="86">
        <v>2</v>
      </c>
      <c r="C465" s="122">
        <v>0.00570626128853822</v>
      </c>
      <c r="D465" s="86" t="s">
        <v>1378</v>
      </c>
      <c r="E465" s="86" t="b">
        <v>0</v>
      </c>
      <c r="F465" s="86" t="b">
        <v>0</v>
      </c>
      <c r="G465" s="86" t="b">
        <v>0</v>
      </c>
    </row>
    <row r="466" spans="1:7" ht="15">
      <c r="A466" s="86" t="s">
        <v>1637</v>
      </c>
      <c r="B466" s="86">
        <v>2</v>
      </c>
      <c r="C466" s="122">
        <v>0.007355740716834007</v>
      </c>
      <c r="D466" s="86" t="s">
        <v>1378</v>
      </c>
      <c r="E466" s="86" t="b">
        <v>0</v>
      </c>
      <c r="F466" s="86" t="b">
        <v>0</v>
      </c>
      <c r="G466" s="86" t="b">
        <v>0</v>
      </c>
    </row>
    <row r="467" spans="1:7" ht="15">
      <c r="A467" s="86" t="s">
        <v>403</v>
      </c>
      <c r="B467" s="86">
        <v>48</v>
      </c>
      <c r="C467" s="122">
        <v>0</v>
      </c>
      <c r="D467" s="86" t="s">
        <v>1379</v>
      </c>
      <c r="E467" s="86" t="b">
        <v>0</v>
      </c>
      <c r="F467" s="86" t="b">
        <v>0</v>
      </c>
      <c r="G467" s="86" t="b">
        <v>0</v>
      </c>
    </row>
    <row r="468" spans="1:7" ht="15">
      <c r="A468" s="86" t="s">
        <v>295</v>
      </c>
      <c r="B468" s="86">
        <v>14</v>
      </c>
      <c r="C468" s="122">
        <v>0.01470748244031369</v>
      </c>
      <c r="D468" s="86" t="s">
        <v>1379</v>
      </c>
      <c r="E468" s="86" t="b">
        <v>0</v>
      </c>
      <c r="F468" s="86" t="b">
        <v>0</v>
      </c>
      <c r="G468" s="86" t="b">
        <v>0</v>
      </c>
    </row>
    <row r="469" spans="1:7" ht="15">
      <c r="A469" s="86" t="s">
        <v>276</v>
      </c>
      <c r="B469" s="86">
        <v>14</v>
      </c>
      <c r="C469" s="122">
        <v>0.01686705629936573</v>
      </c>
      <c r="D469" s="86" t="s">
        <v>1379</v>
      </c>
      <c r="E469" s="86" t="b">
        <v>0</v>
      </c>
      <c r="F469" s="86" t="b">
        <v>0</v>
      </c>
      <c r="G469" s="86" t="b">
        <v>0</v>
      </c>
    </row>
    <row r="470" spans="1:7" ht="15">
      <c r="A470" s="86" t="s">
        <v>296</v>
      </c>
      <c r="B470" s="86">
        <v>12</v>
      </c>
      <c r="C470" s="122">
        <v>0.01445747682802777</v>
      </c>
      <c r="D470" s="86" t="s">
        <v>1379</v>
      </c>
      <c r="E470" s="86" t="b">
        <v>0</v>
      </c>
      <c r="F470" s="86" t="b">
        <v>0</v>
      </c>
      <c r="G470" s="86" t="b">
        <v>0</v>
      </c>
    </row>
    <row r="471" spans="1:7" ht="15">
      <c r="A471" s="86" t="s">
        <v>1663</v>
      </c>
      <c r="B471" s="86">
        <v>12</v>
      </c>
      <c r="C471" s="122">
        <v>0.01445747682802777</v>
      </c>
      <c r="D471" s="86" t="s">
        <v>1379</v>
      </c>
      <c r="E471" s="86" t="b">
        <v>0</v>
      </c>
      <c r="F471" s="86" t="b">
        <v>0</v>
      </c>
      <c r="G471" s="86" t="b">
        <v>0</v>
      </c>
    </row>
    <row r="472" spans="1:7" ht="15">
      <c r="A472" s="86" t="s">
        <v>1488</v>
      </c>
      <c r="B472" s="86">
        <v>11</v>
      </c>
      <c r="C472" s="122">
        <v>0.016419337098559937</v>
      </c>
      <c r="D472" s="86" t="s">
        <v>1379</v>
      </c>
      <c r="E472" s="86" t="b">
        <v>0</v>
      </c>
      <c r="F472" s="86" t="b">
        <v>0</v>
      </c>
      <c r="G472" s="86" t="b">
        <v>0</v>
      </c>
    </row>
    <row r="473" spans="1:7" ht="15">
      <c r="A473" s="86" t="s">
        <v>406</v>
      </c>
      <c r="B473" s="86">
        <v>11</v>
      </c>
      <c r="C473" s="122">
        <v>0.01421046167711316</v>
      </c>
      <c r="D473" s="86" t="s">
        <v>1379</v>
      </c>
      <c r="E473" s="86" t="b">
        <v>0</v>
      </c>
      <c r="F473" s="86" t="b">
        <v>0</v>
      </c>
      <c r="G473" s="86" t="b">
        <v>0</v>
      </c>
    </row>
    <row r="474" spans="1:7" ht="15">
      <c r="A474" s="86" t="s">
        <v>271</v>
      </c>
      <c r="B474" s="86">
        <v>10</v>
      </c>
      <c r="C474" s="122">
        <v>0.016105299639078776</v>
      </c>
      <c r="D474" s="86" t="s">
        <v>1379</v>
      </c>
      <c r="E474" s="86" t="b">
        <v>0</v>
      </c>
      <c r="F474" s="86" t="b">
        <v>0</v>
      </c>
      <c r="G474" s="86" t="b">
        <v>0</v>
      </c>
    </row>
    <row r="475" spans="1:7" ht="15">
      <c r="A475" s="86" t="s">
        <v>1507</v>
      </c>
      <c r="B475" s="86">
        <v>8</v>
      </c>
      <c r="C475" s="122">
        <v>0.012884239711263021</v>
      </c>
      <c r="D475" s="86" t="s">
        <v>1379</v>
      </c>
      <c r="E475" s="86" t="b">
        <v>0</v>
      </c>
      <c r="F475" s="86" t="b">
        <v>0</v>
      </c>
      <c r="G475" s="86" t="b">
        <v>0</v>
      </c>
    </row>
    <row r="476" spans="1:7" ht="15">
      <c r="A476" s="86" t="s">
        <v>1704</v>
      </c>
      <c r="B476" s="86">
        <v>8</v>
      </c>
      <c r="C476" s="122">
        <v>0.018433179723502304</v>
      </c>
      <c r="D476" s="86" t="s">
        <v>1379</v>
      </c>
      <c r="E476" s="86" t="b">
        <v>0</v>
      </c>
      <c r="F476" s="86" t="b">
        <v>0</v>
      </c>
      <c r="G476" s="86" t="b">
        <v>0</v>
      </c>
    </row>
    <row r="477" spans="1:7" ht="15">
      <c r="A477" s="86" t="s">
        <v>1485</v>
      </c>
      <c r="B477" s="86">
        <v>8</v>
      </c>
      <c r="C477" s="122">
        <v>0.018433179723502304</v>
      </c>
      <c r="D477" s="86" t="s">
        <v>1379</v>
      </c>
      <c r="E477" s="86" t="b">
        <v>0</v>
      </c>
      <c r="F477" s="86" t="b">
        <v>0</v>
      </c>
      <c r="G477" s="86" t="b">
        <v>0</v>
      </c>
    </row>
    <row r="478" spans="1:7" ht="15">
      <c r="A478" s="86" t="s">
        <v>1677</v>
      </c>
      <c r="B478" s="86">
        <v>7</v>
      </c>
      <c r="C478" s="122">
        <v>0.01220906373086622</v>
      </c>
      <c r="D478" s="86" t="s">
        <v>1379</v>
      </c>
      <c r="E478" s="86" t="b">
        <v>0</v>
      </c>
      <c r="F478" s="86" t="b">
        <v>0</v>
      </c>
      <c r="G478" s="86" t="b">
        <v>0</v>
      </c>
    </row>
    <row r="479" spans="1:7" ht="15">
      <c r="A479" s="86" t="s">
        <v>1678</v>
      </c>
      <c r="B479" s="86">
        <v>7</v>
      </c>
      <c r="C479" s="122">
        <v>0.01220906373086622</v>
      </c>
      <c r="D479" s="86" t="s">
        <v>1379</v>
      </c>
      <c r="E479" s="86" t="b">
        <v>0</v>
      </c>
      <c r="F479" s="86" t="b">
        <v>0</v>
      </c>
      <c r="G479" s="86" t="b">
        <v>0</v>
      </c>
    </row>
    <row r="480" spans="1:7" ht="15">
      <c r="A480" s="86" t="s">
        <v>1661</v>
      </c>
      <c r="B480" s="86">
        <v>7</v>
      </c>
      <c r="C480" s="122">
        <v>0.01220906373086622</v>
      </c>
      <c r="D480" s="86" t="s">
        <v>1379</v>
      </c>
      <c r="E480" s="86" t="b">
        <v>0</v>
      </c>
      <c r="F480" s="86" t="b">
        <v>0</v>
      </c>
      <c r="G480" s="86" t="b">
        <v>0</v>
      </c>
    </row>
    <row r="481" spans="1:7" ht="15">
      <c r="A481" s="86" t="s">
        <v>264</v>
      </c>
      <c r="B481" s="86">
        <v>5</v>
      </c>
      <c r="C481" s="122">
        <v>0.01040426252294866</v>
      </c>
      <c r="D481" s="86" t="s">
        <v>1379</v>
      </c>
      <c r="E481" s="86" t="b">
        <v>0</v>
      </c>
      <c r="F481" s="86" t="b">
        <v>0</v>
      </c>
      <c r="G481" s="86" t="b">
        <v>0</v>
      </c>
    </row>
    <row r="482" spans="1:7" ht="15">
      <c r="A482" s="86" t="s">
        <v>258</v>
      </c>
      <c r="B482" s="86">
        <v>5</v>
      </c>
      <c r="C482" s="122">
        <v>0.01040426252294866</v>
      </c>
      <c r="D482" s="86" t="s">
        <v>1379</v>
      </c>
      <c r="E482" s="86" t="b">
        <v>0</v>
      </c>
      <c r="F482" s="86" t="b">
        <v>0</v>
      </c>
      <c r="G482" s="86" t="b">
        <v>0</v>
      </c>
    </row>
    <row r="483" spans="1:7" ht="15">
      <c r="A483" s="86" t="s">
        <v>1487</v>
      </c>
      <c r="B483" s="86">
        <v>5</v>
      </c>
      <c r="C483" s="122">
        <v>0.01040426252294866</v>
      </c>
      <c r="D483" s="86" t="s">
        <v>1379</v>
      </c>
      <c r="E483" s="86" t="b">
        <v>1</v>
      </c>
      <c r="F483" s="86" t="b">
        <v>0</v>
      </c>
      <c r="G483" s="86" t="b">
        <v>0</v>
      </c>
    </row>
    <row r="484" spans="1:7" ht="15">
      <c r="A484" s="86" t="s">
        <v>424</v>
      </c>
      <c r="B484" s="86">
        <v>4</v>
      </c>
      <c r="C484" s="122">
        <v>0.009216589861751152</v>
      </c>
      <c r="D484" s="86" t="s">
        <v>1379</v>
      </c>
      <c r="E484" s="86" t="b">
        <v>0</v>
      </c>
      <c r="F484" s="86" t="b">
        <v>0</v>
      </c>
      <c r="G484" s="86" t="b">
        <v>0</v>
      </c>
    </row>
    <row r="485" spans="1:7" ht="15">
      <c r="A485" s="86" t="s">
        <v>1744</v>
      </c>
      <c r="B485" s="86">
        <v>4</v>
      </c>
      <c r="C485" s="122">
        <v>0.009216589861751152</v>
      </c>
      <c r="D485" s="86" t="s">
        <v>1379</v>
      </c>
      <c r="E485" s="86" t="b">
        <v>0</v>
      </c>
      <c r="F485" s="86" t="b">
        <v>0</v>
      </c>
      <c r="G485" s="86" t="b">
        <v>0</v>
      </c>
    </row>
    <row r="486" spans="1:7" ht="15">
      <c r="A486" s="86" t="s">
        <v>1696</v>
      </c>
      <c r="B486" s="86">
        <v>4</v>
      </c>
      <c r="C486" s="122">
        <v>0.009216589861751152</v>
      </c>
      <c r="D486" s="86" t="s">
        <v>1379</v>
      </c>
      <c r="E486" s="86" t="b">
        <v>0</v>
      </c>
      <c r="F486" s="86" t="b">
        <v>0</v>
      </c>
      <c r="G486" s="86" t="b">
        <v>0</v>
      </c>
    </row>
    <row r="487" spans="1:7" ht="15">
      <c r="A487" s="86" t="s">
        <v>1775</v>
      </c>
      <c r="B487" s="86">
        <v>4</v>
      </c>
      <c r="C487" s="122">
        <v>0.009216589861751152</v>
      </c>
      <c r="D487" s="86" t="s">
        <v>1379</v>
      </c>
      <c r="E487" s="86" t="b">
        <v>0</v>
      </c>
      <c r="F487" s="86" t="b">
        <v>0</v>
      </c>
      <c r="G487" s="86" t="b">
        <v>0</v>
      </c>
    </row>
    <row r="488" spans="1:7" ht="15">
      <c r="A488" s="86" t="s">
        <v>1776</v>
      </c>
      <c r="B488" s="86">
        <v>4</v>
      </c>
      <c r="C488" s="122">
        <v>0.009216589861751152</v>
      </c>
      <c r="D488" s="86" t="s">
        <v>1379</v>
      </c>
      <c r="E488" s="86" t="b">
        <v>0</v>
      </c>
      <c r="F488" s="86" t="b">
        <v>0</v>
      </c>
      <c r="G488" s="86" t="b">
        <v>0</v>
      </c>
    </row>
    <row r="489" spans="1:7" ht="15">
      <c r="A489" s="86" t="s">
        <v>1777</v>
      </c>
      <c r="B489" s="86">
        <v>4</v>
      </c>
      <c r="C489" s="122">
        <v>0.009216589861751152</v>
      </c>
      <c r="D489" s="86" t="s">
        <v>1379</v>
      </c>
      <c r="E489" s="86" t="b">
        <v>0</v>
      </c>
      <c r="F489" s="86" t="b">
        <v>0</v>
      </c>
      <c r="G489" s="86" t="b">
        <v>0</v>
      </c>
    </row>
    <row r="490" spans="1:7" ht="15">
      <c r="A490" s="86" t="s">
        <v>1778</v>
      </c>
      <c r="B490" s="86">
        <v>4</v>
      </c>
      <c r="C490" s="122">
        <v>0.009216589861751152</v>
      </c>
      <c r="D490" s="86" t="s">
        <v>1379</v>
      </c>
      <c r="E490" s="86" t="b">
        <v>0</v>
      </c>
      <c r="F490" s="86" t="b">
        <v>0</v>
      </c>
      <c r="G490" s="86" t="b">
        <v>0</v>
      </c>
    </row>
    <row r="491" spans="1:7" ht="15">
      <c r="A491" s="86" t="s">
        <v>1779</v>
      </c>
      <c r="B491" s="86">
        <v>4</v>
      </c>
      <c r="C491" s="122">
        <v>0.009216589861751152</v>
      </c>
      <c r="D491" s="86" t="s">
        <v>1379</v>
      </c>
      <c r="E491" s="86" t="b">
        <v>0</v>
      </c>
      <c r="F491" s="86" t="b">
        <v>0</v>
      </c>
      <c r="G491" s="86" t="b">
        <v>0</v>
      </c>
    </row>
    <row r="492" spans="1:7" ht="15">
      <c r="A492" s="86" t="s">
        <v>1620</v>
      </c>
      <c r="B492" s="86">
        <v>4</v>
      </c>
      <c r="C492" s="122">
        <v>0.009216589861751152</v>
      </c>
      <c r="D492" s="86" t="s">
        <v>1379</v>
      </c>
      <c r="E492" s="86" t="b">
        <v>0</v>
      </c>
      <c r="F492" s="86" t="b">
        <v>0</v>
      </c>
      <c r="G492" s="86" t="b">
        <v>0</v>
      </c>
    </row>
    <row r="493" spans="1:7" ht="15">
      <c r="A493" s="86" t="s">
        <v>1780</v>
      </c>
      <c r="B493" s="86">
        <v>4</v>
      </c>
      <c r="C493" s="122">
        <v>0.009216589861751152</v>
      </c>
      <c r="D493" s="86" t="s">
        <v>1379</v>
      </c>
      <c r="E493" s="86" t="b">
        <v>0</v>
      </c>
      <c r="F493" s="86" t="b">
        <v>0</v>
      </c>
      <c r="G493" s="86" t="b">
        <v>0</v>
      </c>
    </row>
    <row r="494" spans="1:7" ht="15">
      <c r="A494" s="86" t="s">
        <v>1647</v>
      </c>
      <c r="B494" s="86">
        <v>4</v>
      </c>
      <c r="C494" s="122">
        <v>0.009216589861751152</v>
      </c>
      <c r="D494" s="86" t="s">
        <v>1379</v>
      </c>
      <c r="E494" s="86" t="b">
        <v>0</v>
      </c>
      <c r="F494" s="86" t="b">
        <v>0</v>
      </c>
      <c r="G494" s="86" t="b">
        <v>0</v>
      </c>
    </row>
    <row r="495" spans="1:7" ht="15">
      <c r="A495" s="86" t="s">
        <v>1687</v>
      </c>
      <c r="B495" s="86">
        <v>4</v>
      </c>
      <c r="C495" s="122">
        <v>0.009216589861751152</v>
      </c>
      <c r="D495" s="86" t="s">
        <v>1379</v>
      </c>
      <c r="E495" s="86" t="b">
        <v>0</v>
      </c>
      <c r="F495" s="86" t="b">
        <v>0</v>
      </c>
      <c r="G495" s="86" t="b">
        <v>0</v>
      </c>
    </row>
    <row r="496" spans="1:7" ht="15">
      <c r="A496" s="86" t="s">
        <v>1743</v>
      </c>
      <c r="B496" s="86">
        <v>4</v>
      </c>
      <c r="C496" s="122">
        <v>0.009216589861751152</v>
      </c>
      <c r="D496" s="86" t="s">
        <v>1379</v>
      </c>
      <c r="E496" s="86" t="b">
        <v>0</v>
      </c>
      <c r="F496" s="86" t="b">
        <v>0</v>
      </c>
      <c r="G496" s="86" t="b">
        <v>0</v>
      </c>
    </row>
    <row r="497" spans="1:7" ht="15">
      <c r="A497" s="86" t="s">
        <v>1781</v>
      </c>
      <c r="B497" s="86">
        <v>4</v>
      </c>
      <c r="C497" s="122">
        <v>0.009216589861751152</v>
      </c>
      <c r="D497" s="86" t="s">
        <v>1379</v>
      </c>
      <c r="E497" s="86" t="b">
        <v>0</v>
      </c>
      <c r="F497" s="86" t="b">
        <v>0</v>
      </c>
      <c r="G497" s="86" t="b">
        <v>0</v>
      </c>
    </row>
    <row r="498" spans="1:7" ht="15">
      <c r="A498" s="86" t="s">
        <v>1727</v>
      </c>
      <c r="B498" s="86">
        <v>4</v>
      </c>
      <c r="C498" s="122">
        <v>0.009216589861751152</v>
      </c>
      <c r="D498" s="86" t="s">
        <v>1379</v>
      </c>
      <c r="E498" s="86" t="b">
        <v>0</v>
      </c>
      <c r="F498" s="86" t="b">
        <v>0</v>
      </c>
      <c r="G498" s="86" t="b">
        <v>0</v>
      </c>
    </row>
    <row r="499" spans="1:7" ht="15">
      <c r="A499" s="86" t="s">
        <v>1664</v>
      </c>
      <c r="B499" s="86">
        <v>3</v>
      </c>
      <c r="C499" s="122">
        <v>0.007776074216186406</v>
      </c>
      <c r="D499" s="86" t="s">
        <v>1379</v>
      </c>
      <c r="E499" s="86" t="b">
        <v>1</v>
      </c>
      <c r="F499" s="86" t="b">
        <v>0</v>
      </c>
      <c r="G499" s="86" t="b">
        <v>0</v>
      </c>
    </row>
    <row r="500" spans="1:7" ht="15">
      <c r="A500" s="86" t="s">
        <v>1843</v>
      </c>
      <c r="B500" s="86">
        <v>3</v>
      </c>
      <c r="C500" s="122">
        <v>0.007776074216186406</v>
      </c>
      <c r="D500" s="86" t="s">
        <v>1379</v>
      </c>
      <c r="E500" s="86" t="b">
        <v>0</v>
      </c>
      <c r="F500" s="86" t="b">
        <v>0</v>
      </c>
      <c r="G500" s="86" t="b">
        <v>0</v>
      </c>
    </row>
    <row r="501" spans="1:7" ht="15">
      <c r="A501" s="86" t="s">
        <v>1726</v>
      </c>
      <c r="B501" s="86">
        <v>3</v>
      </c>
      <c r="C501" s="122">
        <v>0.007776074216186406</v>
      </c>
      <c r="D501" s="86" t="s">
        <v>1379</v>
      </c>
      <c r="E501" s="86" t="b">
        <v>0</v>
      </c>
      <c r="F501" s="86" t="b">
        <v>0</v>
      </c>
      <c r="G501" s="86" t="b">
        <v>0</v>
      </c>
    </row>
    <row r="502" spans="1:7" ht="15">
      <c r="A502" s="86" t="s">
        <v>1706</v>
      </c>
      <c r="B502" s="86">
        <v>3</v>
      </c>
      <c r="C502" s="122">
        <v>0.007776074216186406</v>
      </c>
      <c r="D502" s="86" t="s">
        <v>1379</v>
      </c>
      <c r="E502" s="86" t="b">
        <v>0</v>
      </c>
      <c r="F502" s="86" t="b">
        <v>0</v>
      </c>
      <c r="G502" s="86" t="b">
        <v>0</v>
      </c>
    </row>
    <row r="503" spans="1:7" ht="15">
      <c r="A503" s="86" t="s">
        <v>1640</v>
      </c>
      <c r="B503" s="86">
        <v>3</v>
      </c>
      <c r="C503" s="122">
        <v>0.007776074216186406</v>
      </c>
      <c r="D503" s="86" t="s">
        <v>1379</v>
      </c>
      <c r="E503" s="86" t="b">
        <v>0</v>
      </c>
      <c r="F503" s="86" t="b">
        <v>0</v>
      </c>
      <c r="G503" s="86" t="b">
        <v>0</v>
      </c>
    </row>
    <row r="504" spans="1:7" ht="15">
      <c r="A504" s="86" t="s">
        <v>1451</v>
      </c>
      <c r="B504" s="86">
        <v>3</v>
      </c>
      <c r="C504" s="122">
        <v>0.007776074216186406</v>
      </c>
      <c r="D504" s="86" t="s">
        <v>1379</v>
      </c>
      <c r="E504" s="86" t="b">
        <v>0</v>
      </c>
      <c r="F504" s="86" t="b">
        <v>0</v>
      </c>
      <c r="G504" s="86" t="b">
        <v>0</v>
      </c>
    </row>
    <row r="505" spans="1:7" ht="15">
      <c r="A505" s="86" t="s">
        <v>1705</v>
      </c>
      <c r="B505" s="86">
        <v>3</v>
      </c>
      <c r="C505" s="122">
        <v>0.007776074216186406</v>
      </c>
      <c r="D505" s="86" t="s">
        <v>1379</v>
      </c>
      <c r="E505" s="86" t="b">
        <v>1</v>
      </c>
      <c r="F505" s="86" t="b">
        <v>0</v>
      </c>
      <c r="G505" s="86" t="b">
        <v>0</v>
      </c>
    </row>
    <row r="506" spans="1:7" ht="15">
      <c r="A506" s="86" t="s">
        <v>1630</v>
      </c>
      <c r="B506" s="86">
        <v>3</v>
      </c>
      <c r="C506" s="122">
        <v>0.007776074216186406</v>
      </c>
      <c r="D506" s="86" t="s">
        <v>1379</v>
      </c>
      <c r="E506" s="86" t="b">
        <v>0</v>
      </c>
      <c r="F506" s="86" t="b">
        <v>0</v>
      </c>
      <c r="G506" s="86" t="b">
        <v>0</v>
      </c>
    </row>
    <row r="507" spans="1:7" ht="15">
      <c r="A507" s="86" t="s">
        <v>1844</v>
      </c>
      <c r="B507" s="86">
        <v>3</v>
      </c>
      <c r="C507" s="122">
        <v>0.007776074216186406</v>
      </c>
      <c r="D507" s="86" t="s">
        <v>1379</v>
      </c>
      <c r="E507" s="86" t="b">
        <v>0</v>
      </c>
      <c r="F507" s="86" t="b">
        <v>0</v>
      </c>
      <c r="G507" s="86" t="b">
        <v>0</v>
      </c>
    </row>
    <row r="508" spans="1:7" ht="15">
      <c r="A508" s="86" t="s">
        <v>1672</v>
      </c>
      <c r="B508" s="86">
        <v>3</v>
      </c>
      <c r="C508" s="122">
        <v>0.007776074216186406</v>
      </c>
      <c r="D508" s="86" t="s">
        <v>1379</v>
      </c>
      <c r="E508" s="86" t="b">
        <v>0</v>
      </c>
      <c r="F508" s="86" t="b">
        <v>0</v>
      </c>
      <c r="G508" s="86" t="b">
        <v>0</v>
      </c>
    </row>
    <row r="509" spans="1:7" ht="15">
      <c r="A509" s="86" t="s">
        <v>1845</v>
      </c>
      <c r="B509" s="86">
        <v>3</v>
      </c>
      <c r="C509" s="122">
        <v>0.007776074216186406</v>
      </c>
      <c r="D509" s="86" t="s">
        <v>1379</v>
      </c>
      <c r="E509" s="86" t="b">
        <v>0</v>
      </c>
      <c r="F509" s="86" t="b">
        <v>0</v>
      </c>
      <c r="G509" s="86" t="b">
        <v>0</v>
      </c>
    </row>
    <row r="510" spans="1:7" ht="15">
      <c r="A510" s="86" t="s">
        <v>1846</v>
      </c>
      <c r="B510" s="86">
        <v>3</v>
      </c>
      <c r="C510" s="122">
        <v>0.007776074216186406</v>
      </c>
      <c r="D510" s="86" t="s">
        <v>1379</v>
      </c>
      <c r="E510" s="86" t="b">
        <v>0</v>
      </c>
      <c r="F510" s="86" t="b">
        <v>0</v>
      </c>
      <c r="G510" s="86" t="b">
        <v>0</v>
      </c>
    </row>
    <row r="511" spans="1:7" ht="15">
      <c r="A511" s="86" t="s">
        <v>423</v>
      </c>
      <c r="B511" s="86">
        <v>2</v>
      </c>
      <c r="C511" s="122">
        <v>0.005995529933935397</v>
      </c>
      <c r="D511" s="86" t="s">
        <v>1379</v>
      </c>
      <c r="E511" s="86" t="b">
        <v>0</v>
      </c>
      <c r="F511" s="86" t="b">
        <v>0</v>
      </c>
      <c r="G511" s="86" t="b">
        <v>0</v>
      </c>
    </row>
    <row r="512" spans="1:7" ht="15">
      <c r="A512" s="86" t="s">
        <v>1697</v>
      </c>
      <c r="B512" s="86">
        <v>2</v>
      </c>
      <c r="C512" s="122">
        <v>0.005995529933935397</v>
      </c>
      <c r="D512" s="86" t="s">
        <v>1379</v>
      </c>
      <c r="E512" s="86" t="b">
        <v>0</v>
      </c>
      <c r="F512" s="86" t="b">
        <v>0</v>
      </c>
      <c r="G512" s="86" t="b">
        <v>0</v>
      </c>
    </row>
    <row r="513" spans="1:7" ht="15">
      <c r="A513" s="86" t="s">
        <v>1815</v>
      </c>
      <c r="B513" s="86">
        <v>2</v>
      </c>
      <c r="C513" s="122">
        <v>0.005995529933935397</v>
      </c>
      <c r="D513" s="86" t="s">
        <v>1379</v>
      </c>
      <c r="E513" s="86" t="b">
        <v>0</v>
      </c>
      <c r="F513" s="86" t="b">
        <v>0</v>
      </c>
      <c r="G513" s="86" t="b">
        <v>0</v>
      </c>
    </row>
    <row r="514" spans="1:7" ht="15">
      <c r="A514" s="86" t="s">
        <v>253</v>
      </c>
      <c r="B514" s="86">
        <v>2</v>
      </c>
      <c r="C514" s="122">
        <v>0.005995529933935397</v>
      </c>
      <c r="D514" s="86" t="s">
        <v>1379</v>
      </c>
      <c r="E514" s="86" t="b">
        <v>0</v>
      </c>
      <c r="F514" s="86" t="b">
        <v>0</v>
      </c>
      <c r="G514" s="86" t="b">
        <v>0</v>
      </c>
    </row>
    <row r="515" spans="1:7" ht="15">
      <c r="A515" s="86" t="s">
        <v>254</v>
      </c>
      <c r="B515" s="86">
        <v>2</v>
      </c>
      <c r="C515" s="122">
        <v>0.005995529933935397</v>
      </c>
      <c r="D515" s="86" t="s">
        <v>1379</v>
      </c>
      <c r="E515" s="86" t="b">
        <v>0</v>
      </c>
      <c r="F515" s="86" t="b">
        <v>0</v>
      </c>
      <c r="G515" s="86" t="b">
        <v>0</v>
      </c>
    </row>
    <row r="516" spans="1:7" ht="15">
      <c r="A516" s="86" t="s">
        <v>249</v>
      </c>
      <c r="B516" s="86">
        <v>2</v>
      </c>
      <c r="C516" s="122">
        <v>0.005995529933935397</v>
      </c>
      <c r="D516" s="86" t="s">
        <v>1379</v>
      </c>
      <c r="E516" s="86" t="b">
        <v>0</v>
      </c>
      <c r="F516" s="86" t="b">
        <v>0</v>
      </c>
      <c r="G516" s="86" t="b">
        <v>0</v>
      </c>
    </row>
    <row r="517" spans="1:7" ht="15">
      <c r="A517" s="86" t="s">
        <v>293</v>
      </c>
      <c r="B517" s="86">
        <v>2</v>
      </c>
      <c r="C517" s="122">
        <v>0.005995529933935397</v>
      </c>
      <c r="D517" s="86" t="s">
        <v>1379</v>
      </c>
      <c r="E517" s="86" t="b">
        <v>0</v>
      </c>
      <c r="F517" s="86" t="b">
        <v>0</v>
      </c>
      <c r="G517" s="86" t="b">
        <v>0</v>
      </c>
    </row>
    <row r="518" spans="1:7" ht="15">
      <c r="A518" s="86" t="s">
        <v>292</v>
      </c>
      <c r="B518" s="86">
        <v>2</v>
      </c>
      <c r="C518" s="122">
        <v>0.005995529933935397</v>
      </c>
      <c r="D518" s="86" t="s">
        <v>1379</v>
      </c>
      <c r="E518" s="86" t="b">
        <v>0</v>
      </c>
      <c r="F518" s="86" t="b">
        <v>0</v>
      </c>
      <c r="G518" s="86" t="b">
        <v>0</v>
      </c>
    </row>
    <row r="519" spans="1:7" ht="15">
      <c r="A519" s="86" t="s">
        <v>285</v>
      </c>
      <c r="B519" s="86">
        <v>2</v>
      </c>
      <c r="C519" s="122">
        <v>0.005995529933935397</v>
      </c>
      <c r="D519" s="86" t="s">
        <v>1379</v>
      </c>
      <c r="E519" s="86" t="b">
        <v>0</v>
      </c>
      <c r="F519" s="86" t="b">
        <v>0</v>
      </c>
      <c r="G519" s="86" t="b">
        <v>0</v>
      </c>
    </row>
    <row r="520" spans="1:7" ht="15">
      <c r="A520" s="86" t="s">
        <v>1768</v>
      </c>
      <c r="B520" s="86">
        <v>2</v>
      </c>
      <c r="C520" s="122">
        <v>0.005995529933935397</v>
      </c>
      <c r="D520" s="86" t="s">
        <v>1379</v>
      </c>
      <c r="E520" s="86" t="b">
        <v>0</v>
      </c>
      <c r="F520" s="86" t="b">
        <v>0</v>
      </c>
      <c r="G520" s="86" t="b">
        <v>0</v>
      </c>
    </row>
    <row r="521" spans="1:7" ht="15">
      <c r="A521" s="86" t="s">
        <v>1825</v>
      </c>
      <c r="B521" s="86">
        <v>2</v>
      </c>
      <c r="C521" s="122">
        <v>0.005995529933935397</v>
      </c>
      <c r="D521" s="86" t="s">
        <v>1379</v>
      </c>
      <c r="E521" s="86" t="b">
        <v>0</v>
      </c>
      <c r="F521" s="86" t="b">
        <v>0</v>
      </c>
      <c r="G521" s="86" t="b">
        <v>0</v>
      </c>
    </row>
    <row r="522" spans="1:7" ht="15">
      <c r="A522" s="86" t="s">
        <v>1826</v>
      </c>
      <c r="B522" s="86">
        <v>2</v>
      </c>
      <c r="C522" s="122">
        <v>0.005995529933935397</v>
      </c>
      <c r="D522" s="86" t="s">
        <v>1379</v>
      </c>
      <c r="E522" s="86" t="b">
        <v>0</v>
      </c>
      <c r="F522" s="86" t="b">
        <v>0</v>
      </c>
      <c r="G522" s="86" t="b">
        <v>0</v>
      </c>
    </row>
    <row r="523" spans="1:7" ht="15">
      <c r="A523" s="86" t="s">
        <v>1631</v>
      </c>
      <c r="B523" s="86">
        <v>2</v>
      </c>
      <c r="C523" s="122">
        <v>0.005995529933935397</v>
      </c>
      <c r="D523" s="86" t="s">
        <v>1379</v>
      </c>
      <c r="E523" s="86" t="b">
        <v>0</v>
      </c>
      <c r="F523" s="86" t="b">
        <v>0</v>
      </c>
      <c r="G523" s="86" t="b">
        <v>0</v>
      </c>
    </row>
    <row r="524" spans="1:7" ht="15">
      <c r="A524" s="86" t="s">
        <v>1462</v>
      </c>
      <c r="B524" s="86">
        <v>2</v>
      </c>
      <c r="C524" s="122">
        <v>0.005995529933935397</v>
      </c>
      <c r="D524" s="86" t="s">
        <v>1379</v>
      </c>
      <c r="E524" s="86" t="b">
        <v>1</v>
      </c>
      <c r="F524" s="86" t="b">
        <v>0</v>
      </c>
      <c r="G524" s="86" t="b">
        <v>0</v>
      </c>
    </row>
    <row r="525" spans="1:7" ht="15">
      <c r="A525" s="86" t="s">
        <v>1827</v>
      </c>
      <c r="B525" s="86">
        <v>2</v>
      </c>
      <c r="C525" s="122">
        <v>0.005995529933935397</v>
      </c>
      <c r="D525" s="86" t="s">
        <v>1379</v>
      </c>
      <c r="E525" s="86" t="b">
        <v>0</v>
      </c>
      <c r="F525" s="86" t="b">
        <v>0</v>
      </c>
      <c r="G525" s="86" t="b">
        <v>0</v>
      </c>
    </row>
    <row r="526" spans="1:7" ht="15">
      <c r="A526" s="86" t="s">
        <v>1642</v>
      </c>
      <c r="B526" s="86">
        <v>2</v>
      </c>
      <c r="C526" s="122">
        <v>0.005995529933935397</v>
      </c>
      <c r="D526" s="86" t="s">
        <v>1379</v>
      </c>
      <c r="E526" s="86" t="b">
        <v>0</v>
      </c>
      <c r="F526" s="86" t="b">
        <v>0</v>
      </c>
      <c r="G526" s="86" t="b">
        <v>0</v>
      </c>
    </row>
    <row r="527" spans="1:7" ht="15">
      <c r="A527" s="86" t="s">
        <v>1803</v>
      </c>
      <c r="B527" s="86">
        <v>2</v>
      </c>
      <c r="C527" s="122">
        <v>0.005995529933935397</v>
      </c>
      <c r="D527" s="86" t="s">
        <v>1379</v>
      </c>
      <c r="E527" s="86" t="b">
        <v>0</v>
      </c>
      <c r="F527" s="86" t="b">
        <v>0</v>
      </c>
      <c r="G527" s="86" t="b">
        <v>0</v>
      </c>
    </row>
    <row r="528" spans="1:7" ht="15">
      <c r="A528" s="86" t="s">
        <v>1828</v>
      </c>
      <c r="B528" s="86">
        <v>2</v>
      </c>
      <c r="C528" s="122">
        <v>0.005995529933935397</v>
      </c>
      <c r="D528" s="86" t="s">
        <v>1379</v>
      </c>
      <c r="E528" s="86" t="b">
        <v>0</v>
      </c>
      <c r="F528" s="86" t="b">
        <v>0</v>
      </c>
      <c r="G528" s="86" t="b">
        <v>0</v>
      </c>
    </row>
    <row r="529" spans="1:7" ht="15">
      <c r="A529" s="86" t="s">
        <v>1638</v>
      </c>
      <c r="B529" s="86">
        <v>2</v>
      </c>
      <c r="C529" s="122">
        <v>0.005995529933935397</v>
      </c>
      <c r="D529" s="86" t="s">
        <v>1379</v>
      </c>
      <c r="E529" s="86" t="b">
        <v>0</v>
      </c>
      <c r="F529" s="86" t="b">
        <v>0</v>
      </c>
      <c r="G529" s="86" t="b">
        <v>0</v>
      </c>
    </row>
    <row r="530" spans="1:7" ht="15">
      <c r="A530" s="86" t="s">
        <v>1464</v>
      </c>
      <c r="B530" s="86">
        <v>2</v>
      </c>
      <c r="C530" s="122">
        <v>0.005995529933935397</v>
      </c>
      <c r="D530" s="86" t="s">
        <v>1379</v>
      </c>
      <c r="E530" s="86" t="b">
        <v>0</v>
      </c>
      <c r="F530" s="86" t="b">
        <v>0</v>
      </c>
      <c r="G530" s="86" t="b">
        <v>0</v>
      </c>
    </row>
    <row r="531" spans="1:7" ht="15">
      <c r="A531" s="86" t="s">
        <v>317</v>
      </c>
      <c r="B531" s="86">
        <v>2</v>
      </c>
      <c r="C531" s="122">
        <v>0.005995529933935397</v>
      </c>
      <c r="D531" s="86" t="s">
        <v>1379</v>
      </c>
      <c r="E531" s="86" t="b">
        <v>0</v>
      </c>
      <c r="F531" s="86" t="b">
        <v>0</v>
      </c>
      <c r="G531" s="86" t="b">
        <v>0</v>
      </c>
    </row>
    <row r="532" spans="1:7" ht="15">
      <c r="A532" s="86" t="s">
        <v>1644</v>
      </c>
      <c r="B532" s="86">
        <v>2</v>
      </c>
      <c r="C532" s="122">
        <v>0.005995529933935397</v>
      </c>
      <c r="D532" s="86" t="s">
        <v>1379</v>
      </c>
      <c r="E532" s="86" t="b">
        <v>0</v>
      </c>
      <c r="F532" s="86" t="b">
        <v>0</v>
      </c>
      <c r="G532" s="86" t="b">
        <v>0</v>
      </c>
    </row>
    <row r="533" spans="1:7" ht="15">
      <c r="A533" s="86" t="s">
        <v>1891</v>
      </c>
      <c r="B533" s="86">
        <v>2</v>
      </c>
      <c r="C533" s="122">
        <v>0.005995529933935397</v>
      </c>
      <c r="D533" s="86" t="s">
        <v>1379</v>
      </c>
      <c r="E533" s="86" t="b">
        <v>0</v>
      </c>
      <c r="F533" s="86" t="b">
        <v>0</v>
      </c>
      <c r="G533" s="86" t="b">
        <v>0</v>
      </c>
    </row>
    <row r="534" spans="1:7" ht="15">
      <c r="A534" s="86" t="s">
        <v>1804</v>
      </c>
      <c r="B534" s="86">
        <v>2</v>
      </c>
      <c r="C534" s="122">
        <v>0.005995529933935397</v>
      </c>
      <c r="D534" s="86" t="s">
        <v>1379</v>
      </c>
      <c r="E534" s="86" t="b">
        <v>0</v>
      </c>
      <c r="F534" s="86" t="b">
        <v>0</v>
      </c>
      <c r="G534" s="86" t="b">
        <v>0</v>
      </c>
    </row>
    <row r="535" spans="1:7" ht="15">
      <c r="A535" s="86" t="s">
        <v>1785</v>
      </c>
      <c r="B535" s="86">
        <v>2</v>
      </c>
      <c r="C535" s="122">
        <v>0.005995529933935397</v>
      </c>
      <c r="D535" s="86" t="s">
        <v>1379</v>
      </c>
      <c r="E535" s="86" t="b">
        <v>1</v>
      </c>
      <c r="F535" s="86" t="b">
        <v>0</v>
      </c>
      <c r="G535" s="86" t="b">
        <v>0</v>
      </c>
    </row>
    <row r="536" spans="1:7" ht="15">
      <c r="A536" s="86" t="s">
        <v>1892</v>
      </c>
      <c r="B536" s="86">
        <v>2</v>
      </c>
      <c r="C536" s="122">
        <v>0.005995529933935397</v>
      </c>
      <c r="D536" s="86" t="s">
        <v>1379</v>
      </c>
      <c r="E536" s="86" t="b">
        <v>0</v>
      </c>
      <c r="F536" s="86" t="b">
        <v>0</v>
      </c>
      <c r="G536" s="86" t="b">
        <v>0</v>
      </c>
    </row>
    <row r="537" spans="1:7" ht="15">
      <c r="A537" s="86" t="s">
        <v>1893</v>
      </c>
      <c r="B537" s="86">
        <v>2</v>
      </c>
      <c r="C537" s="122">
        <v>0.005995529933935397</v>
      </c>
      <c r="D537" s="86" t="s">
        <v>1379</v>
      </c>
      <c r="E537" s="86" t="b">
        <v>0</v>
      </c>
      <c r="F537" s="86" t="b">
        <v>0</v>
      </c>
      <c r="G537" s="86" t="b">
        <v>0</v>
      </c>
    </row>
    <row r="538" spans="1:7" ht="15">
      <c r="A538" s="86" t="s">
        <v>1723</v>
      </c>
      <c r="B538" s="86">
        <v>2</v>
      </c>
      <c r="C538" s="122">
        <v>0.005995529933935397</v>
      </c>
      <c r="D538" s="86" t="s">
        <v>1379</v>
      </c>
      <c r="E538" s="86" t="b">
        <v>1</v>
      </c>
      <c r="F538" s="86" t="b">
        <v>0</v>
      </c>
      <c r="G538" s="86" t="b">
        <v>0</v>
      </c>
    </row>
    <row r="539" spans="1:7" ht="15">
      <c r="A539" s="86" t="s">
        <v>1895</v>
      </c>
      <c r="B539" s="86">
        <v>2</v>
      </c>
      <c r="C539" s="122">
        <v>0.005995529933935397</v>
      </c>
      <c r="D539" s="86" t="s">
        <v>1379</v>
      </c>
      <c r="E539" s="86" t="b">
        <v>0</v>
      </c>
      <c r="F539" s="86" t="b">
        <v>0</v>
      </c>
      <c r="G539" s="86" t="b">
        <v>0</v>
      </c>
    </row>
    <row r="540" spans="1:7" ht="15">
      <c r="A540" s="86" t="s">
        <v>1738</v>
      </c>
      <c r="B540" s="86">
        <v>2</v>
      </c>
      <c r="C540" s="122">
        <v>0.005995529933935397</v>
      </c>
      <c r="D540" s="86" t="s">
        <v>1379</v>
      </c>
      <c r="E540" s="86" t="b">
        <v>1</v>
      </c>
      <c r="F540" s="86" t="b">
        <v>0</v>
      </c>
      <c r="G540" s="86" t="b">
        <v>0</v>
      </c>
    </row>
    <row r="541" spans="1:7" ht="15">
      <c r="A541" s="86" t="s">
        <v>403</v>
      </c>
      <c r="B541" s="86">
        <v>14</v>
      </c>
      <c r="C541" s="122">
        <v>0</v>
      </c>
      <c r="D541" s="86" t="s">
        <v>1380</v>
      </c>
      <c r="E541" s="86" t="b">
        <v>0</v>
      </c>
      <c r="F541" s="86" t="b">
        <v>0</v>
      </c>
      <c r="G541" s="86" t="b">
        <v>0</v>
      </c>
    </row>
    <row r="542" spans="1:7" ht="15">
      <c r="A542" s="86" t="s">
        <v>406</v>
      </c>
      <c r="B542" s="86">
        <v>9</v>
      </c>
      <c r="C542" s="122">
        <v>0.006693681147869064</v>
      </c>
      <c r="D542" s="86" t="s">
        <v>1380</v>
      </c>
      <c r="E542" s="86" t="b">
        <v>0</v>
      </c>
      <c r="F542" s="86" t="b">
        <v>0</v>
      </c>
      <c r="G542" s="86" t="b">
        <v>0</v>
      </c>
    </row>
    <row r="543" spans="1:7" ht="15">
      <c r="A543" s="86" t="s">
        <v>1753</v>
      </c>
      <c r="B543" s="86">
        <v>9</v>
      </c>
      <c r="C543" s="122">
        <v>0.023337445847392172</v>
      </c>
      <c r="D543" s="86" t="s">
        <v>1380</v>
      </c>
      <c r="E543" s="86" t="b">
        <v>0</v>
      </c>
      <c r="F543" s="86" t="b">
        <v>0</v>
      </c>
      <c r="G543" s="86" t="b">
        <v>0</v>
      </c>
    </row>
    <row r="544" spans="1:7" ht="15">
      <c r="A544" s="86" t="s">
        <v>276</v>
      </c>
      <c r="B544" s="86">
        <v>7</v>
      </c>
      <c r="C544" s="122">
        <v>0.012132194648819901</v>
      </c>
      <c r="D544" s="86" t="s">
        <v>1380</v>
      </c>
      <c r="E544" s="86" t="b">
        <v>0</v>
      </c>
      <c r="F544" s="86" t="b">
        <v>0</v>
      </c>
      <c r="G544" s="86" t="b">
        <v>0</v>
      </c>
    </row>
    <row r="545" spans="1:7" ht="15">
      <c r="A545" s="86" t="s">
        <v>1464</v>
      </c>
      <c r="B545" s="86">
        <v>6</v>
      </c>
      <c r="C545" s="122">
        <v>0.008557599658013823</v>
      </c>
      <c r="D545" s="86" t="s">
        <v>1380</v>
      </c>
      <c r="E545" s="86" t="b">
        <v>0</v>
      </c>
      <c r="F545" s="86" t="b">
        <v>0</v>
      </c>
      <c r="G545" s="86" t="b">
        <v>0</v>
      </c>
    </row>
    <row r="546" spans="1:7" ht="15">
      <c r="A546" s="86" t="s">
        <v>1622</v>
      </c>
      <c r="B546" s="86">
        <v>5</v>
      </c>
      <c r="C546" s="122">
        <v>0.008665853320585644</v>
      </c>
      <c r="D546" s="86" t="s">
        <v>1380</v>
      </c>
      <c r="E546" s="86" t="b">
        <v>0</v>
      </c>
      <c r="F546" s="86" t="b">
        <v>0</v>
      </c>
      <c r="G546" s="86" t="b">
        <v>0</v>
      </c>
    </row>
    <row r="547" spans="1:7" ht="15">
      <c r="A547" s="86" t="s">
        <v>273</v>
      </c>
      <c r="B547" s="86">
        <v>5</v>
      </c>
      <c r="C547" s="122">
        <v>0.008665853320585644</v>
      </c>
      <c r="D547" s="86" t="s">
        <v>1380</v>
      </c>
      <c r="E547" s="86" t="b">
        <v>0</v>
      </c>
      <c r="F547" s="86" t="b">
        <v>0</v>
      </c>
      <c r="G547" s="86" t="b">
        <v>0</v>
      </c>
    </row>
    <row r="548" spans="1:7" ht="15">
      <c r="A548" s="86" t="s">
        <v>285</v>
      </c>
      <c r="B548" s="86">
        <v>5</v>
      </c>
      <c r="C548" s="122">
        <v>0.008665853320585644</v>
      </c>
      <c r="D548" s="86" t="s">
        <v>1380</v>
      </c>
      <c r="E548" s="86" t="b">
        <v>0</v>
      </c>
      <c r="F548" s="86" t="b">
        <v>0</v>
      </c>
      <c r="G548" s="86" t="b">
        <v>0</v>
      </c>
    </row>
    <row r="549" spans="1:7" ht="15">
      <c r="A549" s="86" t="s">
        <v>283</v>
      </c>
      <c r="B549" s="86">
        <v>5</v>
      </c>
      <c r="C549" s="122">
        <v>0.008665853320585644</v>
      </c>
      <c r="D549" s="86" t="s">
        <v>1380</v>
      </c>
      <c r="E549" s="86" t="b">
        <v>0</v>
      </c>
      <c r="F549" s="86" t="b">
        <v>0</v>
      </c>
      <c r="G549" s="86" t="b">
        <v>0</v>
      </c>
    </row>
    <row r="550" spans="1:7" ht="15">
      <c r="A550" s="86" t="s">
        <v>1487</v>
      </c>
      <c r="B550" s="86">
        <v>4</v>
      </c>
      <c r="C550" s="122">
        <v>0.008435163478298847</v>
      </c>
      <c r="D550" s="86" t="s">
        <v>1380</v>
      </c>
      <c r="E550" s="86" t="b">
        <v>1</v>
      </c>
      <c r="F550" s="86" t="b">
        <v>0</v>
      </c>
      <c r="G550" s="86" t="b">
        <v>0</v>
      </c>
    </row>
    <row r="551" spans="1:7" ht="15">
      <c r="A551" s="86" t="s">
        <v>267</v>
      </c>
      <c r="B551" s="86">
        <v>4</v>
      </c>
      <c r="C551" s="122">
        <v>0.008435163478298847</v>
      </c>
      <c r="D551" s="86" t="s">
        <v>1380</v>
      </c>
      <c r="E551" s="86" t="b">
        <v>0</v>
      </c>
      <c r="F551" s="86" t="b">
        <v>0</v>
      </c>
      <c r="G551" s="86" t="b">
        <v>0</v>
      </c>
    </row>
    <row r="552" spans="1:7" ht="15">
      <c r="A552" s="86" t="s">
        <v>424</v>
      </c>
      <c r="B552" s="86">
        <v>4</v>
      </c>
      <c r="C552" s="122">
        <v>0.008435163478298847</v>
      </c>
      <c r="D552" s="86" t="s">
        <v>1380</v>
      </c>
      <c r="E552" s="86" t="b">
        <v>0</v>
      </c>
      <c r="F552" s="86" t="b">
        <v>0</v>
      </c>
      <c r="G552" s="86" t="b">
        <v>0</v>
      </c>
    </row>
    <row r="553" spans="1:7" ht="15">
      <c r="A553" s="86" t="s">
        <v>1793</v>
      </c>
      <c r="B553" s="86">
        <v>3</v>
      </c>
      <c r="C553" s="122">
        <v>0.00777914861579739</v>
      </c>
      <c r="D553" s="86" t="s">
        <v>1380</v>
      </c>
      <c r="E553" s="86" t="b">
        <v>0</v>
      </c>
      <c r="F553" s="86" t="b">
        <v>0</v>
      </c>
      <c r="G553" s="86" t="b">
        <v>0</v>
      </c>
    </row>
    <row r="554" spans="1:7" ht="15">
      <c r="A554" s="86" t="s">
        <v>1794</v>
      </c>
      <c r="B554" s="86">
        <v>3</v>
      </c>
      <c r="C554" s="122">
        <v>0.00777914861579739</v>
      </c>
      <c r="D554" s="86" t="s">
        <v>1380</v>
      </c>
      <c r="E554" s="86" t="b">
        <v>0</v>
      </c>
      <c r="F554" s="86" t="b">
        <v>0</v>
      </c>
      <c r="G554" s="86" t="b">
        <v>0</v>
      </c>
    </row>
    <row r="555" spans="1:7" ht="15">
      <c r="A555" s="86" t="s">
        <v>1795</v>
      </c>
      <c r="B555" s="86">
        <v>3</v>
      </c>
      <c r="C555" s="122">
        <v>0.00777914861579739</v>
      </c>
      <c r="D555" s="86" t="s">
        <v>1380</v>
      </c>
      <c r="E555" s="86" t="b">
        <v>0</v>
      </c>
      <c r="F555" s="86" t="b">
        <v>0</v>
      </c>
      <c r="G555" s="86" t="b">
        <v>0</v>
      </c>
    </row>
    <row r="556" spans="1:7" ht="15">
      <c r="A556" s="86" t="s">
        <v>1796</v>
      </c>
      <c r="B556" s="86">
        <v>3</v>
      </c>
      <c r="C556" s="122">
        <v>0.00777914861579739</v>
      </c>
      <c r="D556" s="86" t="s">
        <v>1380</v>
      </c>
      <c r="E556" s="86" t="b">
        <v>0</v>
      </c>
      <c r="F556" s="86" t="b">
        <v>0</v>
      </c>
      <c r="G556" s="86" t="b">
        <v>0</v>
      </c>
    </row>
    <row r="557" spans="1:7" ht="15">
      <c r="A557" s="86" t="s">
        <v>1797</v>
      </c>
      <c r="B557" s="86">
        <v>3</v>
      </c>
      <c r="C557" s="122">
        <v>0.00777914861579739</v>
      </c>
      <c r="D557" s="86" t="s">
        <v>1380</v>
      </c>
      <c r="E557" s="86" t="b">
        <v>0</v>
      </c>
      <c r="F557" s="86" t="b">
        <v>0</v>
      </c>
      <c r="G557" s="86" t="b">
        <v>0</v>
      </c>
    </row>
    <row r="558" spans="1:7" ht="15">
      <c r="A558" s="86" t="s">
        <v>1762</v>
      </c>
      <c r="B558" s="86">
        <v>3</v>
      </c>
      <c r="C558" s="122">
        <v>0.00777914861579739</v>
      </c>
      <c r="D558" s="86" t="s">
        <v>1380</v>
      </c>
      <c r="E558" s="86" t="b">
        <v>0</v>
      </c>
      <c r="F558" s="86" t="b">
        <v>0</v>
      </c>
      <c r="G558" s="86" t="b">
        <v>0</v>
      </c>
    </row>
    <row r="559" spans="1:7" ht="15">
      <c r="A559" s="86" t="s">
        <v>1626</v>
      </c>
      <c r="B559" s="86">
        <v>3</v>
      </c>
      <c r="C559" s="122">
        <v>0.00777914861579739</v>
      </c>
      <c r="D559" s="86" t="s">
        <v>1380</v>
      </c>
      <c r="E559" s="86" t="b">
        <v>0</v>
      </c>
      <c r="F559" s="86" t="b">
        <v>0</v>
      </c>
      <c r="G559" s="86" t="b">
        <v>0</v>
      </c>
    </row>
    <row r="560" spans="1:7" ht="15">
      <c r="A560" s="86" t="s">
        <v>1655</v>
      </c>
      <c r="B560" s="86">
        <v>3</v>
      </c>
      <c r="C560" s="122">
        <v>0.00777914861579739</v>
      </c>
      <c r="D560" s="86" t="s">
        <v>1380</v>
      </c>
      <c r="E560" s="86" t="b">
        <v>0</v>
      </c>
      <c r="F560" s="86" t="b">
        <v>0</v>
      </c>
      <c r="G560" s="86" t="b">
        <v>0</v>
      </c>
    </row>
    <row r="561" spans="1:7" ht="15">
      <c r="A561" s="86" t="s">
        <v>1742</v>
      </c>
      <c r="B561" s="86">
        <v>3</v>
      </c>
      <c r="C561" s="122">
        <v>0.00777914861579739</v>
      </c>
      <c r="D561" s="86" t="s">
        <v>1380</v>
      </c>
      <c r="E561" s="86" t="b">
        <v>0</v>
      </c>
      <c r="F561" s="86" t="b">
        <v>0</v>
      </c>
      <c r="G561" s="86" t="b">
        <v>0</v>
      </c>
    </row>
    <row r="562" spans="1:7" ht="15">
      <c r="A562" s="86" t="s">
        <v>1798</v>
      </c>
      <c r="B562" s="86">
        <v>3</v>
      </c>
      <c r="C562" s="122">
        <v>0.00777914861579739</v>
      </c>
      <c r="D562" s="86" t="s">
        <v>1380</v>
      </c>
      <c r="E562" s="86" t="b">
        <v>0</v>
      </c>
      <c r="F562" s="86" t="b">
        <v>0</v>
      </c>
      <c r="G562" s="86" t="b">
        <v>0</v>
      </c>
    </row>
    <row r="563" spans="1:7" ht="15">
      <c r="A563" s="86" t="s">
        <v>1667</v>
      </c>
      <c r="B563" s="86">
        <v>3</v>
      </c>
      <c r="C563" s="122">
        <v>0.00777914861579739</v>
      </c>
      <c r="D563" s="86" t="s">
        <v>1380</v>
      </c>
      <c r="E563" s="86" t="b">
        <v>0</v>
      </c>
      <c r="F563" s="86" t="b">
        <v>0</v>
      </c>
      <c r="G563" s="86" t="b">
        <v>0</v>
      </c>
    </row>
    <row r="564" spans="1:7" ht="15">
      <c r="A564" s="86" t="s">
        <v>1724</v>
      </c>
      <c r="B564" s="86">
        <v>3</v>
      </c>
      <c r="C564" s="122">
        <v>0.00777914861579739</v>
      </c>
      <c r="D564" s="86" t="s">
        <v>1380</v>
      </c>
      <c r="E564" s="86" t="b">
        <v>0</v>
      </c>
      <c r="F564" s="86" t="b">
        <v>0</v>
      </c>
      <c r="G564" s="86" t="b">
        <v>0</v>
      </c>
    </row>
    <row r="565" spans="1:7" ht="15">
      <c r="A565" s="86" t="s">
        <v>1628</v>
      </c>
      <c r="B565" s="86">
        <v>3</v>
      </c>
      <c r="C565" s="122">
        <v>0.00777914861579739</v>
      </c>
      <c r="D565" s="86" t="s">
        <v>1380</v>
      </c>
      <c r="E565" s="86" t="b">
        <v>0</v>
      </c>
      <c r="F565" s="86" t="b">
        <v>0</v>
      </c>
      <c r="G565" s="86" t="b">
        <v>0</v>
      </c>
    </row>
    <row r="566" spans="1:7" ht="15">
      <c r="A566" s="86" t="s">
        <v>1799</v>
      </c>
      <c r="B566" s="86">
        <v>3</v>
      </c>
      <c r="C566" s="122">
        <v>0.00777914861579739</v>
      </c>
      <c r="D566" s="86" t="s">
        <v>1380</v>
      </c>
      <c r="E566" s="86" t="b">
        <v>0</v>
      </c>
      <c r="F566" s="86" t="b">
        <v>0</v>
      </c>
      <c r="G566" s="86" t="b">
        <v>0</v>
      </c>
    </row>
    <row r="567" spans="1:7" ht="15">
      <c r="A567" s="86" t="s">
        <v>1634</v>
      </c>
      <c r="B567" s="86">
        <v>3</v>
      </c>
      <c r="C567" s="122">
        <v>0.00777914861579739</v>
      </c>
      <c r="D567" s="86" t="s">
        <v>1380</v>
      </c>
      <c r="E567" s="86" t="b">
        <v>0</v>
      </c>
      <c r="F567" s="86" t="b">
        <v>0</v>
      </c>
      <c r="G567" s="86" t="b">
        <v>0</v>
      </c>
    </row>
    <row r="568" spans="1:7" ht="15">
      <c r="A568" s="86" t="s">
        <v>1872</v>
      </c>
      <c r="B568" s="86">
        <v>3</v>
      </c>
      <c r="C568" s="122">
        <v>0.00777914861579739</v>
      </c>
      <c r="D568" s="86" t="s">
        <v>1380</v>
      </c>
      <c r="E568" s="86" t="b">
        <v>0</v>
      </c>
      <c r="F568" s="86" t="b">
        <v>0</v>
      </c>
      <c r="G568" s="86" t="b">
        <v>0</v>
      </c>
    </row>
    <row r="569" spans="1:7" ht="15">
      <c r="A569" s="86" t="s">
        <v>1873</v>
      </c>
      <c r="B569" s="86">
        <v>3</v>
      </c>
      <c r="C569" s="122">
        <v>0.00777914861579739</v>
      </c>
      <c r="D569" s="86" t="s">
        <v>1380</v>
      </c>
      <c r="E569" s="86" t="b">
        <v>0</v>
      </c>
      <c r="F569" s="86" t="b">
        <v>0</v>
      </c>
      <c r="G569" s="86" t="b">
        <v>0</v>
      </c>
    </row>
    <row r="570" spans="1:7" ht="15">
      <c r="A570" s="86" t="s">
        <v>1633</v>
      </c>
      <c r="B570" s="86">
        <v>3</v>
      </c>
      <c r="C570" s="122">
        <v>0.00777914861579739</v>
      </c>
      <c r="D570" s="86" t="s">
        <v>1380</v>
      </c>
      <c r="E570" s="86" t="b">
        <v>0</v>
      </c>
      <c r="F570" s="86" t="b">
        <v>0</v>
      </c>
      <c r="G570" s="86" t="b">
        <v>0</v>
      </c>
    </row>
    <row r="571" spans="1:7" ht="15">
      <c r="A571" s="86" t="s">
        <v>1874</v>
      </c>
      <c r="B571" s="86">
        <v>3</v>
      </c>
      <c r="C571" s="122">
        <v>0.00777914861579739</v>
      </c>
      <c r="D571" s="86" t="s">
        <v>1380</v>
      </c>
      <c r="E571" s="86" t="b">
        <v>0</v>
      </c>
      <c r="F571" s="86" t="b">
        <v>0</v>
      </c>
      <c r="G571" s="86" t="b">
        <v>0</v>
      </c>
    </row>
    <row r="572" spans="1:7" ht="15">
      <c r="A572" s="86" t="s">
        <v>1875</v>
      </c>
      <c r="B572" s="86">
        <v>3</v>
      </c>
      <c r="C572" s="122">
        <v>0.00777914861579739</v>
      </c>
      <c r="D572" s="86" t="s">
        <v>1380</v>
      </c>
      <c r="E572" s="86" t="b">
        <v>0</v>
      </c>
      <c r="F572" s="86" t="b">
        <v>0</v>
      </c>
      <c r="G572" s="86" t="b">
        <v>0</v>
      </c>
    </row>
    <row r="573" spans="1:7" ht="15">
      <c r="A573" s="86" t="s">
        <v>1876</v>
      </c>
      <c r="B573" s="86">
        <v>3</v>
      </c>
      <c r="C573" s="122">
        <v>0.00777914861579739</v>
      </c>
      <c r="D573" s="86" t="s">
        <v>1380</v>
      </c>
      <c r="E573" s="86" t="b">
        <v>0</v>
      </c>
      <c r="F573" s="86" t="b">
        <v>0</v>
      </c>
      <c r="G573" s="86" t="b">
        <v>0</v>
      </c>
    </row>
    <row r="574" spans="1:7" ht="15">
      <c r="A574" s="86" t="s">
        <v>1877</v>
      </c>
      <c r="B574" s="86">
        <v>3</v>
      </c>
      <c r="C574" s="122">
        <v>0.00777914861579739</v>
      </c>
      <c r="D574" s="86" t="s">
        <v>1380</v>
      </c>
      <c r="E574" s="86" t="b">
        <v>0</v>
      </c>
      <c r="F574" s="86" t="b">
        <v>0</v>
      </c>
      <c r="G574" s="86" t="b">
        <v>0</v>
      </c>
    </row>
    <row r="575" spans="1:7" ht="15">
      <c r="A575" s="86" t="s">
        <v>1878</v>
      </c>
      <c r="B575" s="86">
        <v>3</v>
      </c>
      <c r="C575" s="122">
        <v>0.00777914861579739</v>
      </c>
      <c r="D575" s="86" t="s">
        <v>1380</v>
      </c>
      <c r="E575" s="86" t="b">
        <v>0</v>
      </c>
      <c r="F575" s="86" t="b">
        <v>0</v>
      </c>
      <c r="G575" s="86" t="b">
        <v>0</v>
      </c>
    </row>
    <row r="576" spans="1:7" ht="15">
      <c r="A576" s="86" t="s">
        <v>1879</v>
      </c>
      <c r="B576" s="86">
        <v>3</v>
      </c>
      <c r="C576" s="122">
        <v>0.00777914861579739</v>
      </c>
      <c r="D576" s="86" t="s">
        <v>1380</v>
      </c>
      <c r="E576" s="86" t="b">
        <v>0</v>
      </c>
      <c r="F576" s="86" t="b">
        <v>0</v>
      </c>
      <c r="G576" s="86" t="b">
        <v>0</v>
      </c>
    </row>
    <row r="577" spans="1:7" ht="15">
      <c r="A577" s="86" t="s">
        <v>1646</v>
      </c>
      <c r="B577" s="86">
        <v>3</v>
      </c>
      <c r="C577" s="122">
        <v>0.00777914861579739</v>
      </c>
      <c r="D577" s="86" t="s">
        <v>1380</v>
      </c>
      <c r="E577" s="86" t="b">
        <v>0</v>
      </c>
      <c r="F577" s="86" t="b">
        <v>0</v>
      </c>
      <c r="G577" s="86" t="b">
        <v>0</v>
      </c>
    </row>
    <row r="578" spans="1:7" ht="15">
      <c r="A578" s="86" t="s">
        <v>1880</v>
      </c>
      <c r="B578" s="86">
        <v>3</v>
      </c>
      <c r="C578" s="122">
        <v>0.00777914861579739</v>
      </c>
      <c r="D578" s="86" t="s">
        <v>1380</v>
      </c>
      <c r="E578" s="86" t="b">
        <v>0</v>
      </c>
      <c r="F578" s="86" t="b">
        <v>0</v>
      </c>
      <c r="G578" s="86" t="b">
        <v>0</v>
      </c>
    </row>
    <row r="579" spans="1:7" ht="15">
      <c r="A579" s="86" t="s">
        <v>1465</v>
      </c>
      <c r="B579" s="86">
        <v>3</v>
      </c>
      <c r="C579" s="122">
        <v>0.00777914861579739</v>
      </c>
      <c r="D579" s="86" t="s">
        <v>1380</v>
      </c>
      <c r="E579" s="86" t="b">
        <v>0</v>
      </c>
      <c r="F579" s="86" t="b">
        <v>0</v>
      </c>
      <c r="G579" s="86" t="b">
        <v>0</v>
      </c>
    </row>
    <row r="580" spans="1:7" ht="15">
      <c r="A580" s="86" t="s">
        <v>264</v>
      </c>
      <c r="B580" s="86">
        <v>3</v>
      </c>
      <c r="C580" s="122">
        <v>0.00777914861579739</v>
      </c>
      <c r="D580" s="86" t="s">
        <v>1380</v>
      </c>
      <c r="E580" s="86" t="b">
        <v>0</v>
      </c>
      <c r="F580" s="86" t="b">
        <v>0</v>
      </c>
      <c r="G580" s="86" t="b">
        <v>0</v>
      </c>
    </row>
    <row r="581" spans="1:7" ht="15">
      <c r="A581" s="86" t="s">
        <v>258</v>
      </c>
      <c r="B581" s="86">
        <v>3</v>
      </c>
      <c r="C581" s="122">
        <v>0.00777914861579739</v>
      </c>
      <c r="D581" s="86" t="s">
        <v>1380</v>
      </c>
      <c r="E581" s="86" t="b">
        <v>0</v>
      </c>
      <c r="F581" s="86" t="b">
        <v>0</v>
      </c>
      <c r="G581" s="86" t="b">
        <v>0</v>
      </c>
    </row>
    <row r="582" spans="1:7" ht="15">
      <c r="A582" s="86" t="s">
        <v>1862</v>
      </c>
      <c r="B582" s="86">
        <v>3</v>
      </c>
      <c r="C582" s="122">
        <v>0.00777914861579739</v>
      </c>
      <c r="D582" s="86" t="s">
        <v>1380</v>
      </c>
      <c r="E582" s="86" t="b">
        <v>0</v>
      </c>
      <c r="F582" s="86" t="b">
        <v>0</v>
      </c>
      <c r="G582" s="86" t="b">
        <v>0</v>
      </c>
    </row>
    <row r="583" spans="1:7" ht="15">
      <c r="A583" s="86" t="s">
        <v>1654</v>
      </c>
      <c r="B583" s="86">
        <v>3</v>
      </c>
      <c r="C583" s="122">
        <v>0.00777914861579739</v>
      </c>
      <c r="D583" s="86" t="s">
        <v>1380</v>
      </c>
      <c r="E583" s="86" t="b">
        <v>0</v>
      </c>
      <c r="F583" s="86" t="b">
        <v>0</v>
      </c>
      <c r="G583" s="86" t="b">
        <v>0</v>
      </c>
    </row>
    <row r="584" spans="1:7" ht="15">
      <c r="A584" s="86" t="s">
        <v>1863</v>
      </c>
      <c r="B584" s="86">
        <v>3</v>
      </c>
      <c r="C584" s="122">
        <v>0.00777914861579739</v>
      </c>
      <c r="D584" s="86" t="s">
        <v>1380</v>
      </c>
      <c r="E584" s="86" t="b">
        <v>0</v>
      </c>
      <c r="F584" s="86" t="b">
        <v>0</v>
      </c>
      <c r="G584" s="86" t="b">
        <v>0</v>
      </c>
    </row>
    <row r="585" spans="1:7" ht="15">
      <c r="A585" s="86" t="s">
        <v>1864</v>
      </c>
      <c r="B585" s="86">
        <v>3</v>
      </c>
      <c r="C585" s="122">
        <v>0.00777914861579739</v>
      </c>
      <c r="D585" s="86" t="s">
        <v>1380</v>
      </c>
      <c r="E585" s="86" t="b">
        <v>0</v>
      </c>
      <c r="F585" s="86" t="b">
        <v>0</v>
      </c>
      <c r="G585" s="86" t="b">
        <v>0</v>
      </c>
    </row>
    <row r="586" spans="1:7" ht="15">
      <c r="A586" s="86" t="s">
        <v>1623</v>
      </c>
      <c r="B586" s="86">
        <v>3</v>
      </c>
      <c r="C586" s="122">
        <v>0.00777914861579739</v>
      </c>
      <c r="D586" s="86" t="s">
        <v>1380</v>
      </c>
      <c r="E586" s="86" t="b">
        <v>0</v>
      </c>
      <c r="F586" s="86" t="b">
        <v>0</v>
      </c>
      <c r="G586" s="86" t="b">
        <v>0</v>
      </c>
    </row>
    <row r="587" spans="1:7" ht="15">
      <c r="A587" s="86" t="s">
        <v>1865</v>
      </c>
      <c r="B587" s="86">
        <v>3</v>
      </c>
      <c r="C587" s="122">
        <v>0.00777914861579739</v>
      </c>
      <c r="D587" s="86" t="s">
        <v>1380</v>
      </c>
      <c r="E587" s="86" t="b">
        <v>0</v>
      </c>
      <c r="F587" s="86" t="b">
        <v>0</v>
      </c>
      <c r="G587" s="86" t="b">
        <v>0</v>
      </c>
    </row>
    <row r="588" spans="1:7" ht="15">
      <c r="A588" s="86" t="s">
        <v>1631</v>
      </c>
      <c r="B588" s="86">
        <v>3</v>
      </c>
      <c r="C588" s="122">
        <v>0.00777914861579739</v>
      </c>
      <c r="D588" s="86" t="s">
        <v>1380</v>
      </c>
      <c r="E588" s="86" t="b">
        <v>0</v>
      </c>
      <c r="F588" s="86" t="b">
        <v>0</v>
      </c>
      <c r="G588" s="86" t="b">
        <v>0</v>
      </c>
    </row>
    <row r="589" spans="1:7" ht="15">
      <c r="A589" s="86" t="s">
        <v>287</v>
      </c>
      <c r="B589" s="86">
        <v>3</v>
      </c>
      <c r="C589" s="122">
        <v>0.00777914861579739</v>
      </c>
      <c r="D589" s="86" t="s">
        <v>1380</v>
      </c>
      <c r="E589" s="86" t="b">
        <v>0</v>
      </c>
      <c r="F589" s="86" t="b">
        <v>0</v>
      </c>
      <c r="G589" s="86" t="b">
        <v>0</v>
      </c>
    </row>
    <row r="590" spans="1:7" ht="15">
      <c r="A590" s="86" t="s">
        <v>252</v>
      </c>
      <c r="B590" s="86">
        <v>3</v>
      </c>
      <c r="C590" s="122">
        <v>0.00777914861579739</v>
      </c>
      <c r="D590" s="86" t="s">
        <v>1380</v>
      </c>
      <c r="E590" s="86" t="b">
        <v>0</v>
      </c>
      <c r="F590" s="86" t="b">
        <v>0</v>
      </c>
      <c r="G590" s="86" t="b">
        <v>0</v>
      </c>
    </row>
    <row r="591" spans="1:7" ht="15">
      <c r="A591" s="86" t="s">
        <v>271</v>
      </c>
      <c r="B591" s="86">
        <v>3</v>
      </c>
      <c r="C591" s="122">
        <v>0.00777914861579739</v>
      </c>
      <c r="D591" s="86" t="s">
        <v>1380</v>
      </c>
      <c r="E591" s="86" t="b">
        <v>0</v>
      </c>
      <c r="F591" s="86" t="b">
        <v>0</v>
      </c>
      <c r="G591" s="86" t="b">
        <v>0</v>
      </c>
    </row>
    <row r="592" spans="1:7" ht="15">
      <c r="A592" s="86" t="s">
        <v>310</v>
      </c>
      <c r="B592" s="86">
        <v>3</v>
      </c>
      <c r="C592" s="122">
        <v>0.00777914861579739</v>
      </c>
      <c r="D592" s="86" t="s">
        <v>1380</v>
      </c>
      <c r="E592" s="86" t="b">
        <v>0</v>
      </c>
      <c r="F592" s="86" t="b">
        <v>0</v>
      </c>
      <c r="G592" s="86" t="b">
        <v>0</v>
      </c>
    </row>
    <row r="593" spans="1:7" ht="15">
      <c r="A593" s="86" t="s">
        <v>309</v>
      </c>
      <c r="B593" s="86">
        <v>3</v>
      </c>
      <c r="C593" s="122">
        <v>0.00777914861579739</v>
      </c>
      <c r="D593" s="86" t="s">
        <v>1380</v>
      </c>
      <c r="E593" s="86" t="b">
        <v>0</v>
      </c>
      <c r="F593" s="86" t="b">
        <v>0</v>
      </c>
      <c r="G593" s="86" t="b">
        <v>0</v>
      </c>
    </row>
    <row r="594" spans="1:7" ht="15">
      <c r="A594" s="86" t="s">
        <v>318</v>
      </c>
      <c r="B594" s="86">
        <v>3</v>
      </c>
      <c r="C594" s="122">
        <v>0.00777914861579739</v>
      </c>
      <c r="D594" s="86" t="s">
        <v>1380</v>
      </c>
      <c r="E594" s="86" t="b">
        <v>0</v>
      </c>
      <c r="F594" s="86" t="b">
        <v>0</v>
      </c>
      <c r="G594" s="86" t="b">
        <v>0</v>
      </c>
    </row>
    <row r="595" spans="1:7" ht="15">
      <c r="A595" s="86" t="s">
        <v>308</v>
      </c>
      <c r="B595" s="86">
        <v>2</v>
      </c>
      <c r="C595" s="122">
        <v>0.006551147597009742</v>
      </c>
      <c r="D595" s="86" t="s">
        <v>1380</v>
      </c>
      <c r="E595" s="86" t="b">
        <v>0</v>
      </c>
      <c r="F595" s="86" t="b">
        <v>0</v>
      </c>
      <c r="G595" s="86" t="b">
        <v>0</v>
      </c>
    </row>
    <row r="596" spans="1:7" ht="15">
      <c r="A596" s="86" t="s">
        <v>1479</v>
      </c>
      <c r="B596" s="86">
        <v>2</v>
      </c>
      <c r="C596" s="122">
        <v>0.006551147597009742</v>
      </c>
      <c r="D596" s="86" t="s">
        <v>1380</v>
      </c>
      <c r="E596" s="86" t="b">
        <v>0</v>
      </c>
      <c r="F596" s="86" t="b">
        <v>0</v>
      </c>
      <c r="G596" s="86" t="b">
        <v>0</v>
      </c>
    </row>
    <row r="597" spans="1:7" ht="15">
      <c r="A597" s="86" t="s">
        <v>1639</v>
      </c>
      <c r="B597" s="86">
        <v>2</v>
      </c>
      <c r="C597" s="122">
        <v>0.006551147597009742</v>
      </c>
      <c r="D597" s="86" t="s">
        <v>1380</v>
      </c>
      <c r="E597" s="86" t="b">
        <v>1</v>
      </c>
      <c r="F597" s="86" t="b">
        <v>0</v>
      </c>
      <c r="G597" s="86" t="b">
        <v>0</v>
      </c>
    </row>
    <row r="598" spans="1:7" ht="15">
      <c r="A598" s="86" t="s">
        <v>1676</v>
      </c>
      <c r="B598" s="86">
        <v>2</v>
      </c>
      <c r="C598" s="122">
        <v>0.006551147597009742</v>
      </c>
      <c r="D598" s="86" t="s">
        <v>1380</v>
      </c>
      <c r="E598" s="86" t="b">
        <v>0</v>
      </c>
      <c r="F598" s="86" t="b">
        <v>0</v>
      </c>
      <c r="G598" s="86" t="b">
        <v>0</v>
      </c>
    </row>
    <row r="599" spans="1:7" ht="15">
      <c r="A599" s="86" t="s">
        <v>1679</v>
      </c>
      <c r="B599" s="86">
        <v>2</v>
      </c>
      <c r="C599" s="122">
        <v>0.006551147597009742</v>
      </c>
      <c r="D599" s="86" t="s">
        <v>1380</v>
      </c>
      <c r="E599" s="86" t="b">
        <v>0</v>
      </c>
      <c r="F599" s="86" t="b">
        <v>0</v>
      </c>
      <c r="G599" s="86" t="b">
        <v>0</v>
      </c>
    </row>
    <row r="600" spans="1:7" ht="15">
      <c r="A600" s="86" t="s">
        <v>1505</v>
      </c>
      <c r="B600" s="86">
        <v>2</v>
      </c>
      <c r="C600" s="122">
        <v>0.006551147597009742</v>
      </c>
      <c r="D600" s="86" t="s">
        <v>1380</v>
      </c>
      <c r="E600" s="86" t="b">
        <v>0</v>
      </c>
      <c r="F600" s="86" t="b">
        <v>0</v>
      </c>
      <c r="G600" s="86" t="b">
        <v>0</v>
      </c>
    </row>
    <row r="601" spans="1:7" ht="15">
      <c r="A601" s="86" t="s">
        <v>1867</v>
      </c>
      <c r="B601" s="86">
        <v>2</v>
      </c>
      <c r="C601" s="122">
        <v>0.006551147597009742</v>
      </c>
      <c r="D601" s="86" t="s">
        <v>1380</v>
      </c>
      <c r="E601" s="86" t="b">
        <v>1</v>
      </c>
      <c r="F601" s="86" t="b">
        <v>0</v>
      </c>
      <c r="G601" s="86" t="b">
        <v>0</v>
      </c>
    </row>
    <row r="602" spans="1:7" ht="15">
      <c r="A602" s="86" t="s">
        <v>1707</v>
      </c>
      <c r="B602" s="86">
        <v>2</v>
      </c>
      <c r="C602" s="122">
        <v>0.006551147597009742</v>
      </c>
      <c r="D602" s="86" t="s">
        <v>1380</v>
      </c>
      <c r="E602" s="86" t="b">
        <v>0</v>
      </c>
      <c r="F602" s="86" t="b">
        <v>0</v>
      </c>
      <c r="G602" s="86" t="b">
        <v>0</v>
      </c>
    </row>
    <row r="603" spans="1:7" ht="15">
      <c r="A603" s="86" t="s">
        <v>1756</v>
      </c>
      <c r="B603" s="86">
        <v>2</v>
      </c>
      <c r="C603" s="122">
        <v>0.006551147597009742</v>
      </c>
      <c r="D603" s="86" t="s">
        <v>1380</v>
      </c>
      <c r="E603" s="86" t="b">
        <v>0</v>
      </c>
      <c r="F603" s="86" t="b">
        <v>0</v>
      </c>
      <c r="G603" s="86" t="b">
        <v>0</v>
      </c>
    </row>
    <row r="604" spans="1:7" ht="15">
      <c r="A604" s="86" t="s">
        <v>1645</v>
      </c>
      <c r="B604" s="86">
        <v>2</v>
      </c>
      <c r="C604" s="122">
        <v>0.006551147597009742</v>
      </c>
      <c r="D604" s="86" t="s">
        <v>1380</v>
      </c>
      <c r="E604" s="86" t="b">
        <v>0</v>
      </c>
      <c r="F604" s="86" t="b">
        <v>0</v>
      </c>
      <c r="G604" s="86" t="b">
        <v>0</v>
      </c>
    </row>
    <row r="605" spans="1:7" ht="15">
      <c r="A605" s="86" t="s">
        <v>1656</v>
      </c>
      <c r="B605" s="86">
        <v>2</v>
      </c>
      <c r="C605" s="122">
        <v>0.006551147597009742</v>
      </c>
      <c r="D605" s="86" t="s">
        <v>1380</v>
      </c>
      <c r="E605" s="86" t="b">
        <v>1</v>
      </c>
      <c r="F605" s="86" t="b">
        <v>0</v>
      </c>
      <c r="G605" s="86" t="b">
        <v>0</v>
      </c>
    </row>
    <row r="606" spans="1:7" ht="15">
      <c r="A606" s="86" t="s">
        <v>1868</v>
      </c>
      <c r="B606" s="86">
        <v>2</v>
      </c>
      <c r="C606" s="122">
        <v>0.006551147597009742</v>
      </c>
      <c r="D606" s="86" t="s">
        <v>1380</v>
      </c>
      <c r="E606" s="86" t="b">
        <v>0</v>
      </c>
      <c r="F606" s="86" t="b">
        <v>0</v>
      </c>
      <c r="G606" s="86" t="b">
        <v>0</v>
      </c>
    </row>
    <row r="607" spans="1:7" ht="15">
      <c r="A607" s="86" t="s">
        <v>1665</v>
      </c>
      <c r="B607" s="86">
        <v>2</v>
      </c>
      <c r="C607" s="122">
        <v>0.006551147597009742</v>
      </c>
      <c r="D607" s="86" t="s">
        <v>1380</v>
      </c>
      <c r="E607" s="86" t="b">
        <v>0</v>
      </c>
      <c r="F607" s="86" t="b">
        <v>0</v>
      </c>
      <c r="G607" s="86" t="b">
        <v>0</v>
      </c>
    </row>
    <row r="608" spans="1:7" ht="15">
      <c r="A608" s="86" t="s">
        <v>1643</v>
      </c>
      <c r="B608" s="86">
        <v>2</v>
      </c>
      <c r="C608" s="122">
        <v>0.006551147597009742</v>
      </c>
      <c r="D608" s="86" t="s">
        <v>1380</v>
      </c>
      <c r="E608" s="86" t="b">
        <v>0</v>
      </c>
      <c r="F608" s="86" t="b">
        <v>0</v>
      </c>
      <c r="G608" s="86" t="b">
        <v>0</v>
      </c>
    </row>
    <row r="609" spans="1:7" ht="15">
      <c r="A609" s="86" t="s">
        <v>307</v>
      </c>
      <c r="B609" s="86">
        <v>2</v>
      </c>
      <c r="C609" s="122">
        <v>0.006551147597009742</v>
      </c>
      <c r="D609" s="86" t="s">
        <v>1380</v>
      </c>
      <c r="E609" s="86" t="b">
        <v>0</v>
      </c>
      <c r="F609" s="86" t="b">
        <v>0</v>
      </c>
      <c r="G609" s="86" t="b">
        <v>0</v>
      </c>
    </row>
    <row r="610" spans="1:7" ht="15">
      <c r="A610" s="86" t="s">
        <v>305</v>
      </c>
      <c r="B610" s="86">
        <v>2</v>
      </c>
      <c r="C610" s="122">
        <v>0.006551147597009742</v>
      </c>
      <c r="D610" s="86" t="s">
        <v>1380</v>
      </c>
      <c r="E610" s="86" t="b">
        <v>0</v>
      </c>
      <c r="F610" s="86" t="b">
        <v>0</v>
      </c>
      <c r="G610" s="86" t="b">
        <v>0</v>
      </c>
    </row>
    <row r="611" spans="1:7" ht="15">
      <c r="A611" s="86" t="s">
        <v>256</v>
      </c>
      <c r="B611" s="86">
        <v>2</v>
      </c>
      <c r="C611" s="122">
        <v>0.006551147597009742</v>
      </c>
      <c r="D611" s="86" t="s">
        <v>1380</v>
      </c>
      <c r="E611" s="86" t="b">
        <v>0</v>
      </c>
      <c r="F611" s="86" t="b">
        <v>0</v>
      </c>
      <c r="G611" s="86" t="b">
        <v>0</v>
      </c>
    </row>
    <row r="612" spans="1:7" ht="15">
      <c r="A612" s="86" t="s">
        <v>286</v>
      </c>
      <c r="B612" s="86">
        <v>2</v>
      </c>
      <c r="C612" s="122">
        <v>0.006551147597009742</v>
      </c>
      <c r="D612" s="86" t="s">
        <v>1380</v>
      </c>
      <c r="E612" s="86" t="b">
        <v>0</v>
      </c>
      <c r="F612" s="86" t="b">
        <v>0</v>
      </c>
      <c r="G612" s="86" t="b">
        <v>0</v>
      </c>
    </row>
    <row r="613" spans="1:7" ht="15">
      <c r="A613" s="86" t="s">
        <v>313</v>
      </c>
      <c r="B613" s="86">
        <v>2</v>
      </c>
      <c r="C613" s="122">
        <v>0.006551147597009742</v>
      </c>
      <c r="D613" s="86" t="s">
        <v>1380</v>
      </c>
      <c r="E613" s="86" t="b">
        <v>0</v>
      </c>
      <c r="F613" s="86" t="b">
        <v>0</v>
      </c>
      <c r="G613" s="86" t="b">
        <v>0</v>
      </c>
    </row>
    <row r="614" spans="1:7" ht="15">
      <c r="A614" s="86" t="s">
        <v>403</v>
      </c>
      <c r="B614" s="86">
        <v>18</v>
      </c>
      <c r="C614" s="122">
        <v>0</v>
      </c>
      <c r="D614" s="86" t="s">
        <v>1381</v>
      </c>
      <c r="E614" s="86" t="b">
        <v>0</v>
      </c>
      <c r="F614" s="86" t="b">
        <v>0</v>
      </c>
      <c r="G614" s="86" t="b">
        <v>0</v>
      </c>
    </row>
    <row r="615" spans="1:7" ht="15">
      <c r="A615" s="86" t="s">
        <v>276</v>
      </c>
      <c r="B615" s="86">
        <v>10</v>
      </c>
      <c r="C615" s="122">
        <v>0.009971582230597893</v>
      </c>
      <c r="D615" s="86" t="s">
        <v>1381</v>
      </c>
      <c r="E615" s="86" t="b">
        <v>0</v>
      </c>
      <c r="F615" s="86" t="b">
        <v>0</v>
      </c>
      <c r="G615" s="86" t="b">
        <v>0</v>
      </c>
    </row>
    <row r="616" spans="1:7" ht="15">
      <c r="A616" s="86" t="s">
        <v>406</v>
      </c>
      <c r="B616" s="86">
        <v>10</v>
      </c>
      <c r="C616" s="122">
        <v>0.009971582230597893</v>
      </c>
      <c r="D616" s="86" t="s">
        <v>1381</v>
      </c>
      <c r="E616" s="86" t="b">
        <v>0</v>
      </c>
      <c r="F616" s="86" t="b">
        <v>0</v>
      </c>
      <c r="G616" s="86" t="b">
        <v>0</v>
      </c>
    </row>
    <row r="617" spans="1:7" ht="15">
      <c r="A617" s="86" t="s">
        <v>258</v>
      </c>
      <c r="B617" s="86">
        <v>6</v>
      </c>
      <c r="C617" s="122">
        <v>0.011182529407492089</v>
      </c>
      <c r="D617" s="86" t="s">
        <v>1381</v>
      </c>
      <c r="E617" s="86" t="b">
        <v>0</v>
      </c>
      <c r="F617" s="86" t="b">
        <v>0</v>
      </c>
      <c r="G617" s="86" t="b">
        <v>0</v>
      </c>
    </row>
    <row r="618" spans="1:7" ht="15">
      <c r="A618" s="86" t="s">
        <v>264</v>
      </c>
      <c r="B618" s="86">
        <v>5</v>
      </c>
      <c r="C618" s="122">
        <v>0.01086528321811108</v>
      </c>
      <c r="D618" s="86" t="s">
        <v>1381</v>
      </c>
      <c r="E618" s="86" t="b">
        <v>0</v>
      </c>
      <c r="F618" s="86" t="b">
        <v>0</v>
      </c>
      <c r="G618" s="86" t="b">
        <v>0</v>
      </c>
    </row>
    <row r="619" spans="1:7" ht="15">
      <c r="A619" s="86" t="s">
        <v>1464</v>
      </c>
      <c r="B619" s="86">
        <v>5</v>
      </c>
      <c r="C619" s="122">
        <v>0.01086528321811108</v>
      </c>
      <c r="D619" s="86" t="s">
        <v>1381</v>
      </c>
      <c r="E619" s="86" t="b">
        <v>0</v>
      </c>
      <c r="F619" s="86" t="b">
        <v>0</v>
      </c>
      <c r="G619" s="86" t="b">
        <v>0</v>
      </c>
    </row>
    <row r="620" spans="1:7" ht="15">
      <c r="A620" s="86" t="s">
        <v>1702</v>
      </c>
      <c r="B620" s="86">
        <v>4</v>
      </c>
      <c r="C620" s="122">
        <v>0.010206445527739746</v>
      </c>
      <c r="D620" s="86" t="s">
        <v>1381</v>
      </c>
      <c r="E620" s="86" t="b">
        <v>0</v>
      </c>
      <c r="F620" s="86" t="b">
        <v>0</v>
      </c>
      <c r="G620" s="86" t="b">
        <v>0</v>
      </c>
    </row>
    <row r="621" spans="1:7" ht="15">
      <c r="A621" s="86" t="s">
        <v>1662</v>
      </c>
      <c r="B621" s="86">
        <v>3</v>
      </c>
      <c r="C621" s="122">
        <v>0.009118959965433323</v>
      </c>
      <c r="D621" s="86" t="s">
        <v>1381</v>
      </c>
      <c r="E621" s="86" t="b">
        <v>0</v>
      </c>
      <c r="F621" s="86" t="b">
        <v>0</v>
      </c>
      <c r="G621" s="86" t="b">
        <v>0</v>
      </c>
    </row>
    <row r="622" spans="1:7" ht="15">
      <c r="A622" s="86" t="s">
        <v>1647</v>
      </c>
      <c r="B622" s="86">
        <v>3</v>
      </c>
      <c r="C622" s="122">
        <v>0.009118959965433323</v>
      </c>
      <c r="D622" s="86" t="s">
        <v>1381</v>
      </c>
      <c r="E622" s="86" t="b">
        <v>0</v>
      </c>
      <c r="F622" s="86" t="b">
        <v>0</v>
      </c>
      <c r="G622" s="86" t="b">
        <v>0</v>
      </c>
    </row>
    <row r="623" spans="1:7" ht="15">
      <c r="A623" s="86" t="s">
        <v>1458</v>
      </c>
      <c r="B623" s="86">
        <v>3</v>
      </c>
      <c r="C623" s="122">
        <v>0.009118959965433323</v>
      </c>
      <c r="D623" s="86" t="s">
        <v>1381</v>
      </c>
      <c r="E623" s="86" t="b">
        <v>0</v>
      </c>
      <c r="F623" s="86" t="b">
        <v>0</v>
      </c>
      <c r="G623" s="86" t="b">
        <v>0</v>
      </c>
    </row>
    <row r="624" spans="1:7" ht="15">
      <c r="A624" s="86" t="s">
        <v>1459</v>
      </c>
      <c r="B624" s="86">
        <v>3</v>
      </c>
      <c r="C624" s="122">
        <v>0.009118959965433323</v>
      </c>
      <c r="D624" s="86" t="s">
        <v>1381</v>
      </c>
      <c r="E624" s="86" t="b">
        <v>0</v>
      </c>
      <c r="F624" s="86" t="b">
        <v>0</v>
      </c>
      <c r="G624" s="86" t="b">
        <v>0</v>
      </c>
    </row>
    <row r="625" spans="1:7" ht="15">
      <c r="A625" s="86" t="s">
        <v>1460</v>
      </c>
      <c r="B625" s="86">
        <v>3</v>
      </c>
      <c r="C625" s="122">
        <v>0.009118959965433323</v>
      </c>
      <c r="D625" s="86" t="s">
        <v>1381</v>
      </c>
      <c r="E625" s="86" t="b">
        <v>0</v>
      </c>
      <c r="F625" s="86" t="b">
        <v>0</v>
      </c>
      <c r="G625" s="86" t="b">
        <v>0</v>
      </c>
    </row>
    <row r="626" spans="1:7" ht="15">
      <c r="A626" s="86" t="s">
        <v>1461</v>
      </c>
      <c r="B626" s="86">
        <v>3</v>
      </c>
      <c r="C626" s="122">
        <v>0.009118959965433323</v>
      </c>
      <c r="D626" s="86" t="s">
        <v>1381</v>
      </c>
      <c r="E626" s="86" t="b">
        <v>0</v>
      </c>
      <c r="F626" s="86" t="b">
        <v>0</v>
      </c>
      <c r="G626" s="86" t="b">
        <v>0</v>
      </c>
    </row>
    <row r="627" spans="1:7" ht="15">
      <c r="A627" s="86" t="s">
        <v>1462</v>
      </c>
      <c r="B627" s="86">
        <v>3</v>
      </c>
      <c r="C627" s="122">
        <v>0.009118959965433323</v>
      </c>
      <c r="D627" s="86" t="s">
        <v>1381</v>
      </c>
      <c r="E627" s="86" t="b">
        <v>1</v>
      </c>
      <c r="F627" s="86" t="b">
        <v>0</v>
      </c>
      <c r="G627" s="86" t="b">
        <v>0</v>
      </c>
    </row>
    <row r="628" spans="1:7" ht="15">
      <c r="A628" s="86" t="s">
        <v>1652</v>
      </c>
      <c r="B628" s="86">
        <v>3</v>
      </c>
      <c r="C628" s="122">
        <v>0.009118959965433323</v>
      </c>
      <c r="D628" s="86" t="s">
        <v>1381</v>
      </c>
      <c r="E628" s="86" t="b">
        <v>0</v>
      </c>
      <c r="F628" s="86" t="b">
        <v>0</v>
      </c>
      <c r="G628" s="86" t="b">
        <v>0</v>
      </c>
    </row>
    <row r="629" spans="1:7" ht="15">
      <c r="A629" s="86" t="s">
        <v>1642</v>
      </c>
      <c r="B629" s="86">
        <v>3</v>
      </c>
      <c r="C629" s="122">
        <v>0.009118959965433323</v>
      </c>
      <c r="D629" s="86" t="s">
        <v>1381</v>
      </c>
      <c r="E629" s="86" t="b">
        <v>0</v>
      </c>
      <c r="F629" s="86" t="b">
        <v>0</v>
      </c>
      <c r="G629" s="86" t="b">
        <v>0</v>
      </c>
    </row>
    <row r="630" spans="1:7" ht="15">
      <c r="A630" s="86" t="s">
        <v>1631</v>
      </c>
      <c r="B630" s="86">
        <v>3</v>
      </c>
      <c r="C630" s="122">
        <v>0.009118959965433323</v>
      </c>
      <c r="D630" s="86" t="s">
        <v>1381</v>
      </c>
      <c r="E630" s="86" t="b">
        <v>0</v>
      </c>
      <c r="F630" s="86" t="b">
        <v>0</v>
      </c>
      <c r="G630" s="86" t="b">
        <v>0</v>
      </c>
    </row>
    <row r="631" spans="1:7" ht="15">
      <c r="A631" s="86" t="s">
        <v>1648</v>
      </c>
      <c r="B631" s="86">
        <v>3</v>
      </c>
      <c r="C631" s="122">
        <v>0.009118959965433323</v>
      </c>
      <c r="D631" s="86" t="s">
        <v>1381</v>
      </c>
      <c r="E631" s="86" t="b">
        <v>0</v>
      </c>
      <c r="F631" s="86" t="b">
        <v>0</v>
      </c>
      <c r="G631" s="86" t="b">
        <v>0</v>
      </c>
    </row>
    <row r="632" spans="1:7" ht="15">
      <c r="A632" s="86" t="s">
        <v>1733</v>
      </c>
      <c r="B632" s="86">
        <v>3</v>
      </c>
      <c r="C632" s="122">
        <v>0.009118959965433323</v>
      </c>
      <c r="D632" s="86" t="s">
        <v>1381</v>
      </c>
      <c r="E632" s="86" t="b">
        <v>0</v>
      </c>
      <c r="F632" s="86" t="b">
        <v>0</v>
      </c>
      <c r="G632" s="86" t="b">
        <v>0</v>
      </c>
    </row>
    <row r="633" spans="1:7" ht="15">
      <c r="A633" s="86" t="s">
        <v>1734</v>
      </c>
      <c r="B633" s="86">
        <v>3</v>
      </c>
      <c r="C633" s="122">
        <v>0.009118959965433323</v>
      </c>
      <c r="D633" s="86" t="s">
        <v>1381</v>
      </c>
      <c r="E633" s="86" t="b">
        <v>0</v>
      </c>
      <c r="F633" s="86" t="b">
        <v>0</v>
      </c>
      <c r="G633" s="86" t="b">
        <v>0</v>
      </c>
    </row>
    <row r="634" spans="1:7" ht="15">
      <c r="A634" s="86" t="s">
        <v>1639</v>
      </c>
      <c r="B634" s="86">
        <v>3</v>
      </c>
      <c r="C634" s="122">
        <v>0.009118959965433323</v>
      </c>
      <c r="D634" s="86" t="s">
        <v>1381</v>
      </c>
      <c r="E634" s="86" t="b">
        <v>1</v>
      </c>
      <c r="F634" s="86" t="b">
        <v>0</v>
      </c>
      <c r="G634" s="86" t="b">
        <v>0</v>
      </c>
    </row>
    <row r="635" spans="1:7" ht="15">
      <c r="A635" s="86" t="s">
        <v>1735</v>
      </c>
      <c r="B635" s="86">
        <v>3</v>
      </c>
      <c r="C635" s="122">
        <v>0.009118959965433323</v>
      </c>
      <c r="D635" s="86" t="s">
        <v>1381</v>
      </c>
      <c r="E635" s="86" t="b">
        <v>0</v>
      </c>
      <c r="F635" s="86" t="b">
        <v>0</v>
      </c>
      <c r="G635" s="86" t="b">
        <v>0</v>
      </c>
    </row>
    <row r="636" spans="1:7" ht="15">
      <c r="A636" s="86" t="s">
        <v>303</v>
      </c>
      <c r="B636" s="86">
        <v>3</v>
      </c>
      <c r="C636" s="122">
        <v>0.009118959965433323</v>
      </c>
      <c r="D636" s="86" t="s">
        <v>1381</v>
      </c>
      <c r="E636" s="86" t="b">
        <v>0</v>
      </c>
      <c r="F636" s="86" t="b">
        <v>0</v>
      </c>
      <c r="G636" s="86" t="b">
        <v>0</v>
      </c>
    </row>
    <row r="637" spans="1:7" ht="15">
      <c r="A637" s="86" t="s">
        <v>1736</v>
      </c>
      <c r="B637" s="86">
        <v>3</v>
      </c>
      <c r="C637" s="122">
        <v>0.009118959965433323</v>
      </c>
      <c r="D637" s="86" t="s">
        <v>1381</v>
      </c>
      <c r="E637" s="86" t="b">
        <v>0</v>
      </c>
      <c r="F637" s="86" t="b">
        <v>0</v>
      </c>
      <c r="G637" s="86" t="b">
        <v>0</v>
      </c>
    </row>
    <row r="638" spans="1:7" ht="15">
      <c r="A638" s="86" t="s">
        <v>1737</v>
      </c>
      <c r="B638" s="86">
        <v>3</v>
      </c>
      <c r="C638" s="122">
        <v>0.009118959965433323</v>
      </c>
      <c r="D638" s="86" t="s">
        <v>1381</v>
      </c>
      <c r="E638" s="86" t="b">
        <v>0</v>
      </c>
      <c r="F638" s="86" t="b">
        <v>0</v>
      </c>
      <c r="G638" s="86" t="b">
        <v>0</v>
      </c>
    </row>
    <row r="639" spans="1:7" ht="15">
      <c r="A639" s="86" t="s">
        <v>253</v>
      </c>
      <c r="B639" s="86">
        <v>2</v>
      </c>
      <c r="C639" s="122">
        <v>0.0074550196049947256</v>
      </c>
      <c r="D639" s="86" t="s">
        <v>1381</v>
      </c>
      <c r="E639" s="86" t="b">
        <v>0</v>
      </c>
      <c r="F639" s="86" t="b">
        <v>0</v>
      </c>
      <c r="G639" s="86" t="b">
        <v>0</v>
      </c>
    </row>
    <row r="640" spans="1:7" ht="15">
      <c r="A640" s="86" t="s">
        <v>249</v>
      </c>
      <c r="B640" s="86">
        <v>2</v>
      </c>
      <c r="C640" s="122">
        <v>0.009806816446119578</v>
      </c>
      <c r="D640" s="86" t="s">
        <v>1381</v>
      </c>
      <c r="E640" s="86" t="b">
        <v>0</v>
      </c>
      <c r="F640" s="86" t="b">
        <v>0</v>
      </c>
      <c r="G640" s="86" t="b">
        <v>0</v>
      </c>
    </row>
    <row r="641" spans="1:7" ht="15">
      <c r="A641" s="86" t="s">
        <v>1745</v>
      </c>
      <c r="B641" s="86">
        <v>2</v>
      </c>
      <c r="C641" s="122">
        <v>0.0074550196049947256</v>
      </c>
      <c r="D641" s="86" t="s">
        <v>1381</v>
      </c>
      <c r="E641" s="86" t="b">
        <v>0</v>
      </c>
      <c r="F641" s="86" t="b">
        <v>0</v>
      </c>
      <c r="G641" s="86" t="b">
        <v>0</v>
      </c>
    </row>
    <row r="642" spans="1:7" ht="15">
      <c r="A642" s="86" t="s">
        <v>1829</v>
      </c>
      <c r="B642" s="86">
        <v>2</v>
      </c>
      <c r="C642" s="122">
        <v>0.0074550196049947256</v>
      </c>
      <c r="D642" s="86" t="s">
        <v>1381</v>
      </c>
      <c r="E642" s="86" t="b">
        <v>0</v>
      </c>
      <c r="F642" s="86" t="b">
        <v>0</v>
      </c>
      <c r="G642" s="86" t="b">
        <v>0</v>
      </c>
    </row>
    <row r="643" spans="1:7" ht="15">
      <c r="A643" s="86" t="s">
        <v>1630</v>
      </c>
      <c r="B643" s="86">
        <v>2</v>
      </c>
      <c r="C643" s="122">
        <v>0.0074550196049947256</v>
      </c>
      <c r="D643" s="86" t="s">
        <v>1381</v>
      </c>
      <c r="E643" s="86" t="b">
        <v>0</v>
      </c>
      <c r="F643" s="86" t="b">
        <v>0</v>
      </c>
      <c r="G643" s="86" t="b">
        <v>0</v>
      </c>
    </row>
    <row r="644" spans="1:7" ht="15">
      <c r="A644" s="86" t="s">
        <v>1755</v>
      </c>
      <c r="B644" s="86">
        <v>2</v>
      </c>
      <c r="C644" s="122">
        <v>0.0074550196049947256</v>
      </c>
      <c r="D644" s="86" t="s">
        <v>1381</v>
      </c>
      <c r="E644" s="86" t="b">
        <v>0</v>
      </c>
      <c r="F644" s="86" t="b">
        <v>1</v>
      </c>
      <c r="G644" s="86" t="b">
        <v>0</v>
      </c>
    </row>
    <row r="645" spans="1:7" ht="15">
      <c r="A645" s="86" t="s">
        <v>1629</v>
      </c>
      <c r="B645" s="86">
        <v>2</v>
      </c>
      <c r="C645" s="122">
        <v>0.0074550196049947256</v>
      </c>
      <c r="D645" s="86" t="s">
        <v>1381</v>
      </c>
      <c r="E645" s="86" t="b">
        <v>0</v>
      </c>
      <c r="F645" s="86" t="b">
        <v>0</v>
      </c>
      <c r="G645" s="86" t="b">
        <v>0</v>
      </c>
    </row>
    <row r="646" spans="1:7" ht="15">
      <c r="A646" s="86" t="s">
        <v>1767</v>
      </c>
      <c r="B646" s="86">
        <v>2</v>
      </c>
      <c r="C646" s="122">
        <v>0.0074550196049947256</v>
      </c>
      <c r="D646" s="86" t="s">
        <v>1381</v>
      </c>
      <c r="E646" s="86" t="b">
        <v>0</v>
      </c>
      <c r="F646" s="86" t="b">
        <v>0</v>
      </c>
      <c r="G646" s="86" t="b">
        <v>0</v>
      </c>
    </row>
    <row r="647" spans="1:7" ht="15">
      <c r="A647" s="86" t="s">
        <v>1623</v>
      </c>
      <c r="B647" s="86">
        <v>2</v>
      </c>
      <c r="C647" s="122">
        <v>0.0074550196049947256</v>
      </c>
      <c r="D647" s="86" t="s">
        <v>1381</v>
      </c>
      <c r="E647" s="86" t="b">
        <v>0</v>
      </c>
      <c r="F647" s="86" t="b">
        <v>0</v>
      </c>
      <c r="G647" s="86" t="b">
        <v>0</v>
      </c>
    </row>
    <row r="648" spans="1:7" ht="15">
      <c r="A648" s="86" t="s">
        <v>1658</v>
      </c>
      <c r="B648" s="86">
        <v>2</v>
      </c>
      <c r="C648" s="122">
        <v>0.0074550196049947256</v>
      </c>
      <c r="D648" s="86" t="s">
        <v>1381</v>
      </c>
      <c r="E648" s="86" t="b">
        <v>1</v>
      </c>
      <c r="F648" s="86" t="b">
        <v>0</v>
      </c>
      <c r="G648" s="86" t="b">
        <v>0</v>
      </c>
    </row>
    <row r="649" spans="1:7" ht="15">
      <c r="A649" s="86" t="s">
        <v>1830</v>
      </c>
      <c r="B649" s="86">
        <v>2</v>
      </c>
      <c r="C649" s="122">
        <v>0.0074550196049947256</v>
      </c>
      <c r="D649" s="86" t="s">
        <v>1381</v>
      </c>
      <c r="E649" s="86" t="b">
        <v>0</v>
      </c>
      <c r="F649" s="86" t="b">
        <v>0</v>
      </c>
      <c r="G649" s="86" t="b">
        <v>0</v>
      </c>
    </row>
    <row r="650" spans="1:7" ht="15">
      <c r="A650" s="86" t="s">
        <v>1725</v>
      </c>
      <c r="B650" s="86">
        <v>2</v>
      </c>
      <c r="C650" s="122">
        <v>0.0074550196049947256</v>
      </c>
      <c r="D650" s="86" t="s">
        <v>1381</v>
      </c>
      <c r="E650" s="86" t="b">
        <v>0</v>
      </c>
      <c r="F650" s="86" t="b">
        <v>0</v>
      </c>
      <c r="G650" s="86" t="b">
        <v>0</v>
      </c>
    </row>
    <row r="651" spans="1:7" ht="15">
      <c r="A651" s="86" t="s">
        <v>1831</v>
      </c>
      <c r="B651" s="86">
        <v>2</v>
      </c>
      <c r="C651" s="122">
        <v>0.0074550196049947256</v>
      </c>
      <c r="D651" s="86" t="s">
        <v>1381</v>
      </c>
      <c r="E651" s="86" t="b">
        <v>0</v>
      </c>
      <c r="F651" s="86" t="b">
        <v>1</v>
      </c>
      <c r="G651" s="86" t="b">
        <v>0</v>
      </c>
    </row>
    <row r="652" spans="1:7" ht="15">
      <c r="A652" s="86" t="s">
        <v>1761</v>
      </c>
      <c r="B652" s="86">
        <v>2</v>
      </c>
      <c r="C652" s="122">
        <v>0.0074550196049947256</v>
      </c>
      <c r="D652" s="86" t="s">
        <v>1381</v>
      </c>
      <c r="E652" s="86" t="b">
        <v>0</v>
      </c>
      <c r="F652" s="86" t="b">
        <v>0</v>
      </c>
      <c r="G652" s="86" t="b">
        <v>0</v>
      </c>
    </row>
    <row r="653" spans="1:7" ht="15">
      <c r="A653" s="86" t="s">
        <v>1758</v>
      </c>
      <c r="B653" s="86">
        <v>2</v>
      </c>
      <c r="C653" s="122">
        <v>0.0074550196049947256</v>
      </c>
      <c r="D653" s="86" t="s">
        <v>1381</v>
      </c>
      <c r="E653" s="86" t="b">
        <v>0</v>
      </c>
      <c r="F653" s="86" t="b">
        <v>0</v>
      </c>
      <c r="G653" s="86" t="b">
        <v>0</v>
      </c>
    </row>
    <row r="654" spans="1:7" ht="15">
      <c r="A654" s="86" t="s">
        <v>1832</v>
      </c>
      <c r="B654" s="86">
        <v>2</v>
      </c>
      <c r="C654" s="122">
        <v>0.0074550196049947256</v>
      </c>
      <c r="D654" s="86" t="s">
        <v>1381</v>
      </c>
      <c r="E654" s="86" t="b">
        <v>0</v>
      </c>
      <c r="F654" s="86" t="b">
        <v>0</v>
      </c>
      <c r="G654" s="86" t="b">
        <v>0</v>
      </c>
    </row>
    <row r="655" spans="1:7" ht="15">
      <c r="A655" s="86" t="s">
        <v>1698</v>
      </c>
      <c r="B655" s="86">
        <v>2</v>
      </c>
      <c r="C655" s="122">
        <v>0.0074550196049947256</v>
      </c>
      <c r="D655" s="86" t="s">
        <v>1381</v>
      </c>
      <c r="E655" s="86" t="b">
        <v>1</v>
      </c>
      <c r="F655" s="86" t="b">
        <v>0</v>
      </c>
      <c r="G655" s="86" t="b">
        <v>0</v>
      </c>
    </row>
    <row r="656" spans="1:7" ht="15">
      <c r="A656" s="86" t="s">
        <v>1663</v>
      </c>
      <c r="B656" s="86">
        <v>2</v>
      </c>
      <c r="C656" s="122">
        <v>0.0074550196049947256</v>
      </c>
      <c r="D656" s="86" t="s">
        <v>1381</v>
      </c>
      <c r="E656" s="86" t="b">
        <v>0</v>
      </c>
      <c r="F656" s="86" t="b">
        <v>0</v>
      </c>
      <c r="G656" s="86" t="b">
        <v>0</v>
      </c>
    </row>
    <row r="657" spans="1:7" ht="15">
      <c r="A657" s="86" t="s">
        <v>1634</v>
      </c>
      <c r="B657" s="86">
        <v>2</v>
      </c>
      <c r="C657" s="122">
        <v>0.0074550196049947256</v>
      </c>
      <c r="D657" s="86" t="s">
        <v>1381</v>
      </c>
      <c r="E657" s="86" t="b">
        <v>0</v>
      </c>
      <c r="F657" s="86" t="b">
        <v>0</v>
      </c>
      <c r="G657" s="86" t="b">
        <v>0</v>
      </c>
    </row>
    <row r="658" spans="1:7" ht="15">
      <c r="A658" s="86" t="s">
        <v>1675</v>
      </c>
      <c r="B658" s="86">
        <v>2</v>
      </c>
      <c r="C658" s="122">
        <v>0.0074550196049947256</v>
      </c>
      <c r="D658" s="86" t="s">
        <v>1381</v>
      </c>
      <c r="E658" s="86" t="b">
        <v>0</v>
      </c>
      <c r="F658" s="86" t="b">
        <v>0</v>
      </c>
      <c r="G658" s="86" t="b">
        <v>0</v>
      </c>
    </row>
    <row r="659" spans="1:7" ht="15">
      <c r="A659" s="86" t="s">
        <v>1764</v>
      </c>
      <c r="B659" s="86">
        <v>2</v>
      </c>
      <c r="C659" s="122">
        <v>0.0074550196049947256</v>
      </c>
      <c r="D659" s="86" t="s">
        <v>1381</v>
      </c>
      <c r="E659" s="86" t="b">
        <v>0</v>
      </c>
      <c r="F659" s="86" t="b">
        <v>0</v>
      </c>
      <c r="G659" s="86" t="b">
        <v>0</v>
      </c>
    </row>
    <row r="660" spans="1:7" ht="15">
      <c r="A660" s="86" t="s">
        <v>424</v>
      </c>
      <c r="B660" s="86">
        <v>2</v>
      </c>
      <c r="C660" s="122">
        <v>0.0074550196049947256</v>
      </c>
      <c r="D660" s="86" t="s">
        <v>1381</v>
      </c>
      <c r="E660" s="86" t="b">
        <v>0</v>
      </c>
      <c r="F660" s="86" t="b">
        <v>0</v>
      </c>
      <c r="G660" s="86" t="b">
        <v>0</v>
      </c>
    </row>
    <row r="661" spans="1:7" ht="15">
      <c r="A661" s="86" t="s">
        <v>1765</v>
      </c>
      <c r="B661" s="86">
        <v>2</v>
      </c>
      <c r="C661" s="122">
        <v>0.0074550196049947256</v>
      </c>
      <c r="D661" s="86" t="s">
        <v>1381</v>
      </c>
      <c r="E661" s="86" t="b">
        <v>0</v>
      </c>
      <c r="F661" s="86" t="b">
        <v>0</v>
      </c>
      <c r="G661" s="86" t="b">
        <v>0</v>
      </c>
    </row>
    <row r="662" spans="1:7" ht="15">
      <c r="A662" s="86" t="s">
        <v>1701</v>
      </c>
      <c r="B662" s="86">
        <v>2</v>
      </c>
      <c r="C662" s="122">
        <v>0.0074550196049947256</v>
      </c>
      <c r="D662" s="86" t="s">
        <v>1381</v>
      </c>
      <c r="E662" s="86" t="b">
        <v>0</v>
      </c>
      <c r="F662" s="86" t="b">
        <v>0</v>
      </c>
      <c r="G662" s="86" t="b">
        <v>0</v>
      </c>
    </row>
    <row r="663" spans="1:7" ht="15">
      <c r="A663" s="86" t="s">
        <v>1498</v>
      </c>
      <c r="B663" s="86">
        <v>2</v>
      </c>
      <c r="C663" s="122">
        <v>0.0074550196049947256</v>
      </c>
      <c r="D663" s="86" t="s">
        <v>1381</v>
      </c>
      <c r="E663" s="86" t="b">
        <v>0</v>
      </c>
      <c r="F663" s="86" t="b">
        <v>0</v>
      </c>
      <c r="G663" s="86" t="b">
        <v>0</v>
      </c>
    </row>
    <row r="664" spans="1:7" ht="15">
      <c r="A664" s="86" t="s">
        <v>1766</v>
      </c>
      <c r="B664" s="86">
        <v>2</v>
      </c>
      <c r="C664" s="122">
        <v>0.0074550196049947256</v>
      </c>
      <c r="D664" s="86" t="s">
        <v>1381</v>
      </c>
      <c r="E664" s="86" t="b">
        <v>0</v>
      </c>
      <c r="F664" s="86" t="b">
        <v>0</v>
      </c>
      <c r="G664" s="86" t="b">
        <v>0</v>
      </c>
    </row>
    <row r="665" spans="1:7" ht="15">
      <c r="A665" s="86" t="s">
        <v>273</v>
      </c>
      <c r="B665" s="86">
        <v>2</v>
      </c>
      <c r="C665" s="122">
        <v>0.0074550196049947256</v>
      </c>
      <c r="D665" s="86" t="s">
        <v>1381</v>
      </c>
      <c r="E665" s="86" t="b">
        <v>0</v>
      </c>
      <c r="F665" s="86" t="b">
        <v>0</v>
      </c>
      <c r="G665" s="86" t="b">
        <v>0</v>
      </c>
    </row>
    <row r="666" spans="1:7" ht="15">
      <c r="A666" s="86" t="s">
        <v>1709</v>
      </c>
      <c r="B666" s="86">
        <v>2</v>
      </c>
      <c r="C666" s="122">
        <v>0.0074550196049947256</v>
      </c>
      <c r="D666" s="86" t="s">
        <v>1381</v>
      </c>
      <c r="E666" s="86" t="b">
        <v>0</v>
      </c>
      <c r="F666" s="86" t="b">
        <v>0</v>
      </c>
      <c r="G666" s="86" t="b">
        <v>0</v>
      </c>
    </row>
    <row r="667" spans="1:7" ht="15">
      <c r="A667" s="86" t="s">
        <v>1710</v>
      </c>
      <c r="B667" s="86">
        <v>2</v>
      </c>
      <c r="C667" s="122">
        <v>0.0074550196049947256</v>
      </c>
      <c r="D667" s="86" t="s">
        <v>1381</v>
      </c>
      <c r="E667" s="86" t="b">
        <v>0</v>
      </c>
      <c r="F667" s="86" t="b">
        <v>0</v>
      </c>
      <c r="G667" s="86" t="b">
        <v>0</v>
      </c>
    </row>
    <row r="668" spans="1:7" ht="15">
      <c r="A668" s="86" t="s">
        <v>1711</v>
      </c>
      <c r="B668" s="86">
        <v>2</v>
      </c>
      <c r="C668" s="122">
        <v>0.0074550196049947256</v>
      </c>
      <c r="D668" s="86" t="s">
        <v>1381</v>
      </c>
      <c r="E668" s="86" t="b">
        <v>0</v>
      </c>
      <c r="F668" s="86" t="b">
        <v>0</v>
      </c>
      <c r="G668" s="86" t="b">
        <v>0</v>
      </c>
    </row>
    <row r="669" spans="1:7" ht="15">
      <c r="A669" s="86" t="s">
        <v>1712</v>
      </c>
      <c r="B669" s="86">
        <v>2</v>
      </c>
      <c r="C669" s="122">
        <v>0.0074550196049947256</v>
      </c>
      <c r="D669" s="86" t="s">
        <v>1381</v>
      </c>
      <c r="E669" s="86" t="b">
        <v>0</v>
      </c>
      <c r="F669" s="86" t="b">
        <v>0</v>
      </c>
      <c r="G669" s="86" t="b">
        <v>0</v>
      </c>
    </row>
    <row r="670" spans="1:7" ht="15">
      <c r="A670" s="86" t="s">
        <v>1713</v>
      </c>
      <c r="B670" s="86">
        <v>2</v>
      </c>
      <c r="C670" s="122">
        <v>0.0074550196049947256</v>
      </c>
      <c r="D670" s="86" t="s">
        <v>1381</v>
      </c>
      <c r="E670" s="86" t="b">
        <v>0</v>
      </c>
      <c r="F670" s="86" t="b">
        <v>0</v>
      </c>
      <c r="G670" s="86" t="b">
        <v>0</v>
      </c>
    </row>
    <row r="671" spans="1:7" ht="15">
      <c r="A671" s="86" t="s">
        <v>1714</v>
      </c>
      <c r="B671" s="86">
        <v>2</v>
      </c>
      <c r="C671" s="122">
        <v>0.0074550196049947256</v>
      </c>
      <c r="D671" s="86" t="s">
        <v>1381</v>
      </c>
      <c r="E671" s="86" t="b">
        <v>0</v>
      </c>
      <c r="F671" s="86" t="b">
        <v>0</v>
      </c>
      <c r="G671" s="86" t="b">
        <v>0</v>
      </c>
    </row>
    <row r="672" spans="1:7" ht="15">
      <c r="A672" s="86" t="s">
        <v>1715</v>
      </c>
      <c r="B672" s="86">
        <v>2</v>
      </c>
      <c r="C672" s="122">
        <v>0.0074550196049947256</v>
      </c>
      <c r="D672" s="86" t="s">
        <v>1381</v>
      </c>
      <c r="E672" s="86" t="b">
        <v>0</v>
      </c>
      <c r="F672" s="86" t="b">
        <v>0</v>
      </c>
      <c r="G672" s="86" t="b">
        <v>0</v>
      </c>
    </row>
    <row r="673" spans="1:7" ht="15">
      <c r="A673" s="86" t="s">
        <v>1716</v>
      </c>
      <c r="B673" s="86">
        <v>2</v>
      </c>
      <c r="C673" s="122">
        <v>0.0074550196049947256</v>
      </c>
      <c r="D673" s="86" t="s">
        <v>1381</v>
      </c>
      <c r="E673" s="86" t="b">
        <v>0</v>
      </c>
      <c r="F673" s="86" t="b">
        <v>0</v>
      </c>
      <c r="G673" s="86" t="b">
        <v>0</v>
      </c>
    </row>
    <row r="674" spans="1:7" ht="15">
      <c r="A674" s="86" t="s">
        <v>1717</v>
      </c>
      <c r="B674" s="86">
        <v>2</v>
      </c>
      <c r="C674" s="122">
        <v>0.0074550196049947256</v>
      </c>
      <c r="D674" s="86" t="s">
        <v>1381</v>
      </c>
      <c r="E674" s="86" t="b">
        <v>0</v>
      </c>
      <c r="F674" s="86" t="b">
        <v>0</v>
      </c>
      <c r="G674" s="86" t="b">
        <v>0</v>
      </c>
    </row>
    <row r="675" spans="1:7" ht="15">
      <c r="A675" s="86" t="s">
        <v>1718</v>
      </c>
      <c r="B675" s="86">
        <v>2</v>
      </c>
      <c r="C675" s="122">
        <v>0.0074550196049947256</v>
      </c>
      <c r="D675" s="86" t="s">
        <v>1381</v>
      </c>
      <c r="E675" s="86" t="b">
        <v>0</v>
      </c>
      <c r="F675" s="86" t="b">
        <v>0</v>
      </c>
      <c r="G675" s="86" t="b">
        <v>0</v>
      </c>
    </row>
    <row r="676" spans="1:7" ht="15">
      <c r="A676" s="86" t="s">
        <v>1719</v>
      </c>
      <c r="B676" s="86">
        <v>2</v>
      </c>
      <c r="C676" s="122">
        <v>0.0074550196049947256</v>
      </c>
      <c r="D676" s="86" t="s">
        <v>1381</v>
      </c>
      <c r="E676" s="86" t="b">
        <v>0</v>
      </c>
      <c r="F676" s="86" t="b">
        <v>0</v>
      </c>
      <c r="G676" s="86" t="b">
        <v>0</v>
      </c>
    </row>
    <row r="677" spans="1:7" ht="15">
      <c r="A677" s="86" t="s">
        <v>1699</v>
      </c>
      <c r="B677" s="86">
        <v>2</v>
      </c>
      <c r="C677" s="122">
        <v>0.0074550196049947256</v>
      </c>
      <c r="D677" s="86" t="s">
        <v>1381</v>
      </c>
      <c r="E677" s="86" t="b">
        <v>0</v>
      </c>
      <c r="F677" s="86" t="b">
        <v>0</v>
      </c>
      <c r="G677" s="86" t="b">
        <v>0</v>
      </c>
    </row>
    <row r="678" spans="1:7" ht="15">
      <c r="A678" s="86" t="s">
        <v>1720</v>
      </c>
      <c r="B678" s="86">
        <v>2</v>
      </c>
      <c r="C678" s="122">
        <v>0.0074550196049947256</v>
      </c>
      <c r="D678" s="86" t="s">
        <v>1381</v>
      </c>
      <c r="E678" s="86" t="b">
        <v>0</v>
      </c>
      <c r="F678" s="86" t="b">
        <v>0</v>
      </c>
      <c r="G678" s="86" t="b">
        <v>0</v>
      </c>
    </row>
    <row r="679" spans="1:7" ht="15">
      <c r="A679" s="86" t="s">
        <v>1769</v>
      </c>
      <c r="B679" s="86">
        <v>4</v>
      </c>
      <c r="C679" s="122">
        <v>0</v>
      </c>
      <c r="D679" s="86" t="s">
        <v>1382</v>
      </c>
      <c r="E679" s="86" t="b">
        <v>0</v>
      </c>
      <c r="F679" s="86" t="b">
        <v>0</v>
      </c>
      <c r="G679" s="86" t="b">
        <v>0</v>
      </c>
    </row>
    <row r="680" spans="1:7" ht="15">
      <c r="A680" s="86" t="s">
        <v>1896</v>
      </c>
      <c r="B680" s="86">
        <v>4</v>
      </c>
      <c r="C680" s="122">
        <v>0</v>
      </c>
      <c r="D680" s="86" t="s">
        <v>1382</v>
      </c>
      <c r="E680" s="86" t="b">
        <v>0</v>
      </c>
      <c r="F680" s="86" t="b">
        <v>0</v>
      </c>
      <c r="G680" s="86" t="b">
        <v>0</v>
      </c>
    </row>
    <row r="681" spans="1:7" ht="15">
      <c r="A681" s="86" t="s">
        <v>1897</v>
      </c>
      <c r="B681" s="86">
        <v>4</v>
      </c>
      <c r="C681" s="122">
        <v>0</v>
      </c>
      <c r="D681" s="86" t="s">
        <v>1382</v>
      </c>
      <c r="E681" s="86" t="b">
        <v>0</v>
      </c>
      <c r="F681" s="86" t="b">
        <v>0</v>
      </c>
      <c r="G681" s="86" t="b">
        <v>0</v>
      </c>
    </row>
    <row r="682" spans="1:7" ht="15">
      <c r="A682" s="86" t="s">
        <v>1805</v>
      </c>
      <c r="B682" s="86">
        <v>4</v>
      </c>
      <c r="C682" s="122">
        <v>0</v>
      </c>
      <c r="D682" s="86" t="s">
        <v>1382</v>
      </c>
      <c r="E682" s="86" t="b">
        <v>0</v>
      </c>
      <c r="F682" s="86" t="b">
        <v>0</v>
      </c>
      <c r="G682" s="86" t="b">
        <v>0</v>
      </c>
    </row>
    <row r="683" spans="1:7" ht="15">
      <c r="A683" s="86" t="s">
        <v>1898</v>
      </c>
      <c r="B683" s="86">
        <v>4</v>
      </c>
      <c r="C683" s="122">
        <v>0</v>
      </c>
      <c r="D683" s="86" t="s">
        <v>1382</v>
      </c>
      <c r="E683" s="86" t="b">
        <v>0</v>
      </c>
      <c r="F683" s="86" t="b">
        <v>0</v>
      </c>
      <c r="G683" s="86" t="b">
        <v>0</v>
      </c>
    </row>
    <row r="684" spans="1:7" ht="15">
      <c r="A684" s="86" t="s">
        <v>405</v>
      </c>
      <c r="B684" s="86">
        <v>4</v>
      </c>
      <c r="C684" s="122">
        <v>0</v>
      </c>
      <c r="D684" s="86" t="s">
        <v>1382</v>
      </c>
      <c r="E684" s="86" t="b">
        <v>0</v>
      </c>
      <c r="F684" s="86" t="b">
        <v>0</v>
      </c>
      <c r="G684" s="86" t="b">
        <v>0</v>
      </c>
    </row>
    <row r="685" spans="1:7" ht="15">
      <c r="A685" s="86" t="s">
        <v>1899</v>
      </c>
      <c r="B685" s="86">
        <v>4</v>
      </c>
      <c r="C685" s="122">
        <v>0</v>
      </c>
      <c r="D685" s="86" t="s">
        <v>1382</v>
      </c>
      <c r="E685" s="86" t="b">
        <v>0</v>
      </c>
      <c r="F685" s="86" t="b">
        <v>0</v>
      </c>
      <c r="G685" s="86" t="b">
        <v>0</v>
      </c>
    </row>
    <row r="686" spans="1:7" ht="15">
      <c r="A686" s="86" t="s">
        <v>1759</v>
      </c>
      <c r="B686" s="86">
        <v>4</v>
      </c>
      <c r="C686" s="122">
        <v>0</v>
      </c>
      <c r="D686" s="86" t="s">
        <v>1382</v>
      </c>
      <c r="E686" s="86" t="b">
        <v>0</v>
      </c>
      <c r="F686" s="86" t="b">
        <v>0</v>
      </c>
      <c r="G686" s="86" t="b">
        <v>0</v>
      </c>
    </row>
    <row r="687" spans="1:7" ht="15">
      <c r="A687" s="86" t="s">
        <v>299</v>
      </c>
      <c r="B687" s="86">
        <v>4</v>
      </c>
      <c r="C687" s="122">
        <v>0</v>
      </c>
      <c r="D687" s="86" t="s">
        <v>1382</v>
      </c>
      <c r="E687" s="86" t="b">
        <v>0</v>
      </c>
      <c r="F687" s="86" t="b">
        <v>0</v>
      </c>
      <c r="G687" s="86" t="b">
        <v>0</v>
      </c>
    </row>
    <row r="688" spans="1:7" ht="15">
      <c r="A688" s="86" t="s">
        <v>1900</v>
      </c>
      <c r="B688" s="86">
        <v>4</v>
      </c>
      <c r="C688" s="122">
        <v>0</v>
      </c>
      <c r="D688" s="86" t="s">
        <v>1382</v>
      </c>
      <c r="E688" s="86" t="b">
        <v>0</v>
      </c>
      <c r="F688" s="86" t="b">
        <v>0</v>
      </c>
      <c r="G688" s="86" t="b">
        <v>0</v>
      </c>
    </row>
    <row r="689" spans="1:7" ht="15">
      <c r="A689" s="86" t="s">
        <v>298</v>
      </c>
      <c r="B689" s="86">
        <v>4</v>
      </c>
      <c r="C689" s="122">
        <v>0</v>
      </c>
      <c r="D689" s="86" t="s">
        <v>1382</v>
      </c>
      <c r="E689" s="86" t="b">
        <v>0</v>
      </c>
      <c r="F689" s="86" t="b">
        <v>0</v>
      </c>
      <c r="G689" s="86" t="b">
        <v>0</v>
      </c>
    </row>
    <row r="690" spans="1:7" ht="15">
      <c r="A690" s="86" t="s">
        <v>403</v>
      </c>
      <c r="B690" s="86">
        <v>4</v>
      </c>
      <c r="C690" s="122">
        <v>0</v>
      </c>
      <c r="D690" s="86" t="s">
        <v>1382</v>
      </c>
      <c r="E690" s="86" t="b">
        <v>0</v>
      </c>
      <c r="F690" s="86" t="b">
        <v>0</v>
      </c>
      <c r="G690" s="86" t="b">
        <v>0</v>
      </c>
    </row>
    <row r="691" spans="1:7" ht="15">
      <c r="A691" s="86" t="s">
        <v>297</v>
      </c>
      <c r="B691" s="86">
        <v>4</v>
      </c>
      <c r="C691" s="122">
        <v>0</v>
      </c>
      <c r="D691" s="86" t="s">
        <v>1382</v>
      </c>
      <c r="E691" s="86" t="b">
        <v>0</v>
      </c>
      <c r="F691" s="86" t="b">
        <v>0</v>
      </c>
      <c r="G691" s="86" t="b">
        <v>0</v>
      </c>
    </row>
    <row r="692" spans="1:7" ht="15">
      <c r="A692" s="86" t="s">
        <v>1478</v>
      </c>
      <c r="B692" s="86">
        <v>2</v>
      </c>
      <c r="C692" s="122">
        <v>0</v>
      </c>
      <c r="D692" s="86" t="s">
        <v>1383</v>
      </c>
      <c r="E692" s="86" t="b">
        <v>0</v>
      </c>
      <c r="F692" s="86" t="b">
        <v>0</v>
      </c>
      <c r="G692" s="86" t="b">
        <v>0</v>
      </c>
    </row>
    <row r="693" spans="1:7" ht="15">
      <c r="A693" s="86" t="s">
        <v>1774</v>
      </c>
      <c r="B693" s="86">
        <v>2</v>
      </c>
      <c r="C693" s="122">
        <v>0</v>
      </c>
      <c r="D693" s="86" t="s">
        <v>1384</v>
      </c>
      <c r="E693" s="86" t="b">
        <v>0</v>
      </c>
      <c r="F693" s="86" t="b">
        <v>0</v>
      </c>
      <c r="G693" s="86" t="b">
        <v>0</v>
      </c>
    </row>
    <row r="694" spans="1:7" ht="15">
      <c r="A694" s="86" t="s">
        <v>1644</v>
      </c>
      <c r="B694" s="86">
        <v>2</v>
      </c>
      <c r="C694" s="122">
        <v>0</v>
      </c>
      <c r="D694" s="86" t="s">
        <v>1384</v>
      </c>
      <c r="E694" s="86" t="b">
        <v>0</v>
      </c>
      <c r="F694" s="86" t="b">
        <v>0</v>
      </c>
      <c r="G694" s="86" t="b">
        <v>0</v>
      </c>
    </row>
    <row r="695" spans="1:7" ht="15">
      <c r="A695" s="86" t="s">
        <v>1770</v>
      </c>
      <c r="B695" s="86">
        <v>2</v>
      </c>
      <c r="C695" s="122">
        <v>0</v>
      </c>
      <c r="D695" s="86" t="s">
        <v>1384</v>
      </c>
      <c r="E695" s="86" t="b">
        <v>0</v>
      </c>
      <c r="F695" s="86" t="b">
        <v>0</v>
      </c>
      <c r="G695" s="86" t="b">
        <v>0</v>
      </c>
    </row>
    <row r="696" spans="1:7" ht="15">
      <c r="A696" s="86" t="s">
        <v>1834</v>
      </c>
      <c r="B696" s="86">
        <v>2</v>
      </c>
      <c r="C696" s="122">
        <v>0</v>
      </c>
      <c r="D696" s="86" t="s">
        <v>1384</v>
      </c>
      <c r="E696" s="86" t="b">
        <v>0</v>
      </c>
      <c r="F696" s="86" t="b">
        <v>0</v>
      </c>
      <c r="G696" s="86" t="b">
        <v>0</v>
      </c>
    </row>
    <row r="697" spans="1:7" ht="15">
      <c r="A697" s="86" t="s">
        <v>1835</v>
      </c>
      <c r="B697" s="86">
        <v>2</v>
      </c>
      <c r="C697" s="122">
        <v>0</v>
      </c>
      <c r="D697" s="86" t="s">
        <v>1384</v>
      </c>
      <c r="E697" s="86" t="b">
        <v>1</v>
      </c>
      <c r="F697" s="86" t="b">
        <v>0</v>
      </c>
      <c r="G697" s="86" t="b">
        <v>0</v>
      </c>
    </row>
    <row r="698" spans="1:7" ht="15">
      <c r="A698" s="86" t="s">
        <v>300</v>
      </c>
      <c r="B698" s="86">
        <v>2</v>
      </c>
      <c r="C698" s="122">
        <v>0</v>
      </c>
      <c r="D698" s="86" t="s">
        <v>1384</v>
      </c>
      <c r="E698" s="86" t="b">
        <v>0</v>
      </c>
      <c r="F698" s="86" t="b">
        <v>0</v>
      </c>
      <c r="G698" s="86" t="b">
        <v>0</v>
      </c>
    </row>
    <row r="699" spans="1:7" ht="15">
      <c r="A699" s="86" t="s">
        <v>1455</v>
      </c>
      <c r="B699" s="86">
        <v>2</v>
      </c>
      <c r="C699" s="122">
        <v>0</v>
      </c>
      <c r="D699" s="86" t="s">
        <v>1384</v>
      </c>
      <c r="E699" s="86" t="b">
        <v>0</v>
      </c>
      <c r="F699" s="86" t="b">
        <v>0</v>
      </c>
      <c r="G699" s="86" t="b">
        <v>0</v>
      </c>
    </row>
    <row r="700" spans="1:7" ht="15">
      <c r="A700" s="86" t="s">
        <v>1723</v>
      </c>
      <c r="B700" s="86">
        <v>2</v>
      </c>
      <c r="C700" s="122">
        <v>0</v>
      </c>
      <c r="D700" s="86" t="s">
        <v>1384</v>
      </c>
      <c r="E700" s="86" t="b">
        <v>1</v>
      </c>
      <c r="F700" s="86" t="b">
        <v>0</v>
      </c>
      <c r="G700" s="86" t="b">
        <v>0</v>
      </c>
    </row>
    <row r="701" spans="1:7" ht="15">
      <c r="A701" s="86" t="s">
        <v>1682</v>
      </c>
      <c r="B701" s="86">
        <v>2</v>
      </c>
      <c r="C701" s="122">
        <v>0</v>
      </c>
      <c r="D701" s="86" t="s">
        <v>1384</v>
      </c>
      <c r="E701" s="86" t="b">
        <v>0</v>
      </c>
      <c r="F701" s="86" t="b">
        <v>0</v>
      </c>
      <c r="G701" s="86" t="b">
        <v>0</v>
      </c>
    </row>
    <row r="702" spans="1:7" ht="15">
      <c r="A702" s="86" t="s">
        <v>1739</v>
      </c>
      <c r="B702" s="86">
        <v>2</v>
      </c>
      <c r="C702" s="122">
        <v>0</v>
      </c>
      <c r="D702" s="86" t="s">
        <v>1384</v>
      </c>
      <c r="E702" s="86" t="b">
        <v>0</v>
      </c>
      <c r="F702" s="86" t="b">
        <v>0</v>
      </c>
      <c r="G702" s="86" t="b">
        <v>0</v>
      </c>
    </row>
    <row r="703" spans="1:7" ht="15">
      <c r="A703" s="86" t="s">
        <v>1684</v>
      </c>
      <c r="B703" s="86">
        <v>2</v>
      </c>
      <c r="C703" s="122">
        <v>0</v>
      </c>
      <c r="D703" s="86" t="s">
        <v>1384</v>
      </c>
      <c r="E703" s="86" t="b">
        <v>0</v>
      </c>
      <c r="F703" s="86" t="b">
        <v>0</v>
      </c>
      <c r="G703" s="86" t="b">
        <v>0</v>
      </c>
    </row>
    <row r="704" spans="1:7" ht="15">
      <c r="A704" s="86" t="s">
        <v>1836</v>
      </c>
      <c r="B704" s="86">
        <v>2</v>
      </c>
      <c r="C704" s="122">
        <v>0</v>
      </c>
      <c r="D704" s="86" t="s">
        <v>1384</v>
      </c>
      <c r="E704" s="86" t="b">
        <v>0</v>
      </c>
      <c r="F704" s="86" t="b">
        <v>0</v>
      </c>
      <c r="G704" s="86" t="b">
        <v>0</v>
      </c>
    </row>
    <row r="705" spans="1:7" ht="15">
      <c r="A705" s="86" t="s">
        <v>1837</v>
      </c>
      <c r="B705" s="86">
        <v>2</v>
      </c>
      <c r="C705" s="122">
        <v>0</v>
      </c>
      <c r="D705" s="86" t="s">
        <v>1384</v>
      </c>
      <c r="E705" s="86" t="b">
        <v>0</v>
      </c>
      <c r="F705" s="86" t="b">
        <v>0</v>
      </c>
      <c r="G705" s="86" t="b">
        <v>0</v>
      </c>
    </row>
    <row r="706" spans="1:7" ht="15">
      <c r="A706" s="86" t="s">
        <v>1464</v>
      </c>
      <c r="B706" s="86">
        <v>2</v>
      </c>
      <c r="C706" s="122">
        <v>0</v>
      </c>
      <c r="D706" s="86" t="s">
        <v>1384</v>
      </c>
      <c r="E706" s="86" t="b">
        <v>0</v>
      </c>
      <c r="F706" s="86" t="b">
        <v>0</v>
      </c>
      <c r="G706" s="86" t="b">
        <v>0</v>
      </c>
    </row>
    <row r="707" spans="1:7" ht="15">
      <c r="A707" s="86" t="s">
        <v>1479</v>
      </c>
      <c r="B707" s="86">
        <v>2</v>
      </c>
      <c r="C707" s="122">
        <v>0</v>
      </c>
      <c r="D707" s="86" t="s">
        <v>1384</v>
      </c>
      <c r="E707" s="86" t="b">
        <v>0</v>
      </c>
      <c r="F707" s="86" t="b">
        <v>0</v>
      </c>
      <c r="G707" s="86" t="b">
        <v>0</v>
      </c>
    </row>
    <row r="708" spans="1:7" ht="15">
      <c r="A708" s="86" t="s">
        <v>1838</v>
      </c>
      <c r="B708" s="86">
        <v>2</v>
      </c>
      <c r="C708" s="122">
        <v>0</v>
      </c>
      <c r="D708" s="86" t="s">
        <v>1384</v>
      </c>
      <c r="E708" s="86" t="b">
        <v>0</v>
      </c>
      <c r="F708" s="86" t="b">
        <v>0</v>
      </c>
      <c r="G708" s="86" t="b">
        <v>0</v>
      </c>
    </row>
    <row r="709" spans="1:7" ht="15">
      <c r="A709" s="86" t="s">
        <v>1839</v>
      </c>
      <c r="B709" s="86">
        <v>2</v>
      </c>
      <c r="C709" s="122">
        <v>0</v>
      </c>
      <c r="D709" s="86" t="s">
        <v>1384</v>
      </c>
      <c r="E709" s="86" t="b">
        <v>0</v>
      </c>
      <c r="F709" s="86" t="b">
        <v>0</v>
      </c>
      <c r="G709" s="86" t="b">
        <v>0</v>
      </c>
    </row>
    <row r="710" spans="1:7" ht="15">
      <c r="A710" s="86" t="s">
        <v>1840</v>
      </c>
      <c r="B710" s="86">
        <v>2</v>
      </c>
      <c r="C710" s="122">
        <v>0</v>
      </c>
      <c r="D710" s="86" t="s">
        <v>1384</v>
      </c>
      <c r="E710" s="86" t="b">
        <v>0</v>
      </c>
      <c r="F710" s="86" t="b">
        <v>0</v>
      </c>
      <c r="G710" s="86" t="b">
        <v>0</v>
      </c>
    </row>
    <row r="711" spans="1:7" ht="15">
      <c r="A711" s="86" t="s">
        <v>1841</v>
      </c>
      <c r="B711" s="86">
        <v>2</v>
      </c>
      <c r="C711" s="122">
        <v>0</v>
      </c>
      <c r="D711" s="86" t="s">
        <v>1384</v>
      </c>
      <c r="E711" s="86" t="b">
        <v>0</v>
      </c>
      <c r="F711" s="86" t="b">
        <v>0</v>
      </c>
      <c r="G711" s="86" t="b">
        <v>0</v>
      </c>
    </row>
    <row r="712" spans="1:7" ht="15">
      <c r="A712" s="86" t="s">
        <v>1651</v>
      </c>
      <c r="B712" s="86">
        <v>2</v>
      </c>
      <c r="C712" s="122">
        <v>0</v>
      </c>
      <c r="D712" s="86" t="s">
        <v>1384</v>
      </c>
      <c r="E712" s="86" t="b">
        <v>0</v>
      </c>
      <c r="F712" s="86" t="b">
        <v>0</v>
      </c>
      <c r="G712" s="86" t="b">
        <v>0</v>
      </c>
    </row>
    <row r="713" spans="1:7" ht="15">
      <c r="A713" s="86" t="s">
        <v>403</v>
      </c>
      <c r="B713" s="86">
        <v>2</v>
      </c>
      <c r="C713" s="122">
        <v>0</v>
      </c>
      <c r="D713" s="86" t="s">
        <v>1384</v>
      </c>
      <c r="E713" s="86" t="b">
        <v>0</v>
      </c>
      <c r="F713" s="86" t="b">
        <v>0</v>
      </c>
      <c r="G713" s="86" t="b">
        <v>0</v>
      </c>
    </row>
    <row r="714" spans="1:7" ht="15">
      <c r="A714" s="86" t="s">
        <v>1842</v>
      </c>
      <c r="B714" s="86">
        <v>2</v>
      </c>
      <c r="C714" s="122">
        <v>0</v>
      </c>
      <c r="D714" s="86" t="s">
        <v>1384</v>
      </c>
      <c r="E714" s="86" t="b">
        <v>0</v>
      </c>
      <c r="F714" s="86" t="b">
        <v>0</v>
      </c>
      <c r="G714" s="86" t="b">
        <v>0</v>
      </c>
    </row>
    <row r="715" spans="1:7" ht="15">
      <c r="A715" s="86" t="s">
        <v>1703</v>
      </c>
      <c r="B715" s="86">
        <v>6</v>
      </c>
      <c r="C715" s="122">
        <v>0.015949625949995733</v>
      </c>
      <c r="D715" s="86" t="s">
        <v>1385</v>
      </c>
      <c r="E715" s="86" t="b">
        <v>0</v>
      </c>
      <c r="F715" s="86" t="b">
        <v>0</v>
      </c>
      <c r="G715" s="86" t="b">
        <v>0</v>
      </c>
    </row>
    <row r="716" spans="1:7" ht="15">
      <c r="A716" s="86" t="s">
        <v>1487</v>
      </c>
      <c r="B716" s="86">
        <v>4</v>
      </c>
      <c r="C716" s="122">
        <v>0</v>
      </c>
      <c r="D716" s="86" t="s">
        <v>1385</v>
      </c>
      <c r="E716" s="86" t="b">
        <v>1</v>
      </c>
      <c r="F716" s="86" t="b">
        <v>0</v>
      </c>
      <c r="G716" s="86" t="b">
        <v>0</v>
      </c>
    </row>
    <row r="717" spans="1:7" ht="15">
      <c r="A717" s="86" t="s">
        <v>403</v>
      </c>
      <c r="B717" s="86">
        <v>4</v>
      </c>
      <c r="C717" s="122">
        <v>0</v>
      </c>
      <c r="D717" s="86" t="s">
        <v>1385</v>
      </c>
      <c r="E717" s="86" t="b">
        <v>0</v>
      </c>
      <c r="F717" s="86" t="b">
        <v>0</v>
      </c>
      <c r="G717" s="86" t="b">
        <v>0</v>
      </c>
    </row>
    <row r="718" spans="1:7" ht="15">
      <c r="A718" s="86" t="s">
        <v>1657</v>
      </c>
      <c r="B718" s="86">
        <v>3</v>
      </c>
      <c r="C718" s="122">
        <v>0.007974812974997867</v>
      </c>
      <c r="D718" s="86" t="s">
        <v>1385</v>
      </c>
      <c r="E718" s="86" t="b">
        <v>0</v>
      </c>
      <c r="F718" s="86" t="b">
        <v>0</v>
      </c>
      <c r="G718" s="86" t="b">
        <v>0</v>
      </c>
    </row>
    <row r="719" spans="1:7" ht="15">
      <c r="A719" s="86" t="s">
        <v>1671</v>
      </c>
      <c r="B719" s="86">
        <v>3</v>
      </c>
      <c r="C719" s="122">
        <v>0.007974812974997867</v>
      </c>
      <c r="D719" s="86" t="s">
        <v>1385</v>
      </c>
      <c r="E719" s="86" t="b">
        <v>0</v>
      </c>
      <c r="F719" s="86" t="b">
        <v>0</v>
      </c>
      <c r="G719" s="86" t="b">
        <v>0</v>
      </c>
    </row>
    <row r="720" spans="1:7" ht="15">
      <c r="A720" s="86" t="s">
        <v>1482</v>
      </c>
      <c r="B720" s="86">
        <v>3</v>
      </c>
      <c r="C720" s="122">
        <v>0.007974812974997867</v>
      </c>
      <c r="D720" s="86" t="s">
        <v>1385</v>
      </c>
      <c r="E720" s="86" t="b">
        <v>0</v>
      </c>
      <c r="F720" s="86" t="b">
        <v>0</v>
      </c>
      <c r="G720" s="86" t="b">
        <v>0</v>
      </c>
    </row>
    <row r="721" spans="1:7" ht="15">
      <c r="A721" s="86" t="s">
        <v>1635</v>
      </c>
      <c r="B721" s="86">
        <v>3</v>
      </c>
      <c r="C721" s="122">
        <v>0.007974812974997867</v>
      </c>
      <c r="D721" s="86" t="s">
        <v>1385</v>
      </c>
      <c r="E721" s="86" t="b">
        <v>0</v>
      </c>
      <c r="F721" s="86" t="b">
        <v>0</v>
      </c>
      <c r="G721" s="86" t="b">
        <v>0</v>
      </c>
    </row>
    <row r="722" spans="1:7" ht="15">
      <c r="A722" s="86" t="s">
        <v>1689</v>
      </c>
      <c r="B722" s="86">
        <v>3</v>
      </c>
      <c r="C722" s="122">
        <v>0.007974812974997867</v>
      </c>
      <c r="D722" s="86" t="s">
        <v>1385</v>
      </c>
      <c r="E722" s="86" t="b">
        <v>0</v>
      </c>
      <c r="F722" s="86" t="b">
        <v>0</v>
      </c>
      <c r="G722" s="86" t="b">
        <v>0</v>
      </c>
    </row>
    <row r="723" spans="1:7" ht="15">
      <c r="A723" s="86" t="s">
        <v>1757</v>
      </c>
      <c r="B723" s="86">
        <v>3</v>
      </c>
      <c r="C723" s="122">
        <v>0.007974812974997867</v>
      </c>
      <c r="D723" s="86" t="s">
        <v>1385</v>
      </c>
      <c r="E723" s="86" t="b">
        <v>0</v>
      </c>
      <c r="F723" s="86" t="b">
        <v>0</v>
      </c>
      <c r="G723" s="86" t="b">
        <v>0</v>
      </c>
    </row>
    <row r="724" spans="1:7" ht="15">
      <c r="A724" s="86" t="s">
        <v>1636</v>
      </c>
      <c r="B724" s="86">
        <v>3</v>
      </c>
      <c r="C724" s="122">
        <v>0.007974812974997867</v>
      </c>
      <c r="D724" s="86" t="s">
        <v>1385</v>
      </c>
      <c r="E724" s="86" t="b">
        <v>0</v>
      </c>
      <c r="F724" s="86" t="b">
        <v>0</v>
      </c>
      <c r="G724" s="86" t="b">
        <v>0</v>
      </c>
    </row>
    <row r="725" spans="1:7" ht="15">
      <c r="A725" s="86" t="s">
        <v>1679</v>
      </c>
      <c r="B725" s="86">
        <v>3</v>
      </c>
      <c r="C725" s="122">
        <v>0.007974812974997867</v>
      </c>
      <c r="D725" s="86" t="s">
        <v>1385</v>
      </c>
      <c r="E725" s="86" t="b">
        <v>0</v>
      </c>
      <c r="F725" s="86" t="b">
        <v>0</v>
      </c>
      <c r="G725" s="86" t="b">
        <v>0</v>
      </c>
    </row>
    <row r="726" spans="1:7" ht="15">
      <c r="A726" s="86" t="s">
        <v>1806</v>
      </c>
      <c r="B726" s="86">
        <v>3</v>
      </c>
      <c r="C726" s="122">
        <v>0.007974812974997867</v>
      </c>
      <c r="D726" s="86" t="s">
        <v>1385</v>
      </c>
      <c r="E726" s="86" t="b">
        <v>0</v>
      </c>
      <c r="F726" s="86" t="b">
        <v>0</v>
      </c>
      <c r="G726" s="86" t="b">
        <v>0</v>
      </c>
    </row>
    <row r="727" spans="1:7" ht="15">
      <c r="A727" s="86" t="s">
        <v>417</v>
      </c>
      <c r="B727" s="86">
        <v>3</v>
      </c>
      <c r="C727" s="122">
        <v>0.007974812974997867</v>
      </c>
      <c r="D727" s="86" t="s">
        <v>1385</v>
      </c>
      <c r="E727" s="86" t="b">
        <v>0</v>
      </c>
      <c r="F727" s="86" t="b">
        <v>0</v>
      </c>
      <c r="G727" s="86" t="b">
        <v>0</v>
      </c>
    </row>
    <row r="728" spans="1:7" ht="15">
      <c r="A728" s="86" t="s">
        <v>1730</v>
      </c>
      <c r="B728" s="86">
        <v>2</v>
      </c>
      <c r="C728" s="122">
        <v>0</v>
      </c>
      <c r="D728" s="86" t="s">
        <v>1386</v>
      </c>
      <c r="E728" s="86" t="b">
        <v>0</v>
      </c>
      <c r="F728" s="86" t="b">
        <v>0</v>
      </c>
      <c r="G728" s="86" t="b">
        <v>0</v>
      </c>
    </row>
    <row r="729" spans="1:7" ht="15">
      <c r="A729" s="86" t="s">
        <v>1673</v>
      </c>
      <c r="B729" s="86">
        <v>2</v>
      </c>
      <c r="C729" s="122">
        <v>0</v>
      </c>
      <c r="D729" s="86" t="s">
        <v>1386</v>
      </c>
      <c r="E729" s="86" t="b">
        <v>0</v>
      </c>
      <c r="F729" s="86" t="b">
        <v>0</v>
      </c>
      <c r="G729" s="86" t="b">
        <v>0</v>
      </c>
    </row>
    <row r="730" spans="1:7" ht="15">
      <c r="A730" s="86" t="s">
        <v>1901</v>
      </c>
      <c r="B730" s="86">
        <v>2</v>
      </c>
      <c r="C730" s="122">
        <v>0</v>
      </c>
      <c r="D730" s="86" t="s">
        <v>1386</v>
      </c>
      <c r="E730" s="86" t="b">
        <v>0</v>
      </c>
      <c r="F730" s="86" t="b">
        <v>0</v>
      </c>
      <c r="G730" s="86" t="b">
        <v>0</v>
      </c>
    </row>
    <row r="731" spans="1:7" ht="15">
      <c r="A731" s="86" t="s">
        <v>303</v>
      </c>
      <c r="B731" s="86">
        <v>2</v>
      </c>
      <c r="C731" s="122">
        <v>0</v>
      </c>
      <c r="D731" s="86" t="s">
        <v>1386</v>
      </c>
      <c r="E731" s="86" t="b">
        <v>0</v>
      </c>
      <c r="F731" s="86" t="b">
        <v>0</v>
      </c>
      <c r="G731" s="86" t="b">
        <v>0</v>
      </c>
    </row>
    <row r="732" spans="1:7" ht="15">
      <c r="A732" s="86" t="s">
        <v>1483</v>
      </c>
      <c r="B732" s="86">
        <v>2</v>
      </c>
      <c r="C732" s="122">
        <v>0</v>
      </c>
      <c r="D732" s="86" t="s">
        <v>1386</v>
      </c>
      <c r="E732" s="86" t="b">
        <v>0</v>
      </c>
      <c r="F732" s="86" t="b">
        <v>0</v>
      </c>
      <c r="G732" s="86" t="b">
        <v>0</v>
      </c>
    </row>
    <row r="733" spans="1:7" ht="15">
      <c r="A733" s="86" t="s">
        <v>1802</v>
      </c>
      <c r="B733" s="86">
        <v>2</v>
      </c>
      <c r="C733" s="122">
        <v>0</v>
      </c>
      <c r="D733" s="86" t="s">
        <v>1386</v>
      </c>
      <c r="E733" s="86" t="b">
        <v>0</v>
      </c>
      <c r="F733" s="86" t="b">
        <v>0</v>
      </c>
      <c r="G733" s="86" t="b">
        <v>0</v>
      </c>
    </row>
    <row r="734" spans="1:7" ht="15">
      <c r="A734" s="86" t="s">
        <v>1902</v>
      </c>
      <c r="B734" s="86">
        <v>2</v>
      </c>
      <c r="C734" s="122">
        <v>0</v>
      </c>
      <c r="D734" s="86" t="s">
        <v>1386</v>
      </c>
      <c r="E734" s="86" t="b">
        <v>0</v>
      </c>
      <c r="F734" s="86" t="b">
        <v>0</v>
      </c>
      <c r="G734" s="86" t="b">
        <v>0</v>
      </c>
    </row>
    <row r="735" spans="1:7" ht="15">
      <c r="A735" s="86" t="s">
        <v>1903</v>
      </c>
      <c r="B735" s="86">
        <v>2</v>
      </c>
      <c r="C735" s="122">
        <v>0</v>
      </c>
      <c r="D735" s="86" t="s">
        <v>1386</v>
      </c>
      <c r="E735" s="86" t="b">
        <v>0</v>
      </c>
      <c r="F735" s="86" t="b">
        <v>0</v>
      </c>
      <c r="G735" s="86" t="b">
        <v>0</v>
      </c>
    </row>
    <row r="736" spans="1:7" ht="15">
      <c r="A736" s="86" t="s">
        <v>1750</v>
      </c>
      <c r="B736" s="86">
        <v>2</v>
      </c>
      <c r="C736" s="122">
        <v>0</v>
      </c>
      <c r="D736" s="86" t="s">
        <v>1386</v>
      </c>
      <c r="E736" s="86" t="b">
        <v>0</v>
      </c>
      <c r="F736" s="86" t="b">
        <v>0</v>
      </c>
      <c r="G736" s="86" t="b">
        <v>0</v>
      </c>
    </row>
    <row r="737" spans="1:7" ht="15">
      <c r="A737" s="86" t="s">
        <v>1904</v>
      </c>
      <c r="B737" s="86">
        <v>2</v>
      </c>
      <c r="C737" s="122">
        <v>0</v>
      </c>
      <c r="D737" s="86" t="s">
        <v>1386</v>
      </c>
      <c r="E737" s="86" t="b">
        <v>0</v>
      </c>
      <c r="F737" s="86" t="b">
        <v>0</v>
      </c>
      <c r="G737" s="86" t="b">
        <v>0</v>
      </c>
    </row>
    <row r="738" spans="1:7" ht="15">
      <c r="A738" s="86" t="s">
        <v>1905</v>
      </c>
      <c r="B738" s="86">
        <v>2</v>
      </c>
      <c r="C738" s="122">
        <v>0</v>
      </c>
      <c r="D738" s="86" t="s">
        <v>1386</v>
      </c>
      <c r="E738" s="86" t="b">
        <v>0</v>
      </c>
      <c r="F738" s="86" t="b">
        <v>0</v>
      </c>
      <c r="G738" s="86" t="b">
        <v>0</v>
      </c>
    </row>
    <row r="739" spans="1:7" ht="15">
      <c r="A739" s="86" t="s">
        <v>1689</v>
      </c>
      <c r="B739" s="86">
        <v>2</v>
      </c>
      <c r="C739" s="122">
        <v>0</v>
      </c>
      <c r="D739" s="86" t="s">
        <v>1386</v>
      </c>
      <c r="E739" s="86" t="b">
        <v>0</v>
      </c>
      <c r="F739" s="86" t="b">
        <v>0</v>
      </c>
      <c r="G739" s="86" t="b">
        <v>0</v>
      </c>
    </row>
    <row r="740" spans="1:7" ht="15">
      <c r="A740" s="86" t="s">
        <v>1754</v>
      </c>
      <c r="B740" s="86">
        <v>2</v>
      </c>
      <c r="C740" s="122">
        <v>0</v>
      </c>
      <c r="D740" s="86" t="s">
        <v>1386</v>
      </c>
      <c r="E740" s="86" t="b">
        <v>0</v>
      </c>
      <c r="F740" s="86" t="b">
        <v>0</v>
      </c>
      <c r="G740" s="86" t="b">
        <v>0</v>
      </c>
    </row>
    <row r="741" spans="1:7" ht="15">
      <c r="A741" s="86" t="s">
        <v>1666</v>
      </c>
      <c r="B741" s="86">
        <v>2</v>
      </c>
      <c r="C741" s="122">
        <v>0</v>
      </c>
      <c r="D741" s="86" t="s">
        <v>1386</v>
      </c>
      <c r="E741" s="86" t="b">
        <v>0</v>
      </c>
      <c r="F741" s="86" t="b">
        <v>0</v>
      </c>
      <c r="G741" s="86" t="b">
        <v>0</v>
      </c>
    </row>
    <row r="742" spans="1:7" ht="15">
      <c r="A742" s="86" t="s">
        <v>1906</v>
      </c>
      <c r="B742" s="86">
        <v>2</v>
      </c>
      <c r="C742" s="122">
        <v>0</v>
      </c>
      <c r="D742" s="86" t="s">
        <v>1386</v>
      </c>
      <c r="E742" s="86" t="b">
        <v>0</v>
      </c>
      <c r="F742" s="86" t="b">
        <v>0</v>
      </c>
      <c r="G742" s="86" t="b">
        <v>0</v>
      </c>
    </row>
    <row r="743" spans="1:7" ht="15">
      <c r="A743" s="86" t="s">
        <v>1731</v>
      </c>
      <c r="B743" s="86">
        <v>2</v>
      </c>
      <c r="C743" s="122">
        <v>0</v>
      </c>
      <c r="D743" s="86" t="s">
        <v>1386</v>
      </c>
      <c r="E743" s="86" t="b">
        <v>0</v>
      </c>
      <c r="F743" s="86" t="b">
        <v>0</v>
      </c>
      <c r="G743" s="86" t="b">
        <v>0</v>
      </c>
    </row>
    <row r="744" spans="1:7" ht="15">
      <c r="A744" s="86" t="s">
        <v>403</v>
      </c>
      <c r="B744" s="86">
        <v>2</v>
      </c>
      <c r="C744" s="122">
        <v>0</v>
      </c>
      <c r="D744" s="86" t="s">
        <v>1386</v>
      </c>
      <c r="E744" s="86" t="b">
        <v>0</v>
      </c>
      <c r="F744" s="86" t="b">
        <v>0</v>
      </c>
      <c r="G744" s="86" t="b">
        <v>0</v>
      </c>
    </row>
    <row r="745" spans="1:7" ht="15">
      <c r="A745" s="86" t="s">
        <v>1494</v>
      </c>
      <c r="B745" s="86">
        <v>8</v>
      </c>
      <c r="C745" s="122">
        <v>0</v>
      </c>
      <c r="D745" s="86" t="s">
        <v>1387</v>
      </c>
      <c r="E745" s="86" t="b">
        <v>0</v>
      </c>
      <c r="F745" s="86" t="b">
        <v>0</v>
      </c>
      <c r="G745" s="86" t="b">
        <v>0</v>
      </c>
    </row>
    <row r="746" spans="1:7" ht="15">
      <c r="A746" s="86" t="s">
        <v>1495</v>
      </c>
      <c r="B746" s="86">
        <v>6</v>
      </c>
      <c r="C746" s="122">
        <v>0</v>
      </c>
      <c r="D746" s="86" t="s">
        <v>1387</v>
      </c>
      <c r="E746" s="86" t="b">
        <v>0</v>
      </c>
      <c r="F746" s="86" t="b">
        <v>0</v>
      </c>
      <c r="G746" s="86" t="b">
        <v>0</v>
      </c>
    </row>
    <row r="747" spans="1:7" ht="15">
      <c r="A747" s="86" t="s">
        <v>1496</v>
      </c>
      <c r="B747" s="86">
        <v>4</v>
      </c>
      <c r="C747" s="122">
        <v>0</v>
      </c>
      <c r="D747" s="86" t="s">
        <v>1387</v>
      </c>
      <c r="E747" s="86" t="b">
        <v>0</v>
      </c>
      <c r="F747" s="86" t="b">
        <v>0</v>
      </c>
      <c r="G747" s="86" t="b">
        <v>0</v>
      </c>
    </row>
    <row r="748" spans="1:7" ht="15">
      <c r="A748" s="86" t="s">
        <v>1497</v>
      </c>
      <c r="B748" s="86">
        <v>4</v>
      </c>
      <c r="C748" s="122">
        <v>0</v>
      </c>
      <c r="D748" s="86" t="s">
        <v>1387</v>
      </c>
      <c r="E748" s="86" t="b">
        <v>0</v>
      </c>
      <c r="F748" s="86" t="b">
        <v>0</v>
      </c>
      <c r="G748" s="86" t="b">
        <v>0</v>
      </c>
    </row>
    <row r="749" spans="1:7" ht="15">
      <c r="A749" s="86" t="s">
        <v>1498</v>
      </c>
      <c r="B749" s="86">
        <v>2</v>
      </c>
      <c r="C749" s="122">
        <v>0</v>
      </c>
      <c r="D749" s="86" t="s">
        <v>1387</v>
      </c>
      <c r="E749" s="86" t="b">
        <v>0</v>
      </c>
      <c r="F749" s="86" t="b">
        <v>0</v>
      </c>
      <c r="G749" s="86" t="b">
        <v>0</v>
      </c>
    </row>
    <row r="750" spans="1:7" ht="15">
      <c r="A750" s="86" t="s">
        <v>1499</v>
      </c>
      <c r="B750" s="86">
        <v>2</v>
      </c>
      <c r="C750" s="122">
        <v>0</v>
      </c>
      <c r="D750" s="86" t="s">
        <v>1387</v>
      </c>
      <c r="E750" s="86" t="b">
        <v>0</v>
      </c>
      <c r="F750" s="86" t="b">
        <v>0</v>
      </c>
      <c r="G750" s="86" t="b">
        <v>0</v>
      </c>
    </row>
    <row r="751" spans="1:7" ht="15">
      <c r="A751" s="86" t="s">
        <v>1500</v>
      </c>
      <c r="B751" s="86">
        <v>2</v>
      </c>
      <c r="C751" s="122">
        <v>0</v>
      </c>
      <c r="D751" s="86" t="s">
        <v>1387</v>
      </c>
      <c r="E751" s="86" t="b">
        <v>0</v>
      </c>
      <c r="F751" s="86" t="b">
        <v>0</v>
      </c>
      <c r="G751" s="86" t="b">
        <v>0</v>
      </c>
    </row>
    <row r="752" spans="1:7" ht="15">
      <c r="A752" s="86" t="s">
        <v>1501</v>
      </c>
      <c r="B752" s="86">
        <v>2</v>
      </c>
      <c r="C752" s="122">
        <v>0</v>
      </c>
      <c r="D752" s="86" t="s">
        <v>1387</v>
      </c>
      <c r="E752" s="86" t="b">
        <v>0</v>
      </c>
      <c r="F752" s="86" t="b">
        <v>0</v>
      </c>
      <c r="G752" s="86" t="b">
        <v>0</v>
      </c>
    </row>
    <row r="753" spans="1:7" ht="15">
      <c r="A753" s="86" t="s">
        <v>1502</v>
      </c>
      <c r="B753" s="86">
        <v>2</v>
      </c>
      <c r="C753" s="122">
        <v>0</v>
      </c>
      <c r="D753" s="86" t="s">
        <v>1387</v>
      </c>
      <c r="E753" s="86" t="b">
        <v>0</v>
      </c>
      <c r="F753" s="86" t="b">
        <v>0</v>
      </c>
      <c r="G753" s="86" t="b">
        <v>0</v>
      </c>
    </row>
    <row r="754" spans="1:7" ht="15">
      <c r="A754" s="86" t="s">
        <v>1503</v>
      </c>
      <c r="B754" s="86">
        <v>2</v>
      </c>
      <c r="C754" s="122">
        <v>0</v>
      </c>
      <c r="D754" s="86" t="s">
        <v>1387</v>
      </c>
      <c r="E754" s="86" t="b">
        <v>0</v>
      </c>
      <c r="F754" s="86" t="b">
        <v>0</v>
      </c>
      <c r="G754" s="86" t="b">
        <v>0</v>
      </c>
    </row>
    <row r="755" spans="1:7" ht="15">
      <c r="A755" s="86" t="s">
        <v>1691</v>
      </c>
      <c r="B755" s="86">
        <v>2</v>
      </c>
      <c r="C755" s="122">
        <v>0</v>
      </c>
      <c r="D755" s="86" t="s">
        <v>1387</v>
      </c>
      <c r="E755" s="86" t="b">
        <v>0</v>
      </c>
      <c r="F755" s="86" t="b">
        <v>0</v>
      </c>
      <c r="G755" s="86" t="b">
        <v>0</v>
      </c>
    </row>
    <row r="756" spans="1:7" ht="15">
      <c r="A756" s="86" t="s">
        <v>403</v>
      </c>
      <c r="B756" s="86">
        <v>2</v>
      </c>
      <c r="C756" s="122">
        <v>0</v>
      </c>
      <c r="D756" s="86" t="s">
        <v>1387</v>
      </c>
      <c r="E756" s="86" t="b">
        <v>0</v>
      </c>
      <c r="F756" s="86" t="b">
        <v>0</v>
      </c>
      <c r="G756" s="86" t="b">
        <v>0</v>
      </c>
    </row>
    <row r="757" spans="1:7" ht="15">
      <c r="A757" s="86" t="s">
        <v>1692</v>
      </c>
      <c r="B757" s="86">
        <v>2</v>
      </c>
      <c r="C757" s="122">
        <v>0</v>
      </c>
      <c r="D757" s="86" t="s">
        <v>1387</v>
      </c>
      <c r="E757" s="86" t="b">
        <v>0</v>
      </c>
      <c r="F757" s="86" t="b">
        <v>0</v>
      </c>
      <c r="G757" s="86" t="b">
        <v>0</v>
      </c>
    </row>
    <row r="758" spans="1:7" ht="15">
      <c r="A758" s="86" t="s">
        <v>1693</v>
      </c>
      <c r="B758" s="86">
        <v>2</v>
      </c>
      <c r="C758" s="122">
        <v>0</v>
      </c>
      <c r="D758" s="86" t="s">
        <v>1387</v>
      </c>
      <c r="E758" s="86" t="b">
        <v>0</v>
      </c>
      <c r="F758" s="86" t="b">
        <v>0</v>
      </c>
      <c r="G758" s="86" t="b">
        <v>0</v>
      </c>
    </row>
    <row r="759" spans="1:7" ht="15">
      <c r="A759" s="86" t="s">
        <v>1694</v>
      </c>
      <c r="B759" s="86">
        <v>2</v>
      </c>
      <c r="C759" s="122">
        <v>0</v>
      </c>
      <c r="D759" s="86" t="s">
        <v>1387</v>
      </c>
      <c r="E759" s="86" t="b">
        <v>0</v>
      </c>
      <c r="F759" s="86" t="b">
        <v>0</v>
      </c>
      <c r="G759" s="86" t="b">
        <v>0</v>
      </c>
    </row>
    <row r="760" spans="1:7" ht="15">
      <c r="A760" s="86" t="s">
        <v>1631</v>
      </c>
      <c r="B760" s="86">
        <v>2</v>
      </c>
      <c r="C760" s="122">
        <v>0</v>
      </c>
      <c r="D760" s="86" t="s">
        <v>1387</v>
      </c>
      <c r="E760" s="86" t="b">
        <v>0</v>
      </c>
      <c r="F760" s="86" t="b">
        <v>0</v>
      </c>
      <c r="G760" s="86" t="b">
        <v>0</v>
      </c>
    </row>
    <row r="761" spans="1:7" ht="15">
      <c r="A761" s="86" t="s">
        <v>1695</v>
      </c>
      <c r="B761" s="86">
        <v>2</v>
      </c>
      <c r="C761" s="122">
        <v>0</v>
      </c>
      <c r="D761" s="86" t="s">
        <v>1387</v>
      </c>
      <c r="E761" s="86" t="b">
        <v>0</v>
      </c>
      <c r="F761" s="86" t="b">
        <v>0</v>
      </c>
      <c r="G761" s="86" t="b">
        <v>0</v>
      </c>
    </row>
    <row r="762" spans="1:7" ht="15">
      <c r="A762" s="86" t="s">
        <v>1660</v>
      </c>
      <c r="B762" s="86">
        <v>2</v>
      </c>
      <c r="C762" s="122">
        <v>0</v>
      </c>
      <c r="D762" s="86" t="s">
        <v>1389</v>
      </c>
      <c r="E762" s="86" t="b">
        <v>0</v>
      </c>
      <c r="F762" s="86" t="b">
        <v>0</v>
      </c>
      <c r="G762" s="86" t="b">
        <v>0</v>
      </c>
    </row>
    <row r="763" spans="1:7" ht="15">
      <c r="A763" s="86" t="s">
        <v>1683</v>
      </c>
      <c r="B763" s="86">
        <v>2</v>
      </c>
      <c r="C763" s="122">
        <v>0</v>
      </c>
      <c r="D763" s="86" t="s">
        <v>1389</v>
      </c>
      <c r="E763" s="86" t="b">
        <v>0</v>
      </c>
      <c r="F763" s="86" t="b">
        <v>0</v>
      </c>
      <c r="G763" s="86" t="b">
        <v>0</v>
      </c>
    </row>
    <row r="764" spans="1:7" ht="15">
      <c r="A764" s="86" t="s">
        <v>1688</v>
      </c>
      <c r="B764" s="86">
        <v>2</v>
      </c>
      <c r="C764" s="122">
        <v>0</v>
      </c>
      <c r="D764" s="86" t="s">
        <v>1389</v>
      </c>
      <c r="E764" s="86" t="b">
        <v>0</v>
      </c>
      <c r="F764" s="86" t="b">
        <v>0</v>
      </c>
      <c r="G764" s="86" t="b">
        <v>0</v>
      </c>
    </row>
    <row r="765" spans="1:7" ht="15">
      <c r="A765" s="86" t="s">
        <v>1907</v>
      </c>
      <c r="B765" s="86">
        <v>2</v>
      </c>
      <c r="C765" s="122">
        <v>0</v>
      </c>
      <c r="D765" s="86" t="s">
        <v>1389</v>
      </c>
      <c r="E765" s="86" t="b">
        <v>0</v>
      </c>
      <c r="F765" s="86" t="b">
        <v>0</v>
      </c>
      <c r="G765" s="86" t="b">
        <v>0</v>
      </c>
    </row>
    <row r="766" spans="1:7" ht="15">
      <c r="A766" s="86" t="s">
        <v>1908</v>
      </c>
      <c r="B766" s="86">
        <v>2</v>
      </c>
      <c r="C766" s="122">
        <v>0</v>
      </c>
      <c r="D766" s="86" t="s">
        <v>1389</v>
      </c>
      <c r="E766" s="86" t="b">
        <v>0</v>
      </c>
      <c r="F766" s="86" t="b">
        <v>0</v>
      </c>
      <c r="G766" s="86" t="b">
        <v>0</v>
      </c>
    </row>
    <row r="767" spans="1:7" ht="15">
      <c r="A767" s="86" t="s">
        <v>1909</v>
      </c>
      <c r="B767" s="86">
        <v>2</v>
      </c>
      <c r="C767" s="122">
        <v>0</v>
      </c>
      <c r="D767" s="86" t="s">
        <v>1389</v>
      </c>
      <c r="E767" s="86" t="b">
        <v>0</v>
      </c>
      <c r="F767" s="86" t="b">
        <v>0</v>
      </c>
      <c r="G767" s="86" t="b">
        <v>0</v>
      </c>
    </row>
    <row r="768" spans="1:7" ht="15">
      <c r="A768" s="86" t="s">
        <v>402</v>
      </c>
      <c r="B768" s="86">
        <v>2</v>
      </c>
      <c r="C768" s="122">
        <v>0</v>
      </c>
      <c r="D768" s="86" t="s">
        <v>1389</v>
      </c>
      <c r="E768" s="86" t="b">
        <v>0</v>
      </c>
      <c r="F768" s="86" t="b">
        <v>0</v>
      </c>
      <c r="G768" s="86" t="b">
        <v>0</v>
      </c>
    </row>
    <row r="769" spans="1:7" ht="15">
      <c r="A769" s="86" t="s">
        <v>1910</v>
      </c>
      <c r="B769" s="86">
        <v>2</v>
      </c>
      <c r="C769" s="122">
        <v>0</v>
      </c>
      <c r="D769" s="86" t="s">
        <v>1389</v>
      </c>
      <c r="E769" s="86" t="b">
        <v>0</v>
      </c>
      <c r="F769" s="86" t="b">
        <v>0</v>
      </c>
      <c r="G769" s="86" t="b">
        <v>0</v>
      </c>
    </row>
    <row r="770" spans="1:7" ht="15">
      <c r="A770" s="86" t="s">
        <v>1506</v>
      </c>
      <c r="B770" s="86">
        <v>2</v>
      </c>
      <c r="C770" s="122">
        <v>0</v>
      </c>
      <c r="D770" s="86" t="s">
        <v>1389</v>
      </c>
      <c r="E770" s="86" t="b">
        <v>0</v>
      </c>
      <c r="F770" s="86" t="b">
        <v>0</v>
      </c>
      <c r="G770" s="86" t="b">
        <v>0</v>
      </c>
    </row>
    <row r="771" spans="1:7" ht="15">
      <c r="A771" s="86" t="s">
        <v>1452</v>
      </c>
      <c r="B771" s="86">
        <v>2</v>
      </c>
      <c r="C771" s="122">
        <v>0</v>
      </c>
      <c r="D771" s="86" t="s">
        <v>1389</v>
      </c>
      <c r="E771" s="86" t="b">
        <v>0</v>
      </c>
      <c r="F771" s="86" t="b">
        <v>0</v>
      </c>
      <c r="G771" s="86" t="b">
        <v>0</v>
      </c>
    </row>
    <row r="772" spans="1:7" ht="15">
      <c r="A772" s="86" t="s">
        <v>1911</v>
      </c>
      <c r="B772" s="86">
        <v>2</v>
      </c>
      <c r="C772" s="122">
        <v>0</v>
      </c>
      <c r="D772" s="86" t="s">
        <v>1389</v>
      </c>
      <c r="E772" s="86" t="b">
        <v>0</v>
      </c>
      <c r="F772" s="86" t="b">
        <v>0</v>
      </c>
      <c r="G772" s="86" t="b">
        <v>0</v>
      </c>
    </row>
    <row r="773" spans="1:7" ht="15">
      <c r="A773" s="86" t="s">
        <v>1912</v>
      </c>
      <c r="B773" s="86">
        <v>2</v>
      </c>
      <c r="C773" s="122">
        <v>0</v>
      </c>
      <c r="D773" s="86" t="s">
        <v>1389</v>
      </c>
      <c r="E773" s="86" t="b">
        <v>0</v>
      </c>
      <c r="F773" s="86" t="b">
        <v>0</v>
      </c>
      <c r="G773" s="86" t="b">
        <v>0</v>
      </c>
    </row>
    <row r="774" spans="1:7" ht="15">
      <c r="A774" s="86" t="s">
        <v>1782</v>
      </c>
      <c r="B774" s="86">
        <v>2</v>
      </c>
      <c r="C774" s="122">
        <v>0</v>
      </c>
      <c r="D774" s="86" t="s">
        <v>1389</v>
      </c>
      <c r="E774" s="86" t="b">
        <v>0</v>
      </c>
      <c r="F774" s="86" t="b">
        <v>0</v>
      </c>
      <c r="G774" s="86" t="b">
        <v>0</v>
      </c>
    </row>
    <row r="775" spans="1:7" ht="15">
      <c r="A775" s="86" t="s">
        <v>1800</v>
      </c>
      <c r="B775" s="86">
        <v>2</v>
      </c>
      <c r="C775" s="122">
        <v>0</v>
      </c>
      <c r="D775" s="86" t="s">
        <v>1389</v>
      </c>
      <c r="E775" s="86" t="b">
        <v>1</v>
      </c>
      <c r="F775" s="86" t="b">
        <v>0</v>
      </c>
      <c r="G775" s="86" t="b">
        <v>0</v>
      </c>
    </row>
    <row r="776" spans="1:7" ht="15">
      <c r="A776" s="86" t="s">
        <v>1784</v>
      </c>
      <c r="B776" s="86">
        <v>2</v>
      </c>
      <c r="C776" s="122">
        <v>0</v>
      </c>
      <c r="D776" s="86" t="s">
        <v>1389</v>
      </c>
      <c r="E776" s="86" t="b">
        <v>0</v>
      </c>
      <c r="F776" s="86" t="b">
        <v>0</v>
      </c>
      <c r="G776" s="86" t="b">
        <v>0</v>
      </c>
    </row>
    <row r="777" spans="1:7" ht="15">
      <c r="A777" s="86" t="s">
        <v>1913</v>
      </c>
      <c r="B777" s="86">
        <v>2</v>
      </c>
      <c r="C777" s="122">
        <v>0</v>
      </c>
      <c r="D777" s="86" t="s">
        <v>1389</v>
      </c>
      <c r="E777" s="86" t="b">
        <v>0</v>
      </c>
      <c r="F777" s="86" t="b">
        <v>0</v>
      </c>
      <c r="G777" s="86" t="b">
        <v>0</v>
      </c>
    </row>
    <row r="778" spans="1:7" ht="15">
      <c r="A778" s="86" t="s">
        <v>1914</v>
      </c>
      <c r="B778" s="86">
        <v>2</v>
      </c>
      <c r="C778" s="122">
        <v>0</v>
      </c>
      <c r="D778" s="86" t="s">
        <v>1389</v>
      </c>
      <c r="E778" s="86" t="b">
        <v>0</v>
      </c>
      <c r="F778" s="86" t="b">
        <v>0</v>
      </c>
      <c r="G778" s="86" t="b">
        <v>0</v>
      </c>
    </row>
    <row r="779" spans="1:7" ht="15">
      <c r="A779" s="86" t="s">
        <v>1464</v>
      </c>
      <c r="B779" s="86">
        <v>2</v>
      </c>
      <c r="C779" s="122">
        <v>0</v>
      </c>
      <c r="D779" s="86" t="s">
        <v>1389</v>
      </c>
      <c r="E779" s="86" t="b">
        <v>0</v>
      </c>
      <c r="F779" s="86" t="b">
        <v>0</v>
      </c>
      <c r="G779" s="86" t="b">
        <v>0</v>
      </c>
    </row>
    <row r="780" spans="1:7" ht="15">
      <c r="A780" s="86" t="s">
        <v>403</v>
      </c>
      <c r="B780" s="86">
        <v>2</v>
      </c>
      <c r="C780" s="122">
        <v>0</v>
      </c>
      <c r="D780" s="86" t="s">
        <v>1389</v>
      </c>
      <c r="E780" s="86" t="b">
        <v>0</v>
      </c>
      <c r="F780" s="86" t="b">
        <v>0</v>
      </c>
      <c r="G780" s="86" t="b">
        <v>0</v>
      </c>
    </row>
    <row r="781" spans="1:7" ht="15">
      <c r="A781" s="86" t="s">
        <v>421</v>
      </c>
      <c r="B781" s="86">
        <v>3</v>
      </c>
      <c r="C781" s="122">
        <v>0</v>
      </c>
      <c r="D781" s="86" t="s">
        <v>1390</v>
      </c>
      <c r="E781" s="86" t="b">
        <v>0</v>
      </c>
      <c r="F781" s="86" t="b">
        <v>0</v>
      </c>
      <c r="G781" s="86" t="b">
        <v>0</v>
      </c>
    </row>
    <row r="782" spans="1:7" ht="15">
      <c r="A782" s="86" t="s">
        <v>411</v>
      </c>
      <c r="B782" s="86">
        <v>3</v>
      </c>
      <c r="C782" s="122">
        <v>0</v>
      </c>
      <c r="D782" s="86" t="s">
        <v>1390</v>
      </c>
      <c r="E782" s="86" t="b">
        <v>0</v>
      </c>
      <c r="F782" s="86" t="b">
        <v>0</v>
      </c>
      <c r="G782" s="86" t="b">
        <v>0</v>
      </c>
    </row>
    <row r="783" spans="1:7" ht="15">
      <c r="A783" s="86" t="s">
        <v>403</v>
      </c>
      <c r="B783" s="86">
        <v>3</v>
      </c>
      <c r="C783" s="122">
        <v>0</v>
      </c>
      <c r="D783" s="86" t="s">
        <v>1390</v>
      </c>
      <c r="E783" s="86" t="b">
        <v>0</v>
      </c>
      <c r="F783" s="86" t="b">
        <v>0</v>
      </c>
      <c r="G783" s="86" t="b">
        <v>0</v>
      </c>
    </row>
    <row r="784" spans="1:7" ht="15">
      <c r="A784" s="86" t="s">
        <v>1746</v>
      </c>
      <c r="B784" s="86">
        <v>2</v>
      </c>
      <c r="C784" s="122">
        <v>0.023274207547300606</v>
      </c>
      <c r="D784" s="86" t="s">
        <v>1390</v>
      </c>
      <c r="E784" s="86" t="b">
        <v>0</v>
      </c>
      <c r="F784" s="86" t="b">
        <v>0</v>
      </c>
      <c r="G784" s="86" t="b">
        <v>0</v>
      </c>
    </row>
    <row r="785" spans="1:7" ht="15">
      <c r="A785" s="86" t="s">
        <v>1685</v>
      </c>
      <c r="B785" s="86">
        <v>2</v>
      </c>
      <c r="C785" s="122">
        <v>0.00858981751491128</v>
      </c>
      <c r="D785" s="86" t="s">
        <v>1390</v>
      </c>
      <c r="E785" s="86" t="b">
        <v>0</v>
      </c>
      <c r="F785" s="86" t="b">
        <v>0</v>
      </c>
      <c r="G785" s="86" t="b">
        <v>0</v>
      </c>
    </row>
    <row r="786" spans="1:7" ht="15">
      <c r="A786" s="86" t="s">
        <v>1747</v>
      </c>
      <c r="B786" s="86">
        <v>2</v>
      </c>
      <c r="C786" s="122">
        <v>0.00858981751491128</v>
      </c>
      <c r="D786" s="86" t="s">
        <v>1390</v>
      </c>
      <c r="E786" s="86" t="b">
        <v>0</v>
      </c>
      <c r="F786" s="86" t="b">
        <v>0</v>
      </c>
      <c r="G786" s="86" t="b">
        <v>0</v>
      </c>
    </row>
    <row r="787" spans="1:7" ht="15">
      <c r="A787" s="86" t="s">
        <v>2305</v>
      </c>
      <c r="B787" s="86">
        <v>2</v>
      </c>
      <c r="C787" s="122">
        <v>0.00858981751491128</v>
      </c>
      <c r="D787" s="86" t="s">
        <v>1390</v>
      </c>
      <c r="E787" s="86" t="b">
        <v>0</v>
      </c>
      <c r="F787" s="86" t="b">
        <v>0</v>
      </c>
      <c r="G787" s="86" t="b">
        <v>0</v>
      </c>
    </row>
    <row r="788" spans="1:7" ht="15">
      <c r="A788" s="86" t="s">
        <v>2306</v>
      </c>
      <c r="B788" s="86">
        <v>2</v>
      </c>
      <c r="C788" s="122">
        <v>0.00858981751491128</v>
      </c>
      <c r="D788" s="86" t="s">
        <v>1390</v>
      </c>
      <c r="E788" s="86" t="b">
        <v>0</v>
      </c>
      <c r="F788" s="86" t="b">
        <v>0</v>
      </c>
      <c r="G788" s="86" t="b">
        <v>0</v>
      </c>
    </row>
    <row r="789" spans="1:7" ht="15">
      <c r="A789" s="86" t="s">
        <v>1637</v>
      </c>
      <c r="B789" s="86">
        <v>2</v>
      </c>
      <c r="C789" s="122">
        <v>0.00858981751491128</v>
      </c>
      <c r="D789" s="86" t="s">
        <v>1390</v>
      </c>
      <c r="E789" s="86" t="b">
        <v>0</v>
      </c>
      <c r="F789" s="86" t="b">
        <v>0</v>
      </c>
      <c r="G789" s="86" t="b">
        <v>0</v>
      </c>
    </row>
    <row r="790" spans="1:7" ht="15">
      <c r="A790" s="86" t="s">
        <v>2307</v>
      </c>
      <c r="B790" s="86">
        <v>2</v>
      </c>
      <c r="C790" s="122">
        <v>0.00858981751491128</v>
      </c>
      <c r="D790" s="86" t="s">
        <v>1390</v>
      </c>
      <c r="E790" s="86" t="b">
        <v>0</v>
      </c>
      <c r="F790" s="86" t="b">
        <v>0</v>
      </c>
      <c r="G790" s="86" t="b">
        <v>0</v>
      </c>
    </row>
    <row r="791" spans="1:7" ht="15">
      <c r="A791" s="86" t="s">
        <v>2308</v>
      </c>
      <c r="B791" s="86">
        <v>2</v>
      </c>
      <c r="C791" s="122">
        <v>0.00858981751491128</v>
      </c>
      <c r="D791" s="86" t="s">
        <v>1390</v>
      </c>
      <c r="E791" s="86" t="b">
        <v>0</v>
      </c>
      <c r="F791" s="86" t="b">
        <v>0</v>
      </c>
      <c r="G791" s="86" t="b">
        <v>0</v>
      </c>
    </row>
    <row r="792" spans="1:7" ht="15">
      <c r="A792" s="86" t="s">
        <v>2309</v>
      </c>
      <c r="B792" s="86">
        <v>2</v>
      </c>
      <c r="C792" s="122">
        <v>0.00858981751491128</v>
      </c>
      <c r="D792" s="86" t="s">
        <v>1390</v>
      </c>
      <c r="E792" s="86" t="b">
        <v>0</v>
      </c>
      <c r="F792" s="86" t="b">
        <v>0</v>
      </c>
      <c r="G792" s="86" t="b">
        <v>0</v>
      </c>
    </row>
    <row r="793" spans="1:7" ht="15">
      <c r="A793" s="86" t="s">
        <v>1894</v>
      </c>
      <c r="B793" s="86">
        <v>2</v>
      </c>
      <c r="C793" s="122">
        <v>0</v>
      </c>
      <c r="D793" s="86" t="s">
        <v>1391</v>
      </c>
      <c r="E793" s="86" t="b">
        <v>0</v>
      </c>
      <c r="F793" s="86" t="b">
        <v>0</v>
      </c>
      <c r="G79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3708D-D8AA-48C9-9073-B4D63DDE7F09}">
  <dimension ref="A1:L899"/>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1921</v>
      </c>
      <c r="B1" s="13" t="s">
        <v>1922</v>
      </c>
      <c r="C1" s="13" t="s">
        <v>1915</v>
      </c>
      <c r="D1" s="13" t="s">
        <v>1916</v>
      </c>
      <c r="E1" s="13" t="s">
        <v>1923</v>
      </c>
      <c r="F1" s="13" t="s">
        <v>144</v>
      </c>
      <c r="G1" s="13" t="s">
        <v>1924</v>
      </c>
      <c r="H1" s="13" t="s">
        <v>1925</v>
      </c>
      <c r="I1" s="13" t="s">
        <v>1926</v>
      </c>
      <c r="J1" s="13" t="s">
        <v>1927</v>
      </c>
      <c r="K1" s="13" t="s">
        <v>1928</v>
      </c>
      <c r="L1" s="13" t="s">
        <v>1929</v>
      </c>
    </row>
    <row r="2" spans="1:12" ht="15">
      <c r="A2" s="86" t="s">
        <v>403</v>
      </c>
      <c r="B2" s="86" t="s">
        <v>406</v>
      </c>
      <c r="C2" s="86">
        <v>14</v>
      </c>
      <c r="D2" s="122">
        <v>0.0076985744608871415</v>
      </c>
      <c r="E2" s="122">
        <v>1.0409138598816023</v>
      </c>
      <c r="F2" s="86" t="s">
        <v>1917</v>
      </c>
      <c r="G2" s="86" t="b">
        <v>0</v>
      </c>
      <c r="H2" s="86" t="b">
        <v>0</v>
      </c>
      <c r="I2" s="86" t="b">
        <v>0</v>
      </c>
      <c r="J2" s="86" t="b">
        <v>0</v>
      </c>
      <c r="K2" s="86" t="b">
        <v>0</v>
      </c>
      <c r="L2" s="86" t="b">
        <v>0</v>
      </c>
    </row>
    <row r="3" spans="1:12" ht="15">
      <c r="A3" s="86" t="s">
        <v>406</v>
      </c>
      <c r="B3" s="86" t="s">
        <v>403</v>
      </c>
      <c r="C3" s="86">
        <v>13</v>
      </c>
      <c r="D3" s="122">
        <v>0.0073992157365036304</v>
      </c>
      <c r="E3" s="122">
        <v>0.8644852847065145</v>
      </c>
      <c r="F3" s="86" t="s">
        <v>1917</v>
      </c>
      <c r="G3" s="86" t="b">
        <v>0</v>
      </c>
      <c r="H3" s="86" t="b">
        <v>0</v>
      </c>
      <c r="I3" s="86" t="b">
        <v>0</v>
      </c>
      <c r="J3" s="86" t="b">
        <v>0</v>
      </c>
      <c r="K3" s="86" t="b">
        <v>0</v>
      </c>
      <c r="L3" s="86" t="b">
        <v>0</v>
      </c>
    </row>
    <row r="4" spans="1:12" ht="15">
      <c r="A4" s="86" t="s">
        <v>296</v>
      </c>
      <c r="B4" s="86" t="s">
        <v>295</v>
      </c>
      <c r="C4" s="86">
        <v>13</v>
      </c>
      <c r="D4" s="122">
        <v>0.0073992157365036304</v>
      </c>
      <c r="E4" s="122">
        <v>2.077507662158059</v>
      </c>
      <c r="F4" s="86" t="s">
        <v>1917</v>
      </c>
      <c r="G4" s="86" t="b">
        <v>0</v>
      </c>
      <c r="H4" s="86" t="b">
        <v>0</v>
      </c>
      <c r="I4" s="86" t="b">
        <v>0</v>
      </c>
      <c r="J4" s="86" t="b">
        <v>0</v>
      </c>
      <c r="K4" s="86" t="b">
        <v>0</v>
      </c>
      <c r="L4" s="86" t="b">
        <v>0</v>
      </c>
    </row>
    <row r="5" spans="1:12" ht="15">
      <c r="A5" s="86" t="s">
        <v>276</v>
      </c>
      <c r="B5" s="86" t="s">
        <v>296</v>
      </c>
      <c r="C5" s="86">
        <v>10</v>
      </c>
      <c r="D5" s="122">
        <v>0.00637399993549053</v>
      </c>
      <c r="E5" s="122">
        <v>1.4647238054383231</v>
      </c>
      <c r="F5" s="86" t="s">
        <v>1917</v>
      </c>
      <c r="G5" s="86" t="b">
        <v>0</v>
      </c>
      <c r="H5" s="86" t="b">
        <v>0</v>
      </c>
      <c r="I5" s="86" t="b">
        <v>0</v>
      </c>
      <c r="J5" s="86" t="b">
        <v>0</v>
      </c>
      <c r="K5" s="86" t="b">
        <v>0</v>
      </c>
      <c r="L5" s="86" t="b">
        <v>0</v>
      </c>
    </row>
    <row r="6" spans="1:12" ht="15">
      <c r="A6" s="86" t="s">
        <v>264</v>
      </c>
      <c r="B6" s="86" t="s">
        <v>258</v>
      </c>
      <c r="C6" s="86">
        <v>9</v>
      </c>
      <c r="D6" s="122">
        <v>0.005983197196460085</v>
      </c>
      <c r="E6" s="122">
        <v>1.739153343470265</v>
      </c>
      <c r="F6" s="86" t="s">
        <v>1917</v>
      </c>
      <c r="G6" s="86" t="b">
        <v>0</v>
      </c>
      <c r="H6" s="86" t="b">
        <v>0</v>
      </c>
      <c r="I6" s="86" t="b">
        <v>0</v>
      </c>
      <c r="J6" s="86" t="b">
        <v>0</v>
      </c>
      <c r="K6" s="86" t="b">
        <v>0</v>
      </c>
      <c r="L6" s="86" t="b">
        <v>0</v>
      </c>
    </row>
    <row r="7" spans="1:12" ht="15">
      <c r="A7" s="86" t="s">
        <v>1677</v>
      </c>
      <c r="B7" s="86" t="s">
        <v>1488</v>
      </c>
      <c r="C7" s="86">
        <v>9</v>
      </c>
      <c r="D7" s="122">
        <v>0.005983197196460085</v>
      </c>
      <c r="E7" s="122">
        <v>1.8297231784473025</v>
      </c>
      <c r="F7" s="86" t="s">
        <v>1917</v>
      </c>
      <c r="G7" s="86" t="b">
        <v>0</v>
      </c>
      <c r="H7" s="86" t="b">
        <v>0</v>
      </c>
      <c r="I7" s="86" t="b">
        <v>0</v>
      </c>
      <c r="J7" s="86" t="b">
        <v>0</v>
      </c>
      <c r="K7" s="86" t="b">
        <v>0</v>
      </c>
      <c r="L7" s="86" t="b">
        <v>0</v>
      </c>
    </row>
    <row r="8" spans="1:12" ht="15">
      <c r="A8" s="86" t="s">
        <v>1488</v>
      </c>
      <c r="B8" s="86" t="s">
        <v>1678</v>
      </c>
      <c r="C8" s="86">
        <v>9</v>
      </c>
      <c r="D8" s="122">
        <v>0.005983197196460085</v>
      </c>
      <c r="E8" s="122">
        <v>1.8297231784473025</v>
      </c>
      <c r="F8" s="86" t="s">
        <v>1917</v>
      </c>
      <c r="G8" s="86" t="b">
        <v>0</v>
      </c>
      <c r="H8" s="86" t="b">
        <v>0</v>
      </c>
      <c r="I8" s="86" t="b">
        <v>0</v>
      </c>
      <c r="J8" s="86" t="b">
        <v>0</v>
      </c>
      <c r="K8" s="86" t="b">
        <v>0</v>
      </c>
      <c r="L8" s="86" t="b">
        <v>0</v>
      </c>
    </row>
    <row r="9" spans="1:12" ht="15">
      <c r="A9" s="86" t="s">
        <v>1678</v>
      </c>
      <c r="B9" s="86" t="s">
        <v>1507</v>
      </c>
      <c r="C9" s="86">
        <v>9</v>
      </c>
      <c r="D9" s="122">
        <v>0.005983197196460085</v>
      </c>
      <c r="E9" s="122">
        <v>2.1500583293066704</v>
      </c>
      <c r="F9" s="86" t="s">
        <v>1917</v>
      </c>
      <c r="G9" s="86" t="b">
        <v>0</v>
      </c>
      <c r="H9" s="86" t="b">
        <v>0</v>
      </c>
      <c r="I9" s="86" t="b">
        <v>0</v>
      </c>
      <c r="J9" s="86" t="b">
        <v>0</v>
      </c>
      <c r="K9" s="86" t="b">
        <v>0</v>
      </c>
      <c r="L9" s="86" t="b">
        <v>0</v>
      </c>
    </row>
    <row r="10" spans="1:12" ht="15">
      <c r="A10" s="86" t="s">
        <v>1507</v>
      </c>
      <c r="B10" s="86" t="s">
        <v>1661</v>
      </c>
      <c r="C10" s="86">
        <v>9</v>
      </c>
      <c r="D10" s="122">
        <v>0.005983197196460085</v>
      </c>
      <c r="E10" s="122">
        <v>2.1500583293066704</v>
      </c>
      <c r="F10" s="86" t="s">
        <v>1917</v>
      </c>
      <c r="G10" s="86" t="b">
        <v>0</v>
      </c>
      <c r="H10" s="86" t="b">
        <v>0</v>
      </c>
      <c r="I10" s="86" t="b">
        <v>0</v>
      </c>
      <c r="J10" s="86" t="b">
        <v>0</v>
      </c>
      <c r="K10" s="86" t="b">
        <v>0</v>
      </c>
      <c r="L10" s="86" t="b">
        <v>0</v>
      </c>
    </row>
    <row r="11" spans="1:12" ht="15">
      <c r="A11" s="86" t="s">
        <v>1661</v>
      </c>
      <c r="B11" s="86" t="s">
        <v>403</v>
      </c>
      <c r="C11" s="86">
        <v>9</v>
      </c>
      <c r="D11" s="122">
        <v>0.005983197196460085</v>
      </c>
      <c r="E11" s="122">
        <v>1.1122697684172707</v>
      </c>
      <c r="F11" s="86" t="s">
        <v>1917</v>
      </c>
      <c r="G11" s="86" t="b">
        <v>0</v>
      </c>
      <c r="H11" s="86" t="b">
        <v>0</v>
      </c>
      <c r="I11" s="86" t="b">
        <v>0</v>
      </c>
      <c r="J11" s="86" t="b">
        <v>0</v>
      </c>
      <c r="K11" s="86" t="b">
        <v>0</v>
      </c>
      <c r="L11" s="86" t="b">
        <v>0</v>
      </c>
    </row>
    <row r="12" spans="1:12" ht="15">
      <c r="A12" s="86" t="s">
        <v>403</v>
      </c>
      <c r="B12" s="86" t="s">
        <v>424</v>
      </c>
      <c r="C12" s="86">
        <v>7</v>
      </c>
      <c r="D12" s="122">
        <v>0.005111089607478222</v>
      </c>
      <c r="E12" s="122">
        <v>1.2170051189372837</v>
      </c>
      <c r="F12" s="86" t="s">
        <v>1917</v>
      </c>
      <c r="G12" s="86" t="b">
        <v>0</v>
      </c>
      <c r="H12" s="86" t="b">
        <v>0</v>
      </c>
      <c r="I12" s="86" t="b">
        <v>0</v>
      </c>
      <c r="J12" s="86" t="b">
        <v>0</v>
      </c>
      <c r="K12" s="86" t="b">
        <v>0</v>
      </c>
      <c r="L12" s="86" t="b">
        <v>0</v>
      </c>
    </row>
    <row r="13" spans="1:12" ht="15">
      <c r="A13" s="86" t="s">
        <v>1631</v>
      </c>
      <c r="B13" s="86" t="s">
        <v>1464</v>
      </c>
      <c r="C13" s="86">
        <v>6</v>
      </c>
      <c r="D13" s="122">
        <v>0.004621461337161466</v>
      </c>
      <c r="E13" s="122">
        <v>1.7391533434702653</v>
      </c>
      <c r="F13" s="86" t="s">
        <v>1917</v>
      </c>
      <c r="G13" s="86" t="b">
        <v>0</v>
      </c>
      <c r="H13" s="86" t="b">
        <v>0</v>
      </c>
      <c r="I13" s="86" t="b">
        <v>0</v>
      </c>
      <c r="J13" s="86" t="b">
        <v>0</v>
      </c>
      <c r="K13" s="86" t="b">
        <v>0</v>
      </c>
      <c r="L13" s="86" t="b">
        <v>0</v>
      </c>
    </row>
    <row r="14" spans="1:12" ht="15">
      <c r="A14" s="86" t="s">
        <v>276</v>
      </c>
      <c r="B14" s="86" t="s">
        <v>403</v>
      </c>
      <c r="C14" s="86">
        <v>5</v>
      </c>
      <c r="D14" s="122">
        <v>0.004088287379912873</v>
      </c>
      <c r="E14" s="122">
        <v>0.19845591603355398</v>
      </c>
      <c r="F14" s="86" t="s">
        <v>1917</v>
      </c>
      <c r="G14" s="86" t="b">
        <v>0</v>
      </c>
      <c r="H14" s="86" t="b">
        <v>0</v>
      </c>
      <c r="I14" s="86" t="b">
        <v>0</v>
      </c>
      <c r="J14" s="86" t="b">
        <v>0</v>
      </c>
      <c r="K14" s="86" t="b">
        <v>0</v>
      </c>
      <c r="L14" s="86" t="b">
        <v>0</v>
      </c>
    </row>
    <row r="15" spans="1:12" ht="15">
      <c r="A15" s="86" t="s">
        <v>273</v>
      </c>
      <c r="B15" s="86" t="s">
        <v>276</v>
      </c>
      <c r="C15" s="86">
        <v>5</v>
      </c>
      <c r="D15" s="122">
        <v>0.004088287379912873</v>
      </c>
      <c r="E15" s="122">
        <v>1.386630335743733</v>
      </c>
      <c r="F15" s="86" t="s">
        <v>1917</v>
      </c>
      <c r="G15" s="86" t="b">
        <v>0</v>
      </c>
      <c r="H15" s="86" t="b">
        <v>0</v>
      </c>
      <c r="I15" s="86" t="b">
        <v>0</v>
      </c>
      <c r="J15" s="86" t="b">
        <v>0</v>
      </c>
      <c r="K15" s="86" t="b">
        <v>0</v>
      </c>
      <c r="L15" s="86" t="b">
        <v>0</v>
      </c>
    </row>
    <row r="16" spans="1:12" ht="15">
      <c r="A16" s="86" t="s">
        <v>1744</v>
      </c>
      <c r="B16" s="86" t="s">
        <v>1696</v>
      </c>
      <c r="C16" s="86">
        <v>5</v>
      </c>
      <c r="D16" s="122">
        <v>0.004088287379912873</v>
      </c>
      <c r="E16" s="122">
        <v>2.4924810101288766</v>
      </c>
      <c r="F16" s="86" t="s">
        <v>1917</v>
      </c>
      <c r="G16" s="86" t="b">
        <v>0</v>
      </c>
      <c r="H16" s="86" t="b">
        <v>0</v>
      </c>
      <c r="I16" s="86" t="b">
        <v>0</v>
      </c>
      <c r="J16" s="86" t="b">
        <v>0</v>
      </c>
      <c r="K16" s="86" t="b">
        <v>0</v>
      </c>
      <c r="L16" s="86" t="b">
        <v>0</v>
      </c>
    </row>
    <row r="17" spans="1:12" ht="15">
      <c r="A17" s="86" t="s">
        <v>1696</v>
      </c>
      <c r="B17" s="86" t="s">
        <v>1663</v>
      </c>
      <c r="C17" s="86">
        <v>5</v>
      </c>
      <c r="D17" s="122">
        <v>0.004088287379912873</v>
      </c>
      <c r="E17" s="122">
        <v>2.0153597554092144</v>
      </c>
      <c r="F17" s="86" t="s">
        <v>1917</v>
      </c>
      <c r="G17" s="86" t="b">
        <v>0</v>
      </c>
      <c r="H17" s="86" t="b">
        <v>0</v>
      </c>
      <c r="I17" s="86" t="b">
        <v>0</v>
      </c>
      <c r="J17" s="86" t="b">
        <v>0</v>
      </c>
      <c r="K17" s="86" t="b">
        <v>0</v>
      </c>
      <c r="L17" s="86" t="b">
        <v>0</v>
      </c>
    </row>
    <row r="18" spans="1:12" ht="15">
      <c r="A18" s="86" t="s">
        <v>1663</v>
      </c>
      <c r="B18" s="86" t="s">
        <v>1775</v>
      </c>
      <c r="C18" s="86">
        <v>5</v>
      </c>
      <c r="D18" s="122">
        <v>0.004088287379912873</v>
      </c>
      <c r="E18" s="122">
        <v>2.0153597554092144</v>
      </c>
      <c r="F18" s="86" t="s">
        <v>1917</v>
      </c>
      <c r="G18" s="86" t="b">
        <v>0</v>
      </c>
      <c r="H18" s="86" t="b">
        <v>0</v>
      </c>
      <c r="I18" s="86" t="b">
        <v>0</v>
      </c>
      <c r="J18" s="86" t="b">
        <v>0</v>
      </c>
      <c r="K18" s="86" t="b">
        <v>0</v>
      </c>
      <c r="L18" s="86" t="b">
        <v>0</v>
      </c>
    </row>
    <row r="19" spans="1:12" ht="15">
      <c r="A19" s="86" t="s">
        <v>1775</v>
      </c>
      <c r="B19" s="86" t="s">
        <v>1776</v>
      </c>
      <c r="C19" s="86">
        <v>5</v>
      </c>
      <c r="D19" s="122">
        <v>0.004088287379912873</v>
      </c>
      <c r="E19" s="122">
        <v>2.4924810101288766</v>
      </c>
      <c r="F19" s="86" t="s">
        <v>1917</v>
      </c>
      <c r="G19" s="86" t="b">
        <v>0</v>
      </c>
      <c r="H19" s="86" t="b">
        <v>0</v>
      </c>
      <c r="I19" s="86" t="b">
        <v>0</v>
      </c>
      <c r="J19" s="86" t="b">
        <v>0</v>
      </c>
      <c r="K19" s="86" t="b">
        <v>0</v>
      </c>
      <c r="L19" s="86" t="b">
        <v>0</v>
      </c>
    </row>
    <row r="20" spans="1:12" ht="15">
      <c r="A20" s="86" t="s">
        <v>1776</v>
      </c>
      <c r="B20" s="86" t="s">
        <v>1777</v>
      </c>
      <c r="C20" s="86">
        <v>5</v>
      </c>
      <c r="D20" s="122">
        <v>0.004088287379912873</v>
      </c>
      <c r="E20" s="122">
        <v>2.4924810101288766</v>
      </c>
      <c r="F20" s="86" t="s">
        <v>1917</v>
      </c>
      <c r="G20" s="86" t="b">
        <v>0</v>
      </c>
      <c r="H20" s="86" t="b">
        <v>0</v>
      </c>
      <c r="I20" s="86" t="b">
        <v>0</v>
      </c>
      <c r="J20" s="86" t="b">
        <v>0</v>
      </c>
      <c r="K20" s="86" t="b">
        <v>0</v>
      </c>
      <c r="L20" s="86" t="b">
        <v>0</v>
      </c>
    </row>
    <row r="21" spans="1:12" ht="15">
      <c r="A21" s="86" t="s">
        <v>1777</v>
      </c>
      <c r="B21" s="86" t="s">
        <v>403</v>
      </c>
      <c r="C21" s="86">
        <v>5</v>
      </c>
      <c r="D21" s="122">
        <v>0.004088287379912873</v>
      </c>
      <c r="E21" s="122">
        <v>1.1122697684172707</v>
      </c>
      <c r="F21" s="86" t="s">
        <v>1917</v>
      </c>
      <c r="G21" s="86" t="b">
        <v>0</v>
      </c>
      <c r="H21" s="86" t="b">
        <v>0</v>
      </c>
      <c r="I21" s="86" t="b">
        <v>0</v>
      </c>
      <c r="J21" s="86" t="b">
        <v>0</v>
      </c>
      <c r="K21" s="86" t="b">
        <v>0</v>
      </c>
      <c r="L21" s="86" t="b">
        <v>0</v>
      </c>
    </row>
    <row r="22" spans="1:12" ht="15">
      <c r="A22" s="86" t="s">
        <v>403</v>
      </c>
      <c r="B22" s="86" t="s">
        <v>1778</v>
      </c>
      <c r="C22" s="86">
        <v>5</v>
      </c>
      <c r="D22" s="122">
        <v>0.004088287379912873</v>
      </c>
      <c r="E22" s="122">
        <v>1.3719070789230268</v>
      </c>
      <c r="F22" s="86" t="s">
        <v>1917</v>
      </c>
      <c r="G22" s="86" t="b">
        <v>0</v>
      </c>
      <c r="H22" s="86" t="b">
        <v>0</v>
      </c>
      <c r="I22" s="86" t="b">
        <v>0</v>
      </c>
      <c r="J22" s="86" t="b">
        <v>0</v>
      </c>
      <c r="K22" s="86" t="b">
        <v>0</v>
      </c>
      <c r="L22" s="86" t="b">
        <v>0</v>
      </c>
    </row>
    <row r="23" spans="1:12" ht="15">
      <c r="A23" s="86" t="s">
        <v>1778</v>
      </c>
      <c r="B23" s="86" t="s">
        <v>1779</v>
      </c>
      <c r="C23" s="86">
        <v>5</v>
      </c>
      <c r="D23" s="122">
        <v>0.004088287379912873</v>
      </c>
      <c r="E23" s="122">
        <v>2.4924810101288766</v>
      </c>
      <c r="F23" s="86" t="s">
        <v>1917</v>
      </c>
      <c r="G23" s="86" t="b">
        <v>0</v>
      </c>
      <c r="H23" s="86" t="b">
        <v>0</v>
      </c>
      <c r="I23" s="86" t="b">
        <v>0</v>
      </c>
      <c r="J23" s="86" t="b">
        <v>0</v>
      </c>
      <c r="K23" s="86" t="b">
        <v>0</v>
      </c>
      <c r="L23" s="86" t="b">
        <v>0</v>
      </c>
    </row>
    <row r="24" spans="1:12" ht="15">
      <c r="A24" s="86" t="s">
        <v>1779</v>
      </c>
      <c r="B24" s="86" t="s">
        <v>1704</v>
      </c>
      <c r="C24" s="86">
        <v>5</v>
      </c>
      <c r="D24" s="122">
        <v>0.004088287379912873</v>
      </c>
      <c r="E24" s="122">
        <v>2.1914510144648953</v>
      </c>
      <c r="F24" s="86" t="s">
        <v>1917</v>
      </c>
      <c r="G24" s="86" t="b">
        <v>0</v>
      </c>
      <c r="H24" s="86" t="b">
        <v>0</v>
      </c>
      <c r="I24" s="86" t="b">
        <v>0</v>
      </c>
      <c r="J24" s="86" t="b">
        <v>0</v>
      </c>
      <c r="K24" s="86" t="b">
        <v>0</v>
      </c>
      <c r="L24" s="86" t="b">
        <v>0</v>
      </c>
    </row>
    <row r="25" spans="1:12" ht="15">
      <c r="A25" s="86" t="s">
        <v>1704</v>
      </c>
      <c r="B25" s="86" t="s">
        <v>1485</v>
      </c>
      <c r="C25" s="86">
        <v>5</v>
      </c>
      <c r="D25" s="122">
        <v>0.004088287379912873</v>
      </c>
      <c r="E25" s="122">
        <v>1.8904210188009143</v>
      </c>
      <c r="F25" s="86" t="s">
        <v>1917</v>
      </c>
      <c r="G25" s="86" t="b">
        <v>0</v>
      </c>
      <c r="H25" s="86" t="b">
        <v>0</v>
      </c>
      <c r="I25" s="86" t="b">
        <v>0</v>
      </c>
      <c r="J25" s="86" t="b">
        <v>0</v>
      </c>
      <c r="K25" s="86" t="b">
        <v>0</v>
      </c>
      <c r="L25" s="86" t="b">
        <v>0</v>
      </c>
    </row>
    <row r="26" spans="1:12" ht="15">
      <c r="A26" s="86" t="s">
        <v>1485</v>
      </c>
      <c r="B26" s="86" t="s">
        <v>1620</v>
      </c>
      <c r="C26" s="86">
        <v>5</v>
      </c>
      <c r="D26" s="122">
        <v>0.004088287379912873</v>
      </c>
      <c r="E26" s="122">
        <v>2.1122697684172707</v>
      </c>
      <c r="F26" s="86" t="s">
        <v>1917</v>
      </c>
      <c r="G26" s="86" t="b">
        <v>0</v>
      </c>
      <c r="H26" s="86" t="b">
        <v>0</v>
      </c>
      <c r="I26" s="86" t="b">
        <v>0</v>
      </c>
      <c r="J26" s="86" t="b">
        <v>0</v>
      </c>
      <c r="K26" s="86" t="b">
        <v>0</v>
      </c>
      <c r="L26" s="86" t="b">
        <v>0</v>
      </c>
    </row>
    <row r="27" spans="1:12" ht="15">
      <c r="A27" s="86" t="s">
        <v>1620</v>
      </c>
      <c r="B27" s="86" t="s">
        <v>1780</v>
      </c>
      <c r="C27" s="86">
        <v>5</v>
      </c>
      <c r="D27" s="122">
        <v>0.004088287379912873</v>
      </c>
      <c r="E27" s="122">
        <v>2.413299764081252</v>
      </c>
      <c r="F27" s="86" t="s">
        <v>1917</v>
      </c>
      <c r="G27" s="86" t="b">
        <v>0</v>
      </c>
      <c r="H27" s="86" t="b">
        <v>0</v>
      </c>
      <c r="I27" s="86" t="b">
        <v>0</v>
      </c>
      <c r="J27" s="86" t="b">
        <v>0</v>
      </c>
      <c r="K27" s="86" t="b">
        <v>0</v>
      </c>
      <c r="L27" s="86" t="b">
        <v>0</v>
      </c>
    </row>
    <row r="28" spans="1:12" ht="15">
      <c r="A28" s="86" t="s">
        <v>1780</v>
      </c>
      <c r="B28" s="86" t="s">
        <v>1704</v>
      </c>
      <c r="C28" s="86">
        <v>5</v>
      </c>
      <c r="D28" s="122">
        <v>0.004088287379912873</v>
      </c>
      <c r="E28" s="122">
        <v>2.1914510144648953</v>
      </c>
      <c r="F28" s="86" t="s">
        <v>1917</v>
      </c>
      <c r="G28" s="86" t="b">
        <v>0</v>
      </c>
      <c r="H28" s="86" t="b">
        <v>0</v>
      </c>
      <c r="I28" s="86" t="b">
        <v>0</v>
      </c>
      <c r="J28" s="86" t="b">
        <v>0</v>
      </c>
      <c r="K28" s="86" t="b">
        <v>0</v>
      </c>
      <c r="L28" s="86" t="b">
        <v>0</v>
      </c>
    </row>
    <row r="29" spans="1:12" ht="15">
      <c r="A29" s="86" t="s">
        <v>1704</v>
      </c>
      <c r="B29" s="86" t="s">
        <v>1647</v>
      </c>
      <c r="C29" s="86">
        <v>5</v>
      </c>
      <c r="D29" s="122">
        <v>0.004088287379912873</v>
      </c>
      <c r="E29" s="122">
        <v>1.9873310318089707</v>
      </c>
      <c r="F29" s="86" t="s">
        <v>1917</v>
      </c>
      <c r="G29" s="86" t="b">
        <v>0</v>
      </c>
      <c r="H29" s="86" t="b">
        <v>0</v>
      </c>
      <c r="I29" s="86" t="b">
        <v>0</v>
      </c>
      <c r="J29" s="86" t="b">
        <v>0</v>
      </c>
      <c r="K29" s="86" t="b">
        <v>0</v>
      </c>
      <c r="L29" s="86" t="b">
        <v>0</v>
      </c>
    </row>
    <row r="30" spans="1:12" ht="15">
      <c r="A30" s="86" t="s">
        <v>1647</v>
      </c>
      <c r="B30" s="86" t="s">
        <v>1687</v>
      </c>
      <c r="C30" s="86">
        <v>5</v>
      </c>
      <c r="D30" s="122">
        <v>0.004088287379912873</v>
      </c>
      <c r="E30" s="122">
        <v>2.033088522369646</v>
      </c>
      <c r="F30" s="86" t="s">
        <v>1917</v>
      </c>
      <c r="G30" s="86" t="b">
        <v>0</v>
      </c>
      <c r="H30" s="86" t="b">
        <v>0</v>
      </c>
      <c r="I30" s="86" t="b">
        <v>0</v>
      </c>
      <c r="J30" s="86" t="b">
        <v>0</v>
      </c>
      <c r="K30" s="86" t="b">
        <v>0</v>
      </c>
      <c r="L30" s="86" t="b">
        <v>0</v>
      </c>
    </row>
    <row r="31" spans="1:12" ht="15">
      <c r="A31" s="86" t="s">
        <v>1687</v>
      </c>
      <c r="B31" s="86" t="s">
        <v>403</v>
      </c>
      <c r="C31" s="86">
        <v>5</v>
      </c>
      <c r="D31" s="122">
        <v>0.004088287379912873</v>
      </c>
      <c r="E31" s="122">
        <v>0.8569972633139645</v>
      </c>
      <c r="F31" s="86" t="s">
        <v>1917</v>
      </c>
      <c r="G31" s="86" t="b">
        <v>0</v>
      </c>
      <c r="H31" s="86" t="b">
        <v>0</v>
      </c>
      <c r="I31" s="86" t="b">
        <v>0</v>
      </c>
      <c r="J31" s="86" t="b">
        <v>0</v>
      </c>
      <c r="K31" s="86" t="b">
        <v>0</v>
      </c>
      <c r="L31" s="86" t="b">
        <v>0</v>
      </c>
    </row>
    <row r="32" spans="1:12" ht="15">
      <c r="A32" s="86" t="s">
        <v>403</v>
      </c>
      <c r="B32" s="86" t="s">
        <v>1743</v>
      </c>
      <c r="C32" s="86">
        <v>5</v>
      </c>
      <c r="D32" s="122">
        <v>0.004088287379912873</v>
      </c>
      <c r="E32" s="122">
        <v>1.3719070789230268</v>
      </c>
      <c r="F32" s="86" t="s">
        <v>1917</v>
      </c>
      <c r="G32" s="86" t="b">
        <v>0</v>
      </c>
      <c r="H32" s="86" t="b">
        <v>0</v>
      </c>
      <c r="I32" s="86" t="b">
        <v>0</v>
      </c>
      <c r="J32" s="86" t="b">
        <v>0</v>
      </c>
      <c r="K32" s="86" t="b">
        <v>0</v>
      </c>
      <c r="L32" s="86" t="b">
        <v>0</v>
      </c>
    </row>
    <row r="33" spans="1:12" ht="15">
      <c r="A33" s="86" t="s">
        <v>1743</v>
      </c>
      <c r="B33" s="86" t="s">
        <v>1485</v>
      </c>
      <c r="C33" s="86">
        <v>5</v>
      </c>
      <c r="D33" s="122">
        <v>0.004088287379912873</v>
      </c>
      <c r="E33" s="122">
        <v>2.1914510144648953</v>
      </c>
      <c r="F33" s="86" t="s">
        <v>1917</v>
      </c>
      <c r="G33" s="86" t="b">
        <v>0</v>
      </c>
      <c r="H33" s="86" t="b">
        <v>0</v>
      </c>
      <c r="I33" s="86" t="b">
        <v>0</v>
      </c>
      <c r="J33" s="86" t="b">
        <v>0</v>
      </c>
      <c r="K33" s="86" t="b">
        <v>0</v>
      </c>
      <c r="L33" s="86" t="b">
        <v>0</v>
      </c>
    </row>
    <row r="34" spans="1:12" ht="15">
      <c r="A34" s="86" t="s">
        <v>1485</v>
      </c>
      <c r="B34" s="86" t="s">
        <v>1781</v>
      </c>
      <c r="C34" s="86">
        <v>5</v>
      </c>
      <c r="D34" s="122">
        <v>0.004088287379912873</v>
      </c>
      <c r="E34" s="122">
        <v>2.1914510144648953</v>
      </c>
      <c r="F34" s="86" t="s">
        <v>1917</v>
      </c>
      <c r="G34" s="86" t="b">
        <v>0</v>
      </c>
      <c r="H34" s="86" t="b">
        <v>0</v>
      </c>
      <c r="I34" s="86" t="b">
        <v>0</v>
      </c>
      <c r="J34" s="86" t="b">
        <v>0</v>
      </c>
      <c r="K34" s="86" t="b">
        <v>0</v>
      </c>
      <c r="L34" s="86" t="b">
        <v>0</v>
      </c>
    </row>
    <row r="35" spans="1:12" ht="15">
      <c r="A35" s="86" t="s">
        <v>1781</v>
      </c>
      <c r="B35" s="86" t="s">
        <v>403</v>
      </c>
      <c r="C35" s="86">
        <v>5</v>
      </c>
      <c r="D35" s="122">
        <v>0.004088287379912873</v>
      </c>
      <c r="E35" s="122">
        <v>1.1122697684172707</v>
      </c>
      <c r="F35" s="86" t="s">
        <v>1917</v>
      </c>
      <c r="G35" s="86" t="b">
        <v>0</v>
      </c>
      <c r="H35" s="86" t="b">
        <v>0</v>
      </c>
      <c r="I35" s="86" t="b">
        <v>0</v>
      </c>
      <c r="J35" s="86" t="b">
        <v>0</v>
      </c>
      <c r="K35" s="86" t="b">
        <v>0</v>
      </c>
      <c r="L35" s="86" t="b">
        <v>0</v>
      </c>
    </row>
    <row r="36" spans="1:12" ht="15">
      <c r="A36" s="86" t="s">
        <v>403</v>
      </c>
      <c r="B36" s="86" t="s">
        <v>1727</v>
      </c>
      <c r="C36" s="86">
        <v>5</v>
      </c>
      <c r="D36" s="122">
        <v>0.004088287379912873</v>
      </c>
      <c r="E36" s="122">
        <v>1.3719070789230268</v>
      </c>
      <c r="F36" s="86" t="s">
        <v>1917</v>
      </c>
      <c r="G36" s="86" t="b">
        <v>0</v>
      </c>
      <c r="H36" s="86" t="b">
        <v>0</v>
      </c>
      <c r="I36" s="86" t="b">
        <v>0</v>
      </c>
      <c r="J36" s="86" t="b">
        <v>0</v>
      </c>
      <c r="K36" s="86" t="b">
        <v>0</v>
      </c>
      <c r="L36" s="86" t="b">
        <v>0</v>
      </c>
    </row>
    <row r="37" spans="1:12" ht="15">
      <c r="A37" s="86" t="s">
        <v>1727</v>
      </c>
      <c r="B37" s="86" t="s">
        <v>276</v>
      </c>
      <c r="C37" s="86">
        <v>5</v>
      </c>
      <c r="D37" s="122">
        <v>0.004088287379912873</v>
      </c>
      <c r="E37" s="122">
        <v>1.7290530165659395</v>
      </c>
      <c r="F37" s="86" t="s">
        <v>1917</v>
      </c>
      <c r="G37" s="86" t="b">
        <v>0</v>
      </c>
      <c r="H37" s="86" t="b">
        <v>0</v>
      </c>
      <c r="I37" s="86" t="b">
        <v>0</v>
      </c>
      <c r="J37" s="86" t="b">
        <v>0</v>
      </c>
      <c r="K37" s="86" t="b">
        <v>0</v>
      </c>
      <c r="L37" s="86" t="b">
        <v>0</v>
      </c>
    </row>
    <row r="38" spans="1:12" ht="15">
      <c r="A38" s="86" t="s">
        <v>411</v>
      </c>
      <c r="B38" s="86" t="s">
        <v>403</v>
      </c>
      <c r="C38" s="86">
        <v>5</v>
      </c>
      <c r="D38" s="122">
        <v>0.004088287379912873</v>
      </c>
      <c r="E38" s="122">
        <v>0.9661417327390326</v>
      </c>
      <c r="F38" s="86" t="s">
        <v>1917</v>
      </c>
      <c r="G38" s="86" t="b">
        <v>0</v>
      </c>
      <c r="H38" s="86" t="b">
        <v>0</v>
      </c>
      <c r="I38" s="86" t="b">
        <v>0</v>
      </c>
      <c r="J38" s="86" t="b">
        <v>0</v>
      </c>
      <c r="K38" s="86" t="b">
        <v>0</v>
      </c>
      <c r="L38" s="86" t="b">
        <v>0</v>
      </c>
    </row>
    <row r="39" spans="1:12" ht="15">
      <c r="A39" s="86" t="s">
        <v>1663</v>
      </c>
      <c r="B39" s="86" t="s">
        <v>403</v>
      </c>
      <c r="C39" s="86">
        <v>5</v>
      </c>
      <c r="D39" s="122">
        <v>0.004088287379912873</v>
      </c>
      <c r="E39" s="122">
        <v>0.6351485136976082</v>
      </c>
      <c r="F39" s="86" t="s">
        <v>1917</v>
      </c>
      <c r="G39" s="86" t="b">
        <v>0</v>
      </c>
      <c r="H39" s="86" t="b">
        <v>0</v>
      </c>
      <c r="I39" s="86" t="b">
        <v>0</v>
      </c>
      <c r="J39" s="86" t="b">
        <v>0</v>
      </c>
      <c r="K39" s="86" t="b">
        <v>0</v>
      </c>
      <c r="L39" s="86" t="b">
        <v>0</v>
      </c>
    </row>
    <row r="40" spans="1:12" ht="15">
      <c r="A40" s="86" t="s">
        <v>276</v>
      </c>
      <c r="B40" s="86" t="s">
        <v>294</v>
      </c>
      <c r="C40" s="86">
        <v>4</v>
      </c>
      <c r="D40" s="122">
        <v>0.0035027496955663618</v>
      </c>
      <c r="E40" s="122">
        <v>1.3356291090588654</v>
      </c>
      <c r="F40" s="86" t="s">
        <v>1917</v>
      </c>
      <c r="G40" s="86" t="b">
        <v>0</v>
      </c>
      <c r="H40" s="86" t="b">
        <v>0</v>
      </c>
      <c r="I40" s="86" t="b">
        <v>0</v>
      </c>
      <c r="J40" s="86" t="b">
        <v>0</v>
      </c>
      <c r="K40" s="86" t="b">
        <v>0</v>
      </c>
      <c r="L40" s="86" t="b">
        <v>0</v>
      </c>
    </row>
    <row r="41" spans="1:12" ht="15">
      <c r="A41" s="86" t="s">
        <v>1630</v>
      </c>
      <c r="B41" s="86" t="s">
        <v>1755</v>
      </c>
      <c r="C41" s="86">
        <v>4</v>
      </c>
      <c r="D41" s="122">
        <v>0.0035027496955663618</v>
      </c>
      <c r="E41" s="122">
        <v>2.1122697684172707</v>
      </c>
      <c r="F41" s="86" t="s">
        <v>1917</v>
      </c>
      <c r="G41" s="86" t="b">
        <v>0</v>
      </c>
      <c r="H41" s="86" t="b">
        <v>0</v>
      </c>
      <c r="I41" s="86" t="b">
        <v>0</v>
      </c>
      <c r="J41" s="86" t="b">
        <v>0</v>
      </c>
      <c r="K41" s="86" t="b">
        <v>1</v>
      </c>
      <c r="L41" s="86" t="b">
        <v>0</v>
      </c>
    </row>
    <row r="42" spans="1:12" ht="15">
      <c r="A42" s="86" t="s">
        <v>1652</v>
      </c>
      <c r="B42" s="86" t="s">
        <v>1488</v>
      </c>
      <c r="C42" s="86">
        <v>4</v>
      </c>
      <c r="D42" s="122">
        <v>0.0035027496955663618</v>
      </c>
      <c r="E42" s="122">
        <v>1.4775406603359402</v>
      </c>
      <c r="F42" s="86" t="s">
        <v>1917</v>
      </c>
      <c r="G42" s="86" t="b">
        <v>0</v>
      </c>
      <c r="H42" s="86" t="b">
        <v>0</v>
      </c>
      <c r="I42" s="86" t="b">
        <v>0</v>
      </c>
      <c r="J42" s="86" t="b">
        <v>0</v>
      </c>
      <c r="K42" s="86" t="b">
        <v>0</v>
      </c>
      <c r="L42" s="86" t="b">
        <v>0</v>
      </c>
    </row>
    <row r="43" spans="1:12" ht="15">
      <c r="A43" s="86" t="s">
        <v>1733</v>
      </c>
      <c r="B43" s="86" t="s">
        <v>1734</v>
      </c>
      <c r="C43" s="86">
        <v>4</v>
      </c>
      <c r="D43" s="122">
        <v>0.0035027496955663618</v>
      </c>
      <c r="E43" s="122">
        <v>2.5893910231369333</v>
      </c>
      <c r="F43" s="86" t="s">
        <v>1917</v>
      </c>
      <c r="G43" s="86" t="b">
        <v>0</v>
      </c>
      <c r="H43" s="86" t="b">
        <v>0</v>
      </c>
      <c r="I43" s="86" t="b">
        <v>0</v>
      </c>
      <c r="J43" s="86" t="b">
        <v>0</v>
      </c>
      <c r="K43" s="86" t="b">
        <v>0</v>
      </c>
      <c r="L43" s="86" t="b">
        <v>0</v>
      </c>
    </row>
    <row r="44" spans="1:12" ht="15">
      <c r="A44" s="86" t="s">
        <v>1734</v>
      </c>
      <c r="B44" s="86" t="s">
        <v>1639</v>
      </c>
      <c r="C44" s="86">
        <v>4</v>
      </c>
      <c r="D44" s="122">
        <v>0.0035027496955663618</v>
      </c>
      <c r="E44" s="122">
        <v>2.413299764081252</v>
      </c>
      <c r="F44" s="86" t="s">
        <v>1917</v>
      </c>
      <c r="G44" s="86" t="b">
        <v>0</v>
      </c>
      <c r="H44" s="86" t="b">
        <v>0</v>
      </c>
      <c r="I44" s="86" t="b">
        <v>0</v>
      </c>
      <c r="J44" s="86" t="b">
        <v>1</v>
      </c>
      <c r="K44" s="86" t="b">
        <v>0</v>
      </c>
      <c r="L44" s="86" t="b">
        <v>0</v>
      </c>
    </row>
    <row r="45" spans="1:12" ht="15">
      <c r="A45" s="86" t="s">
        <v>1639</v>
      </c>
      <c r="B45" s="86" t="s">
        <v>1735</v>
      </c>
      <c r="C45" s="86">
        <v>4</v>
      </c>
      <c r="D45" s="122">
        <v>0.0035027496955663618</v>
      </c>
      <c r="E45" s="122">
        <v>2.413299764081252</v>
      </c>
      <c r="F45" s="86" t="s">
        <v>1917</v>
      </c>
      <c r="G45" s="86" t="b">
        <v>1</v>
      </c>
      <c r="H45" s="86" t="b">
        <v>0</v>
      </c>
      <c r="I45" s="86" t="b">
        <v>0</v>
      </c>
      <c r="J45" s="86" t="b">
        <v>0</v>
      </c>
      <c r="K45" s="86" t="b">
        <v>0</v>
      </c>
      <c r="L45" s="86" t="b">
        <v>0</v>
      </c>
    </row>
    <row r="46" spans="1:12" ht="15">
      <c r="A46" s="86" t="s">
        <v>1735</v>
      </c>
      <c r="B46" s="86" t="s">
        <v>1702</v>
      </c>
      <c r="C46" s="86">
        <v>4</v>
      </c>
      <c r="D46" s="122">
        <v>0.0035027496955663618</v>
      </c>
      <c r="E46" s="122">
        <v>2.4924810101288766</v>
      </c>
      <c r="F46" s="86" t="s">
        <v>1917</v>
      </c>
      <c r="G46" s="86" t="b">
        <v>0</v>
      </c>
      <c r="H46" s="86" t="b">
        <v>0</v>
      </c>
      <c r="I46" s="86" t="b">
        <v>0</v>
      </c>
      <c r="J46" s="86" t="b">
        <v>0</v>
      </c>
      <c r="K46" s="86" t="b">
        <v>0</v>
      </c>
      <c r="L46" s="86" t="b">
        <v>0</v>
      </c>
    </row>
    <row r="47" spans="1:12" ht="15">
      <c r="A47" s="86" t="s">
        <v>1702</v>
      </c>
      <c r="B47" s="86" t="s">
        <v>303</v>
      </c>
      <c r="C47" s="86">
        <v>4</v>
      </c>
      <c r="D47" s="122">
        <v>0.0035027496955663618</v>
      </c>
      <c r="E47" s="122">
        <v>2.3163897510731952</v>
      </c>
      <c r="F47" s="86" t="s">
        <v>1917</v>
      </c>
      <c r="G47" s="86" t="b">
        <v>0</v>
      </c>
      <c r="H47" s="86" t="b">
        <v>0</v>
      </c>
      <c r="I47" s="86" t="b">
        <v>0</v>
      </c>
      <c r="J47" s="86" t="b">
        <v>0</v>
      </c>
      <c r="K47" s="86" t="b">
        <v>0</v>
      </c>
      <c r="L47" s="86" t="b">
        <v>0</v>
      </c>
    </row>
    <row r="48" spans="1:12" ht="15">
      <c r="A48" s="86" t="s">
        <v>303</v>
      </c>
      <c r="B48" s="86" t="s">
        <v>1736</v>
      </c>
      <c r="C48" s="86">
        <v>4</v>
      </c>
      <c r="D48" s="122">
        <v>0.0035027496955663618</v>
      </c>
      <c r="E48" s="122">
        <v>2.413299764081252</v>
      </c>
      <c r="F48" s="86" t="s">
        <v>1917</v>
      </c>
      <c r="G48" s="86" t="b">
        <v>0</v>
      </c>
      <c r="H48" s="86" t="b">
        <v>0</v>
      </c>
      <c r="I48" s="86" t="b">
        <v>0</v>
      </c>
      <c r="J48" s="86" t="b">
        <v>0</v>
      </c>
      <c r="K48" s="86" t="b">
        <v>0</v>
      </c>
      <c r="L48" s="86" t="b">
        <v>0</v>
      </c>
    </row>
    <row r="49" spans="1:12" ht="15">
      <c r="A49" s="86" t="s">
        <v>1736</v>
      </c>
      <c r="B49" s="86" t="s">
        <v>1737</v>
      </c>
      <c r="C49" s="86">
        <v>4</v>
      </c>
      <c r="D49" s="122">
        <v>0.0035027496955663618</v>
      </c>
      <c r="E49" s="122">
        <v>2.5893910231369333</v>
      </c>
      <c r="F49" s="86" t="s">
        <v>1917</v>
      </c>
      <c r="G49" s="86" t="b">
        <v>0</v>
      </c>
      <c r="H49" s="86" t="b">
        <v>0</v>
      </c>
      <c r="I49" s="86" t="b">
        <v>0</v>
      </c>
      <c r="J49" s="86" t="b">
        <v>0</v>
      </c>
      <c r="K49" s="86" t="b">
        <v>0</v>
      </c>
      <c r="L49" s="86" t="b">
        <v>0</v>
      </c>
    </row>
    <row r="50" spans="1:12" ht="15">
      <c r="A50" s="86" t="s">
        <v>1737</v>
      </c>
      <c r="B50" s="86" t="s">
        <v>403</v>
      </c>
      <c r="C50" s="86">
        <v>4</v>
      </c>
      <c r="D50" s="122">
        <v>0.0035027496955663618</v>
      </c>
      <c r="E50" s="122">
        <v>1.1122697684172707</v>
      </c>
      <c r="F50" s="86" t="s">
        <v>1917</v>
      </c>
      <c r="G50" s="86" t="b">
        <v>0</v>
      </c>
      <c r="H50" s="86" t="b">
        <v>0</v>
      </c>
      <c r="I50" s="86" t="b">
        <v>0</v>
      </c>
      <c r="J50" s="86" t="b">
        <v>0</v>
      </c>
      <c r="K50" s="86" t="b">
        <v>0</v>
      </c>
      <c r="L50" s="86" t="b">
        <v>0</v>
      </c>
    </row>
    <row r="51" spans="1:12" ht="15">
      <c r="A51" s="86" t="s">
        <v>258</v>
      </c>
      <c r="B51" s="86" t="s">
        <v>254</v>
      </c>
      <c r="C51" s="86">
        <v>4</v>
      </c>
      <c r="D51" s="122">
        <v>0.0035027496955663618</v>
      </c>
      <c r="E51" s="122">
        <v>1.8392684963535328</v>
      </c>
      <c r="F51" s="86" t="s">
        <v>1917</v>
      </c>
      <c r="G51" s="86" t="b">
        <v>0</v>
      </c>
      <c r="H51" s="86" t="b">
        <v>0</v>
      </c>
      <c r="I51" s="86" t="b">
        <v>0</v>
      </c>
      <c r="J51" s="86" t="b">
        <v>0</v>
      </c>
      <c r="K51" s="86" t="b">
        <v>0</v>
      </c>
      <c r="L51" s="86" t="b">
        <v>0</v>
      </c>
    </row>
    <row r="52" spans="1:12" ht="15">
      <c r="A52" s="86" t="s">
        <v>254</v>
      </c>
      <c r="B52" s="86" t="s">
        <v>249</v>
      </c>
      <c r="C52" s="86">
        <v>4</v>
      </c>
      <c r="D52" s="122">
        <v>0.0035027496955663618</v>
      </c>
      <c r="E52" s="122">
        <v>2.2372085050255706</v>
      </c>
      <c r="F52" s="86" t="s">
        <v>1917</v>
      </c>
      <c r="G52" s="86" t="b">
        <v>0</v>
      </c>
      <c r="H52" s="86" t="b">
        <v>0</v>
      </c>
      <c r="I52" s="86" t="b">
        <v>0</v>
      </c>
      <c r="J52" s="86" t="b">
        <v>0</v>
      </c>
      <c r="K52" s="86" t="b">
        <v>0</v>
      </c>
      <c r="L52" s="86" t="b">
        <v>0</v>
      </c>
    </row>
    <row r="53" spans="1:12" ht="15">
      <c r="A53" s="86" t="s">
        <v>249</v>
      </c>
      <c r="B53" s="86" t="s">
        <v>293</v>
      </c>
      <c r="C53" s="86">
        <v>4</v>
      </c>
      <c r="D53" s="122">
        <v>0.0035027496955663618</v>
      </c>
      <c r="E53" s="122">
        <v>2.413299764081252</v>
      </c>
      <c r="F53" s="86" t="s">
        <v>1917</v>
      </c>
      <c r="G53" s="86" t="b">
        <v>0</v>
      </c>
      <c r="H53" s="86" t="b">
        <v>0</v>
      </c>
      <c r="I53" s="86" t="b">
        <v>0</v>
      </c>
      <c r="J53" s="86" t="b">
        <v>0</v>
      </c>
      <c r="K53" s="86" t="b">
        <v>0</v>
      </c>
      <c r="L53" s="86" t="b">
        <v>0</v>
      </c>
    </row>
    <row r="54" spans="1:12" ht="15">
      <c r="A54" s="86" t="s">
        <v>293</v>
      </c>
      <c r="B54" s="86" t="s">
        <v>292</v>
      </c>
      <c r="C54" s="86">
        <v>4</v>
      </c>
      <c r="D54" s="122">
        <v>0.0035027496955663618</v>
      </c>
      <c r="E54" s="122">
        <v>2.5893910231369333</v>
      </c>
      <c r="F54" s="86" t="s">
        <v>1917</v>
      </c>
      <c r="G54" s="86" t="b">
        <v>0</v>
      </c>
      <c r="H54" s="86" t="b">
        <v>0</v>
      </c>
      <c r="I54" s="86" t="b">
        <v>0</v>
      </c>
      <c r="J54" s="86" t="b">
        <v>0</v>
      </c>
      <c r="K54" s="86" t="b">
        <v>0</v>
      </c>
      <c r="L54" s="86" t="b">
        <v>0</v>
      </c>
    </row>
    <row r="55" spans="1:12" ht="15">
      <c r="A55" s="86" t="s">
        <v>292</v>
      </c>
      <c r="B55" s="86" t="s">
        <v>285</v>
      </c>
      <c r="C55" s="86">
        <v>4</v>
      </c>
      <c r="D55" s="122">
        <v>0.0035027496955663618</v>
      </c>
      <c r="E55" s="122">
        <v>2.2372085050255706</v>
      </c>
      <c r="F55" s="86" t="s">
        <v>1917</v>
      </c>
      <c r="G55" s="86" t="b">
        <v>0</v>
      </c>
      <c r="H55" s="86" t="b">
        <v>0</v>
      </c>
      <c r="I55" s="86" t="b">
        <v>0</v>
      </c>
      <c r="J55" s="86" t="b">
        <v>0</v>
      </c>
      <c r="K55" s="86" t="b">
        <v>0</v>
      </c>
      <c r="L55" s="86" t="b">
        <v>0</v>
      </c>
    </row>
    <row r="56" spans="1:12" ht="15">
      <c r="A56" s="86" t="s">
        <v>271</v>
      </c>
      <c r="B56" s="86" t="s">
        <v>276</v>
      </c>
      <c r="C56" s="86">
        <v>4</v>
      </c>
      <c r="D56" s="122">
        <v>0.004223779625300449</v>
      </c>
      <c r="E56" s="122">
        <v>1.2519317618462769</v>
      </c>
      <c r="F56" s="86" t="s">
        <v>1917</v>
      </c>
      <c r="G56" s="86" t="b">
        <v>0</v>
      </c>
      <c r="H56" s="86" t="b">
        <v>0</v>
      </c>
      <c r="I56" s="86" t="b">
        <v>0</v>
      </c>
      <c r="J56" s="86" t="b">
        <v>0</v>
      </c>
      <c r="K56" s="86" t="b">
        <v>0</v>
      </c>
      <c r="L56" s="86" t="b">
        <v>0</v>
      </c>
    </row>
    <row r="57" spans="1:12" ht="15">
      <c r="A57" s="86" t="s">
        <v>424</v>
      </c>
      <c r="B57" s="86" t="s">
        <v>1451</v>
      </c>
      <c r="C57" s="86">
        <v>4</v>
      </c>
      <c r="D57" s="122">
        <v>0.0035027496955663618</v>
      </c>
      <c r="E57" s="122">
        <v>2.1914510144648958</v>
      </c>
      <c r="F57" s="86" t="s">
        <v>1917</v>
      </c>
      <c r="G57" s="86" t="b">
        <v>0</v>
      </c>
      <c r="H57" s="86" t="b">
        <v>0</v>
      </c>
      <c r="I57" s="86" t="b">
        <v>0</v>
      </c>
      <c r="J57" s="86" t="b">
        <v>0</v>
      </c>
      <c r="K57" s="86" t="b">
        <v>0</v>
      </c>
      <c r="L57" s="86" t="b">
        <v>0</v>
      </c>
    </row>
    <row r="58" spans="1:12" ht="15">
      <c r="A58" s="86" t="s">
        <v>1668</v>
      </c>
      <c r="B58" s="86" t="s">
        <v>1855</v>
      </c>
      <c r="C58" s="86">
        <v>4</v>
      </c>
      <c r="D58" s="122">
        <v>0.0035027496955663618</v>
      </c>
      <c r="E58" s="122">
        <v>2.5893910231369333</v>
      </c>
      <c r="F58" s="86" t="s">
        <v>1917</v>
      </c>
      <c r="G58" s="86" t="b">
        <v>0</v>
      </c>
      <c r="H58" s="86" t="b">
        <v>0</v>
      </c>
      <c r="I58" s="86" t="b">
        <v>0</v>
      </c>
      <c r="J58" s="86" t="b">
        <v>0</v>
      </c>
      <c r="K58" s="86" t="b">
        <v>0</v>
      </c>
      <c r="L58" s="86" t="b">
        <v>0</v>
      </c>
    </row>
    <row r="59" spans="1:12" ht="15">
      <c r="A59" s="86" t="s">
        <v>1855</v>
      </c>
      <c r="B59" s="86" t="s">
        <v>431</v>
      </c>
      <c r="C59" s="86">
        <v>4</v>
      </c>
      <c r="D59" s="122">
        <v>0.0035027496955663618</v>
      </c>
      <c r="E59" s="122">
        <v>2.5893910231369333</v>
      </c>
      <c r="F59" s="86" t="s">
        <v>1917</v>
      </c>
      <c r="G59" s="86" t="b">
        <v>0</v>
      </c>
      <c r="H59" s="86" t="b">
        <v>0</v>
      </c>
      <c r="I59" s="86" t="b">
        <v>0</v>
      </c>
      <c r="J59" s="86" t="b">
        <v>0</v>
      </c>
      <c r="K59" s="86" t="b">
        <v>0</v>
      </c>
      <c r="L59" s="86" t="b">
        <v>0</v>
      </c>
    </row>
    <row r="60" spans="1:12" ht="15">
      <c r="A60" s="86" t="s">
        <v>431</v>
      </c>
      <c r="B60" s="86" t="s">
        <v>1633</v>
      </c>
      <c r="C60" s="86">
        <v>4</v>
      </c>
      <c r="D60" s="122">
        <v>0.0035027496955663618</v>
      </c>
      <c r="E60" s="122">
        <v>2.346352974450639</v>
      </c>
      <c r="F60" s="86" t="s">
        <v>1917</v>
      </c>
      <c r="G60" s="86" t="b">
        <v>0</v>
      </c>
      <c r="H60" s="86" t="b">
        <v>0</v>
      </c>
      <c r="I60" s="86" t="b">
        <v>0</v>
      </c>
      <c r="J60" s="86" t="b">
        <v>0</v>
      </c>
      <c r="K60" s="86" t="b">
        <v>0</v>
      </c>
      <c r="L60" s="86" t="b">
        <v>0</v>
      </c>
    </row>
    <row r="61" spans="1:12" ht="15">
      <c r="A61" s="86" t="s">
        <v>1633</v>
      </c>
      <c r="B61" s="86" t="s">
        <v>1669</v>
      </c>
      <c r="C61" s="86">
        <v>4</v>
      </c>
      <c r="D61" s="122">
        <v>0.0035027496955663618</v>
      </c>
      <c r="E61" s="122">
        <v>2.346352974450639</v>
      </c>
      <c r="F61" s="86" t="s">
        <v>1917</v>
      </c>
      <c r="G61" s="86" t="b">
        <v>0</v>
      </c>
      <c r="H61" s="86" t="b">
        <v>0</v>
      </c>
      <c r="I61" s="86" t="b">
        <v>0</v>
      </c>
      <c r="J61" s="86" t="b">
        <v>0</v>
      </c>
      <c r="K61" s="86" t="b">
        <v>0</v>
      </c>
      <c r="L61" s="86" t="b">
        <v>0</v>
      </c>
    </row>
    <row r="62" spans="1:12" ht="15">
      <c r="A62" s="86" t="s">
        <v>1669</v>
      </c>
      <c r="B62" s="86" t="s">
        <v>1856</v>
      </c>
      <c r="C62" s="86">
        <v>4</v>
      </c>
      <c r="D62" s="122">
        <v>0.0035027496955663618</v>
      </c>
      <c r="E62" s="122">
        <v>2.5893910231369333</v>
      </c>
      <c r="F62" s="86" t="s">
        <v>1917</v>
      </c>
      <c r="G62" s="86" t="b">
        <v>0</v>
      </c>
      <c r="H62" s="86" t="b">
        <v>0</v>
      </c>
      <c r="I62" s="86" t="b">
        <v>0</v>
      </c>
      <c r="J62" s="86" t="b">
        <v>0</v>
      </c>
      <c r="K62" s="86" t="b">
        <v>1</v>
      </c>
      <c r="L62" s="86" t="b">
        <v>0</v>
      </c>
    </row>
    <row r="63" spans="1:12" ht="15">
      <c r="A63" s="86" t="s">
        <v>1856</v>
      </c>
      <c r="B63" s="86" t="s">
        <v>1653</v>
      </c>
      <c r="C63" s="86">
        <v>4</v>
      </c>
      <c r="D63" s="122">
        <v>0.0035027496955663618</v>
      </c>
      <c r="E63" s="122">
        <v>2.4924810101288766</v>
      </c>
      <c r="F63" s="86" t="s">
        <v>1917</v>
      </c>
      <c r="G63" s="86" t="b">
        <v>0</v>
      </c>
      <c r="H63" s="86" t="b">
        <v>1</v>
      </c>
      <c r="I63" s="86" t="b">
        <v>0</v>
      </c>
      <c r="J63" s="86" t="b">
        <v>0</v>
      </c>
      <c r="K63" s="86" t="b">
        <v>0</v>
      </c>
      <c r="L63" s="86" t="b">
        <v>0</v>
      </c>
    </row>
    <row r="64" spans="1:12" ht="15">
      <c r="A64" s="86" t="s">
        <v>1653</v>
      </c>
      <c r="B64" s="86" t="s">
        <v>1680</v>
      </c>
      <c r="C64" s="86">
        <v>4</v>
      </c>
      <c r="D64" s="122">
        <v>0.0035027496955663618</v>
      </c>
      <c r="E64" s="122">
        <v>2.4924810101288766</v>
      </c>
      <c r="F64" s="86" t="s">
        <v>1917</v>
      </c>
      <c r="G64" s="86" t="b">
        <v>0</v>
      </c>
      <c r="H64" s="86" t="b">
        <v>0</v>
      </c>
      <c r="I64" s="86" t="b">
        <v>0</v>
      </c>
      <c r="J64" s="86" t="b">
        <v>0</v>
      </c>
      <c r="K64" s="86" t="b">
        <v>0</v>
      </c>
      <c r="L64" s="86" t="b">
        <v>0</v>
      </c>
    </row>
    <row r="65" spans="1:12" ht="15">
      <c r="A65" s="86" t="s">
        <v>1680</v>
      </c>
      <c r="B65" s="86" t="s">
        <v>1857</v>
      </c>
      <c r="C65" s="86">
        <v>4</v>
      </c>
      <c r="D65" s="122">
        <v>0.0035027496955663618</v>
      </c>
      <c r="E65" s="122">
        <v>2.5893910231369333</v>
      </c>
      <c r="F65" s="86" t="s">
        <v>1917</v>
      </c>
      <c r="G65" s="86" t="b">
        <v>0</v>
      </c>
      <c r="H65" s="86" t="b">
        <v>0</v>
      </c>
      <c r="I65" s="86" t="b">
        <v>0</v>
      </c>
      <c r="J65" s="86" t="b">
        <v>0</v>
      </c>
      <c r="K65" s="86" t="b">
        <v>0</v>
      </c>
      <c r="L65" s="86" t="b">
        <v>0</v>
      </c>
    </row>
    <row r="66" spans="1:12" ht="15">
      <c r="A66" s="86" t="s">
        <v>1857</v>
      </c>
      <c r="B66" s="86" t="s">
        <v>1858</v>
      </c>
      <c r="C66" s="86">
        <v>4</v>
      </c>
      <c r="D66" s="122">
        <v>0.0035027496955663618</v>
      </c>
      <c r="E66" s="122">
        <v>2.5893910231369333</v>
      </c>
      <c r="F66" s="86" t="s">
        <v>1917</v>
      </c>
      <c r="G66" s="86" t="b">
        <v>0</v>
      </c>
      <c r="H66" s="86" t="b">
        <v>0</v>
      </c>
      <c r="I66" s="86" t="b">
        <v>0</v>
      </c>
      <c r="J66" s="86" t="b">
        <v>0</v>
      </c>
      <c r="K66" s="86" t="b">
        <v>0</v>
      </c>
      <c r="L66" s="86" t="b">
        <v>0</v>
      </c>
    </row>
    <row r="67" spans="1:12" ht="15">
      <c r="A67" s="86" t="s">
        <v>1858</v>
      </c>
      <c r="B67" s="86" t="s">
        <v>1859</v>
      </c>
      <c r="C67" s="86">
        <v>4</v>
      </c>
      <c r="D67" s="122">
        <v>0.0035027496955663618</v>
      </c>
      <c r="E67" s="122">
        <v>2.5893910231369333</v>
      </c>
      <c r="F67" s="86" t="s">
        <v>1917</v>
      </c>
      <c r="G67" s="86" t="b">
        <v>0</v>
      </c>
      <c r="H67" s="86" t="b">
        <v>0</v>
      </c>
      <c r="I67" s="86" t="b">
        <v>0</v>
      </c>
      <c r="J67" s="86" t="b">
        <v>0</v>
      </c>
      <c r="K67" s="86" t="b">
        <v>0</v>
      </c>
      <c r="L67" s="86" t="b">
        <v>0</v>
      </c>
    </row>
    <row r="68" spans="1:12" ht="15">
      <c r="A68" s="86" t="s">
        <v>1859</v>
      </c>
      <c r="B68" s="86" t="s">
        <v>1687</v>
      </c>
      <c r="C68" s="86">
        <v>4</v>
      </c>
      <c r="D68" s="122">
        <v>0.0035027496955663618</v>
      </c>
      <c r="E68" s="122">
        <v>2.2372085050255706</v>
      </c>
      <c r="F68" s="86" t="s">
        <v>1917</v>
      </c>
      <c r="G68" s="86" t="b">
        <v>0</v>
      </c>
      <c r="H68" s="86" t="b">
        <v>0</v>
      </c>
      <c r="I68" s="86" t="b">
        <v>0</v>
      </c>
      <c r="J68" s="86" t="b">
        <v>0</v>
      </c>
      <c r="K68" s="86" t="b">
        <v>0</v>
      </c>
      <c r="L68" s="86" t="b">
        <v>0</v>
      </c>
    </row>
    <row r="69" spans="1:12" ht="15">
      <c r="A69" s="86" t="s">
        <v>1687</v>
      </c>
      <c r="B69" s="86" t="s">
        <v>1649</v>
      </c>
      <c r="C69" s="86">
        <v>4</v>
      </c>
      <c r="D69" s="122">
        <v>0.0035027496955663618</v>
      </c>
      <c r="E69" s="122">
        <v>2.2372085050255706</v>
      </c>
      <c r="F69" s="86" t="s">
        <v>1917</v>
      </c>
      <c r="G69" s="86" t="b">
        <v>0</v>
      </c>
      <c r="H69" s="86" t="b">
        <v>0</v>
      </c>
      <c r="I69" s="86" t="b">
        <v>0</v>
      </c>
      <c r="J69" s="86" t="b">
        <v>0</v>
      </c>
      <c r="K69" s="86" t="b">
        <v>0</v>
      </c>
      <c r="L69" s="86" t="b">
        <v>0</v>
      </c>
    </row>
    <row r="70" spans="1:12" ht="15">
      <c r="A70" s="86" t="s">
        <v>1649</v>
      </c>
      <c r="B70" s="86" t="s">
        <v>1741</v>
      </c>
      <c r="C70" s="86">
        <v>4</v>
      </c>
      <c r="D70" s="122">
        <v>0.0035027496955663618</v>
      </c>
      <c r="E70" s="122">
        <v>2.5893910231369333</v>
      </c>
      <c r="F70" s="86" t="s">
        <v>1917</v>
      </c>
      <c r="G70" s="86" t="b">
        <v>0</v>
      </c>
      <c r="H70" s="86" t="b">
        <v>0</v>
      </c>
      <c r="I70" s="86" t="b">
        <v>0</v>
      </c>
      <c r="J70" s="86" t="b">
        <v>0</v>
      </c>
      <c r="K70" s="86" t="b">
        <v>0</v>
      </c>
      <c r="L70" s="86" t="b">
        <v>0</v>
      </c>
    </row>
    <row r="71" spans="1:12" ht="15">
      <c r="A71" s="86" t="s">
        <v>1741</v>
      </c>
      <c r="B71" s="86" t="s">
        <v>1624</v>
      </c>
      <c r="C71" s="86">
        <v>4</v>
      </c>
      <c r="D71" s="122">
        <v>0.0035027496955663618</v>
      </c>
      <c r="E71" s="122">
        <v>2.346352974450639</v>
      </c>
      <c r="F71" s="86" t="s">
        <v>1917</v>
      </c>
      <c r="G71" s="86" t="b">
        <v>0</v>
      </c>
      <c r="H71" s="86" t="b">
        <v>0</v>
      </c>
      <c r="I71" s="86" t="b">
        <v>0</v>
      </c>
      <c r="J71" s="86" t="b">
        <v>0</v>
      </c>
      <c r="K71" s="86" t="b">
        <v>0</v>
      </c>
      <c r="L71" s="86" t="b">
        <v>0</v>
      </c>
    </row>
    <row r="72" spans="1:12" ht="15">
      <c r="A72" s="86" t="s">
        <v>1624</v>
      </c>
      <c r="B72" s="86" t="s">
        <v>1860</v>
      </c>
      <c r="C72" s="86">
        <v>4</v>
      </c>
      <c r="D72" s="122">
        <v>0.0035027496955663618</v>
      </c>
      <c r="E72" s="122">
        <v>2.346352974450639</v>
      </c>
      <c r="F72" s="86" t="s">
        <v>1917</v>
      </c>
      <c r="G72" s="86" t="b">
        <v>0</v>
      </c>
      <c r="H72" s="86" t="b">
        <v>0</v>
      </c>
      <c r="I72" s="86" t="b">
        <v>0</v>
      </c>
      <c r="J72" s="86" t="b">
        <v>0</v>
      </c>
      <c r="K72" s="86" t="b">
        <v>0</v>
      </c>
      <c r="L72" s="86" t="b">
        <v>0</v>
      </c>
    </row>
    <row r="73" spans="1:12" ht="15">
      <c r="A73" s="86" t="s">
        <v>1860</v>
      </c>
      <c r="B73" s="86" t="s">
        <v>1861</v>
      </c>
      <c r="C73" s="86">
        <v>4</v>
      </c>
      <c r="D73" s="122">
        <v>0.0035027496955663618</v>
      </c>
      <c r="E73" s="122">
        <v>2.5893910231369333</v>
      </c>
      <c r="F73" s="86" t="s">
        <v>1917</v>
      </c>
      <c r="G73" s="86" t="b">
        <v>0</v>
      </c>
      <c r="H73" s="86" t="b">
        <v>0</v>
      </c>
      <c r="I73" s="86" t="b">
        <v>0</v>
      </c>
      <c r="J73" s="86" t="b">
        <v>0</v>
      </c>
      <c r="K73" s="86" t="b">
        <v>0</v>
      </c>
      <c r="L73" s="86" t="b">
        <v>0</v>
      </c>
    </row>
    <row r="74" spans="1:12" ht="15">
      <c r="A74" s="86" t="s">
        <v>1861</v>
      </c>
      <c r="B74" s="86" t="s">
        <v>411</v>
      </c>
      <c r="C74" s="86">
        <v>4</v>
      </c>
      <c r="D74" s="122">
        <v>0.0035027496955663618</v>
      </c>
      <c r="E74" s="122">
        <v>2.346352974450639</v>
      </c>
      <c r="F74" s="86" t="s">
        <v>1917</v>
      </c>
      <c r="G74" s="86" t="b">
        <v>0</v>
      </c>
      <c r="H74" s="86" t="b">
        <v>0</v>
      </c>
      <c r="I74" s="86" t="b">
        <v>0</v>
      </c>
      <c r="J74" s="86" t="b">
        <v>0</v>
      </c>
      <c r="K74" s="86" t="b">
        <v>0</v>
      </c>
      <c r="L74" s="86" t="b">
        <v>0</v>
      </c>
    </row>
    <row r="75" spans="1:12" ht="15">
      <c r="A75" s="86" t="s">
        <v>403</v>
      </c>
      <c r="B75" s="86" t="s">
        <v>319</v>
      </c>
      <c r="C75" s="86">
        <v>4</v>
      </c>
      <c r="D75" s="122">
        <v>0.0035027496955663618</v>
      </c>
      <c r="E75" s="122">
        <v>1.3719070789230268</v>
      </c>
      <c r="F75" s="86" t="s">
        <v>1917</v>
      </c>
      <c r="G75" s="86" t="b">
        <v>0</v>
      </c>
      <c r="H75" s="86" t="b">
        <v>0</v>
      </c>
      <c r="I75" s="86" t="b">
        <v>0</v>
      </c>
      <c r="J75" s="86" t="b">
        <v>0</v>
      </c>
      <c r="K75" s="86" t="b">
        <v>0</v>
      </c>
      <c r="L75" s="86" t="b">
        <v>0</v>
      </c>
    </row>
    <row r="76" spans="1:12" ht="15">
      <c r="A76" s="86" t="s">
        <v>1769</v>
      </c>
      <c r="B76" s="86" t="s">
        <v>1896</v>
      </c>
      <c r="C76" s="86">
        <v>4</v>
      </c>
      <c r="D76" s="122">
        <v>0.0035027496955663618</v>
      </c>
      <c r="E76" s="122">
        <v>2.5893910231369333</v>
      </c>
      <c r="F76" s="86" t="s">
        <v>1917</v>
      </c>
      <c r="G76" s="86" t="b">
        <v>0</v>
      </c>
      <c r="H76" s="86" t="b">
        <v>0</v>
      </c>
      <c r="I76" s="86" t="b">
        <v>0</v>
      </c>
      <c r="J76" s="86" t="b">
        <v>0</v>
      </c>
      <c r="K76" s="86" t="b">
        <v>0</v>
      </c>
      <c r="L76" s="86" t="b">
        <v>0</v>
      </c>
    </row>
    <row r="77" spans="1:12" ht="15">
      <c r="A77" s="86" t="s">
        <v>1896</v>
      </c>
      <c r="B77" s="86" t="s">
        <v>1897</v>
      </c>
      <c r="C77" s="86">
        <v>4</v>
      </c>
      <c r="D77" s="122">
        <v>0.0035027496955663618</v>
      </c>
      <c r="E77" s="122">
        <v>2.5893910231369333</v>
      </c>
      <c r="F77" s="86" t="s">
        <v>1917</v>
      </c>
      <c r="G77" s="86" t="b">
        <v>0</v>
      </c>
      <c r="H77" s="86" t="b">
        <v>0</v>
      </c>
      <c r="I77" s="86" t="b">
        <v>0</v>
      </c>
      <c r="J77" s="86" t="b">
        <v>0</v>
      </c>
      <c r="K77" s="86" t="b">
        <v>0</v>
      </c>
      <c r="L77" s="86" t="b">
        <v>0</v>
      </c>
    </row>
    <row r="78" spans="1:12" ht="15">
      <c r="A78" s="86" t="s">
        <v>1897</v>
      </c>
      <c r="B78" s="86" t="s">
        <v>1805</v>
      </c>
      <c r="C78" s="86">
        <v>4</v>
      </c>
      <c r="D78" s="122">
        <v>0.0035027496955663618</v>
      </c>
      <c r="E78" s="122">
        <v>2.5893910231369333</v>
      </c>
      <c r="F78" s="86" t="s">
        <v>1917</v>
      </c>
      <c r="G78" s="86" t="b">
        <v>0</v>
      </c>
      <c r="H78" s="86" t="b">
        <v>0</v>
      </c>
      <c r="I78" s="86" t="b">
        <v>0</v>
      </c>
      <c r="J78" s="86" t="b">
        <v>0</v>
      </c>
      <c r="K78" s="86" t="b">
        <v>0</v>
      </c>
      <c r="L78" s="86" t="b">
        <v>0</v>
      </c>
    </row>
    <row r="79" spans="1:12" ht="15">
      <c r="A79" s="86" t="s">
        <v>1805</v>
      </c>
      <c r="B79" s="86" t="s">
        <v>1898</v>
      </c>
      <c r="C79" s="86">
        <v>4</v>
      </c>
      <c r="D79" s="122">
        <v>0.0035027496955663618</v>
      </c>
      <c r="E79" s="122">
        <v>2.5893910231369333</v>
      </c>
      <c r="F79" s="86" t="s">
        <v>1917</v>
      </c>
      <c r="G79" s="86" t="b">
        <v>0</v>
      </c>
      <c r="H79" s="86" t="b">
        <v>0</v>
      </c>
      <c r="I79" s="86" t="b">
        <v>0</v>
      </c>
      <c r="J79" s="86" t="b">
        <v>0</v>
      </c>
      <c r="K79" s="86" t="b">
        <v>0</v>
      </c>
      <c r="L79" s="86" t="b">
        <v>0</v>
      </c>
    </row>
    <row r="80" spans="1:12" ht="15">
      <c r="A80" s="86" t="s">
        <v>1898</v>
      </c>
      <c r="B80" s="86" t="s">
        <v>405</v>
      </c>
      <c r="C80" s="86">
        <v>4</v>
      </c>
      <c r="D80" s="122">
        <v>0.0035027496955663618</v>
      </c>
      <c r="E80" s="122">
        <v>2.5893910231369333</v>
      </c>
      <c r="F80" s="86" t="s">
        <v>1917</v>
      </c>
      <c r="G80" s="86" t="b">
        <v>0</v>
      </c>
      <c r="H80" s="86" t="b">
        <v>0</v>
      </c>
      <c r="I80" s="86" t="b">
        <v>0</v>
      </c>
      <c r="J80" s="86" t="b">
        <v>0</v>
      </c>
      <c r="K80" s="86" t="b">
        <v>0</v>
      </c>
      <c r="L80" s="86" t="b">
        <v>0</v>
      </c>
    </row>
    <row r="81" spans="1:12" ht="15">
      <c r="A81" s="86" t="s">
        <v>405</v>
      </c>
      <c r="B81" s="86" t="s">
        <v>1899</v>
      </c>
      <c r="C81" s="86">
        <v>4</v>
      </c>
      <c r="D81" s="122">
        <v>0.0035027496955663618</v>
      </c>
      <c r="E81" s="122">
        <v>2.5893910231369333</v>
      </c>
      <c r="F81" s="86" t="s">
        <v>1917</v>
      </c>
      <c r="G81" s="86" t="b">
        <v>0</v>
      </c>
      <c r="H81" s="86" t="b">
        <v>0</v>
      </c>
      <c r="I81" s="86" t="b">
        <v>0</v>
      </c>
      <c r="J81" s="86" t="b">
        <v>0</v>
      </c>
      <c r="K81" s="86" t="b">
        <v>0</v>
      </c>
      <c r="L81" s="86" t="b">
        <v>0</v>
      </c>
    </row>
    <row r="82" spans="1:12" ht="15">
      <c r="A82" s="86" t="s">
        <v>1899</v>
      </c>
      <c r="B82" s="86" t="s">
        <v>1759</v>
      </c>
      <c r="C82" s="86">
        <v>4</v>
      </c>
      <c r="D82" s="122">
        <v>0.0035027496955663618</v>
      </c>
      <c r="E82" s="122">
        <v>2.4924810101288766</v>
      </c>
      <c r="F82" s="86" t="s">
        <v>1917</v>
      </c>
      <c r="G82" s="86" t="b">
        <v>0</v>
      </c>
      <c r="H82" s="86" t="b">
        <v>0</v>
      </c>
      <c r="I82" s="86" t="b">
        <v>0</v>
      </c>
      <c r="J82" s="86" t="b">
        <v>0</v>
      </c>
      <c r="K82" s="86" t="b">
        <v>0</v>
      </c>
      <c r="L82" s="86" t="b">
        <v>0</v>
      </c>
    </row>
    <row r="83" spans="1:12" ht="15">
      <c r="A83" s="86" t="s">
        <v>1759</v>
      </c>
      <c r="B83" s="86" t="s">
        <v>299</v>
      </c>
      <c r="C83" s="86">
        <v>4</v>
      </c>
      <c r="D83" s="122">
        <v>0.0035027496955663618</v>
      </c>
      <c r="E83" s="122">
        <v>2.4924810101288766</v>
      </c>
      <c r="F83" s="86" t="s">
        <v>1917</v>
      </c>
      <c r="G83" s="86" t="b">
        <v>0</v>
      </c>
      <c r="H83" s="86" t="b">
        <v>0</v>
      </c>
      <c r="I83" s="86" t="b">
        <v>0</v>
      </c>
      <c r="J83" s="86" t="b">
        <v>0</v>
      </c>
      <c r="K83" s="86" t="b">
        <v>0</v>
      </c>
      <c r="L83" s="86" t="b">
        <v>0</v>
      </c>
    </row>
    <row r="84" spans="1:12" ht="15">
      <c r="A84" s="86" t="s">
        <v>299</v>
      </c>
      <c r="B84" s="86" t="s">
        <v>1900</v>
      </c>
      <c r="C84" s="86">
        <v>4</v>
      </c>
      <c r="D84" s="122">
        <v>0.0035027496955663618</v>
      </c>
      <c r="E84" s="122">
        <v>2.5893910231369333</v>
      </c>
      <c r="F84" s="86" t="s">
        <v>1917</v>
      </c>
      <c r="G84" s="86" t="b">
        <v>0</v>
      </c>
      <c r="H84" s="86" t="b">
        <v>0</v>
      </c>
      <c r="I84" s="86" t="b">
        <v>0</v>
      </c>
      <c r="J84" s="86" t="b">
        <v>0</v>
      </c>
      <c r="K84" s="86" t="b">
        <v>0</v>
      </c>
      <c r="L84" s="86" t="b">
        <v>0</v>
      </c>
    </row>
    <row r="85" spans="1:12" ht="15">
      <c r="A85" s="86" t="s">
        <v>1900</v>
      </c>
      <c r="B85" s="86" t="s">
        <v>298</v>
      </c>
      <c r="C85" s="86">
        <v>4</v>
      </c>
      <c r="D85" s="122">
        <v>0.0035027496955663618</v>
      </c>
      <c r="E85" s="122">
        <v>2.5893910231369333</v>
      </c>
      <c r="F85" s="86" t="s">
        <v>1917</v>
      </c>
      <c r="G85" s="86" t="b">
        <v>0</v>
      </c>
      <c r="H85" s="86" t="b">
        <v>0</v>
      </c>
      <c r="I85" s="86" t="b">
        <v>0</v>
      </c>
      <c r="J85" s="86" t="b">
        <v>0</v>
      </c>
      <c r="K85" s="86" t="b">
        <v>0</v>
      </c>
      <c r="L85" s="86" t="b">
        <v>0</v>
      </c>
    </row>
    <row r="86" spans="1:12" ht="15">
      <c r="A86" s="86" t="s">
        <v>298</v>
      </c>
      <c r="B86" s="86" t="s">
        <v>403</v>
      </c>
      <c r="C86" s="86">
        <v>4</v>
      </c>
      <c r="D86" s="122">
        <v>0.0035027496955663618</v>
      </c>
      <c r="E86" s="122">
        <v>1.1122697684172707</v>
      </c>
      <c r="F86" s="86" t="s">
        <v>1917</v>
      </c>
      <c r="G86" s="86" t="b">
        <v>0</v>
      </c>
      <c r="H86" s="86" t="b">
        <v>0</v>
      </c>
      <c r="I86" s="86" t="b">
        <v>0</v>
      </c>
      <c r="J86" s="86" t="b">
        <v>0</v>
      </c>
      <c r="K86" s="86" t="b">
        <v>0</v>
      </c>
      <c r="L86" s="86" t="b">
        <v>0</v>
      </c>
    </row>
    <row r="87" spans="1:12" ht="15">
      <c r="A87" s="86" t="s">
        <v>403</v>
      </c>
      <c r="B87" s="86" t="s">
        <v>297</v>
      </c>
      <c r="C87" s="86">
        <v>4</v>
      </c>
      <c r="D87" s="122">
        <v>0.0035027496955663618</v>
      </c>
      <c r="E87" s="122">
        <v>1.3719070789230268</v>
      </c>
      <c r="F87" s="86" t="s">
        <v>1917</v>
      </c>
      <c r="G87" s="86" t="b">
        <v>0</v>
      </c>
      <c r="H87" s="86" t="b">
        <v>0</v>
      </c>
      <c r="I87" s="86" t="b">
        <v>0</v>
      </c>
      <c r="J87" s="86" t="b">
        <v>0</v>
      </c>
      <c r="K87" s="86" t="b">
        <v>0</v>
      </c>
      <c r="L87" s="86" t="b">
        <v>0</v>
      </c>
    </row>
    <row r="88" spans="1:12" ht="15">
      <c r="A88" s="86" t="s">
        <v>1494</v>
      </c>
      <c r="B88" s="86" t="s">
        <v>1495</v>
      </c>
      <c r="C88" s="86">
        <v>4</v>
      </c>
      <c r="D88" s="122">
        <v>0.004223779625300449</v>
      </c>
      <c r="E88" s="122">
        <v>2.1122697684172707</v>
      </c>
      <c r="F88" s="86" t="s">
        <v>1917</v>
      </c>
      <c r="G88" s="86" t="b">
        <v>0</v>
      </c>
      <c r="H88" s="86" t="b">
        <v>0</v>
      </c>
      <c r="I88" s="86" t="b">
        <v>0</v>
      </c>
      <c r="J88" s="86" t="b">
        <v>0</v>
      </c>
      <c r="K88" s="86" t="b">
        <v>0</v>
      </c>
      <c r="L88" s="86" t="b">
        <v>0</v>
      </c>
    </row>
    <row r="89" spans="1:12" ht="15">
      <c r="A89" s="86" t="s">
        <v>1793</v>
      </c>
      <c r="B89" s="86" t="s">
        <v>1794</v>
      </c>
      <c r="C89" s="86">
        <v>3</v>
      </c>
      <c r="D89" s="122">
        <v>0.002851503115881298</v>
      </c>
      <c r="E89" s="122">
        <v>2.714329759745233</v>
      </c>
      <c r="F89" s="86" t="s">
        <v>1917</v>
      </c>
      <c r="G89" s="86" t="b">
        <v>0</v>
      </c>
      <c r="H89" s="86" t="b">
        <v>0</v>
      </c>
      <c r="I89" s="86" t="b">
        <v>0</v>
      </c>
      <c r="J89" s="86" t="b">
        <v>0</v>
      </c>
      <c r="K89" s="86" t="b">
        <v>0</v>
      </c>
      <c r="L89" s="86" t="b">
        <v>0</v>
      </c>
    </row>
    <row r="90" spans="1:12" ht="15">
      <c r="A90" s="86" t="s">
        <v>1794</v>
      </c>
      <c r="B90" s="86" t="s">
        <v>1795</v>
      </c>
      <c r="C90" s="86">
        <v>3</v>
      </c>
      <c r="D90" s="122">
        <v>0.002851503115881298</v>
      </c>
      <c r="E90" s="122">
        <v>2.714329759745233</v>
      </c>
      <c r="F90" s="86" t="s">
        <v>1917</v>
      </c>
      <c r="G90" s="86" t="b">
        <v>0</v>
      </c>
      <c r="H90" s="86" t="b">
        <v>0</v>
      </c>
      <c r="I90" s="86" t="b">
        <v>0</v>
      </c>
      <c r="J90" s="86" t="b">
        <v>0</v>
      </c>
      <c r="K90" s="86" t="b">
        <v>0</v>
      </c>
      <c r="L90" s="86" t="b">
        <v>0</v>
      </c>
    </row>
    <row r="91" spans="1:12" ht="15">
      <c r="A91" s="86" t="s">
        <v>1795</v>
      </c>
      <c r="B91" s="86" t="s">
        <v>1796</v>
      </c>
      <c r="C91" s="86">
        <v>3</v>
      </c>
      <c r="D91" s="122">
        <v>0.002851503115881298</v>
      </c>
      <c r="E91" s="122">
        <v>2.714329759745233</v>
      </c>
      <c r="F91" s="86" t="s">
        <v>1917</v>
      </c>
      <c r="G91" s="86" t="b">
        <v>0</v>
      </c>
      <c r="H91" s="86" t="b">
        <v>0</v>
      </c>
      <c r="I91" s="86" t="b">
        <v>0</v>
      </c>
      <c r="J91" s="86" t="b">
        <v>0</v>
      </c>
      <c r="K91" s="86" t="b">
        <v>0</v>
      </c>
      <c r="L91" s="86" t="b">
        <v>0</v>
      </c>
    </row>
    <row r="92" spans="1:12" ht="15">
      <c r="A92" s="86" t="s">
        <v>1796</v>
      </c>
      <c r="B92" s="86" t="s">
        <v>1797</v>
      </c>
      <c r="C92" s="86">
        <v>3</v>
      </c>
      <c r="D92" s="122">
        <v>0.002851503115881298</v>
      </c>
      <c r="E92" s="122">
        <v>2.714329759745233</v>
      </c>
      <c r="F92" s="86" t="s">
        <v>1917</v>
      </c>
      <c r="G92" s="86" t="b">
        <v>0</v>
      </c>
      <c r="H92" s="86" t="b">
        <v>0</v>
      </c>
      <c r="I92" s="86" t="b">
        <v>0</v>
      </c>
      <c r="J92" s="86" t="b">
        <v>0</v>
      </c>
      <c r="K92" s="86" t="b">
        <v>0</v>
      </c>
      <c r="L92" s="86" t="b">
        <v>0</v>
      </c>
    </row>
    <row r="93" spans="1:12" ht="15">
      <c r="A93" s="86" t="s">
        <v>1797</v>
      </c>
      <c r="B93" s="86" t="s">
        <v>1762</v>
      </c>
      <c r="C93" s="86">
        <v>3</v>
      </c>
      <c r="D93" s="122">
        <v>0.002851503115881298</v>
      </c>
      <c r="E93" s="122">
        <v>2.714329759745233</v>
      </c>
      <c r="F93" s="86" t="s">
        <v>1917</v>
      </c>
      <c r="G93" s="86" t="b">
        <v>0</v>
      </c>
      <c r="H93" s="86" t="b">
        <v>0</v>
      </c>
      <c r="I93" s="86" t="b">
        <v>0</v>
      </c>
      <c r="J93" s="86" t="b">
        <v>0</v>
      </c>
      <c r="K93" s="86" t="b">
        <v>0</v>
      </c>
      <c r="L93" s="86" t="b">
        <v>0</v>
      </c>
    </row>
    <row r="94" spans="1:12" ht="15">
      <c r="A94" s="86" t="s">
        <v>1762</v>
      </c>
      <c r="B94" s="86" t="s">
        <v>1626</v>
      </c>
      <c r="C94" s="86">
        <v>3</v>
      </c>
      <c r="D94" s="122">
        <v>0.002851503115881298</v>
      </c>
      <c r="E94" s="122">
        <v>2.714329759745233</v>
      </c>
      <c r="F94" s="86" t="s">
        <v>1917</v>
      </c>
      <c r="G94" s="86" t="b">
        <v>0</v>
      </c>
      <c r="H94" s="86" t="b">
        <v>0</v>
      </c>
      <c r="I94" s="86" t="b">
        <v>0</v>
      </c>
      <c r="J94" s="86" t="b">
        <v>0</v>
      </c>
      <c r="K94" s="86" t="b">
        <v>0</v>
      </c>
      <c r="L94" s="86" t="b">
        <v>0</v>
      </c>
    </row>
    <row r="95" spans="1:12" ht="15">
      <c r="A95" s="86" t="s">
        <v>1626</v>
      </c>
      <c r="B95" s="86" t="s">
        <v>1655</v>
      </c>
      <c r="C95" s="86">
        <v>3</v>
      </c>
      <c r="D95" s="122">
        <v>0.002851503115881298</v>
      </c>
      <c r="E95" s="122">
        <v>2.714329759745233</v>
      </c>
      <c r="F95" s="86" t="s">
        <v>1917</v>
      </c>
      <c r="G95" s="86" t="b">
        <v>0</v>
      </c>
      <c r="H95" s="86" t="b">
        <v>0</v>
      </c>
      <c r="I95" s="86" t="b">
        <v>0</v>
      </c>
      <c r="J95" s="86" t="b">
        <v>0</v>
      </c>
      <c r="K95" s="86" t="b">
        <v>0</v>
      </c>
      <c r="L95" s="86" t="b">
        <v>0</v>
      </c>
    </row>
    <row r="96" spans="1:12" ht="15">
      <c r="A96" s="86" t="s">
        <v>1655</v>
      </c>
      <c r="B96" s="86" t="s">
        <v>1742</v>
      </c>
      <c r="C96" s="86">
        <v>3</v>
      </c>
      <c r="D96" s="122">
        <v>0.002851503115881298</v>
      </c>
      <c r="E96" s="122">
        <v>2.714329759745233</v>
      </c>
      <c r="F96" s="86" t="s">
        <v>1917</v>
      </c>
      <c r="G96" s="86" t="b">
        <v>0</v>
      </c>
      <c r="H96" s="86" t="b">
        <v>0</v>
      </c>
      <c r="I96" s="86" t="b">
        <v>0</v>
      </c>
      <c r="J96" s="86" t="b">
        <v>0</v>
      </c>
      <c r="K96" s="86" t="b">
        <v>0</v>
      </c>
      <c r="L96" s="86" t="b">
        <v>0</v>
      </c>
    </row>
    <row r="97" spans="1:12" ht="15">
      <c r="A97" s="86" t="s">
        <v>1742</v>
      </c>
      <c r="B97" s="86" t="s">
        <v>1798</v>
      </c>
      <c r="C97" s="86">
        <v>3</v>
      </c>
      <c r="D97" s="122">
        <v>0.002851503115881298</v>
      </c>
      <c r="E97" s="122">
        <v>2.714329759745233</v>
      </c>
      <c r="F97" s="86" t="s">
        <v>1917</v>
      </c>
      <c r="G97" s="86" t="b">
        <v>0</v>
      </c>
      <c r="H97" s="86" t="b">
        <v>0</v>
      </c>
      <c r="I97" s="86" t="b">
        <v>0</v>
      </c>
      <c r="J97" s="86" t="b">
        <v>0</v>
      </c>
      <c r="K97" s="86" t="b">
        <v>0</v>
      </c>
      <c r="L97" s="86" t="b">
        <v>0</v>
      </c>
    </row>
    <row r="98" spans="1:12" ht="15">
      <c r="A98" s="86" t="s">
        <v>1798</v>
      </c>
      <c r="B98" s="86" t="s">
        <v>1667</v>
      </c>
      <c r="C98" s="86">
        <v>3</v>
      </c>
      <c r="D98" s="122">
        <v>0.002851503115881298</v>
      </c>
      <c r="E98" s="122">
        <v>2.5893910231369333</v>
      </c>
      <c r="F98" s="86" t="s">
        <v>1917</v>
      </c>
      <c r="G98" s="86" t="b">
        <v>0</v>
      </c>
      <c r="H98" s="86" t="b">
        <v>0</v>
      </c>
      <c r="I98" s="86" t="b">
        <v>0</v>
      </c>
      <c r="J98" s="86" t="b">
        <v>0</v>
      </c>
      <c r="K98" s="86" t="b">
        <v>0</v>
      </c>
      <c r="L98" s="86" t="b">
        <v>0</v>
      </c>
    </row>
    <row r="99" spans="1:12" ht="15">
      <c r="A99" s="86" t="s">
        <v>1667</v>
      </c>
      <c r="B99" s="86" t="s">
        <v>1464</v>
      </c>
      <c r="C99" s="86">
        <v>3</v>
      </c>
      <c r="D99" s="122">
        <v>0.002851503115881298</v>
      </c>
      <c r="E99" s="122">
        <v>1.8360633564783215</v>
      </c>
      <c r="F99" s="86" t="s">
        <v>1917</v>
      </c>
      <c r="G99" s="86" t="b">
        <v>0</v>
      </c>
      <c r="H99" s="86" t="b">
        <v>0</v>
      </c>
      <c r="I99" s="86" t="b">
        <v>0</v>
      </c>
      <c r="J99" s="86" t="b">
        <v>0</v>
      </c>
      <c r="K99" s="86" t="b">
        <v>0</v>
      </c>
      <c r="L99" s="86" t="b">
        <v>0</v>
      </c>
    </row>
    <row r="100" spans="1:12" ht="15">
      <c r="A100" s="86" t="s">
        <v>1464</v>
      </c>
      <c r="B100" s="86" t="s">
        <v>1724</v>
      </c>
      <c r="C100" s="86">
        <v>3</v>
      </c>
      <c r="D100" s="122">
        <v>0.002851503115881298</v>
      </c>
      <c r="E100" s="122">
        <v>1.7391533434702653</v>
      </c>
      <c r="F100" s="86" t="s">
        <v>1917</v>
      </c>
      <c r="G100" s="86" t="b">
        <v>0</v>
      </c>
      <c r="H100" s="86" t="b">
        <v>0</v>
      </c>
      <c r="I100" s="86" t="b">
        <v>0</v>
      </c>
      <c r="J100" s="86" t="b">
        <v>0</v>
      </c>
      <c r="K100" s="86" t="b">
        <v>0</v>
      </c>
      <c r="L100" s="86" t="b">
        <v>0</v>
      </c>
    </row>
    <row r="101" spans="1:12" ht="15">
      <c r="A101" s="86" t="s">
        <v>1724</v>
      </c>
      <c r="B101" s="86" t="s">
        <v>1628</v>
      </c>
      <c r="C101" s="86">
        <v>3</v>
      </c>
      <c r="D101" s="122">
        <v>0.002851503115881298</v>
      </c>
      <c r="E101" s="122">
        <v>2.4924810101288766</v>
      </c>
      <c r="F101" s="86" t="s">
        <v>1917</v>
      </c>
      <c r="G101" s="86" t="b">
        <v>0</v>
      </c>
      <c r="H101" s="86" t="b">
        <v>0</v>
      </c>
      <c r="I101" s="86" t="b">
        <v>0</v>
      </c>
      <c r="J101" s="86" t="b">
        <v>0</v>
      </c>
      <c r="K101" s="86" t="b">
        <v>0</v>
      </c>
      <c r="L101" s="86" t="b">
        <v>0</v>
      </c>
    </row>
    <row r="102" spans="1:12" ht="15">
      <c r="A102" s="86" t="s">
        <v>1628</v>
      </c>
      <c r="B102" s="86" t="s">
        <v>1799</v>
      </c>
      <c r="C102" s="86">
        <v>3</v>
      </c>
      <c r="D102" s="122">
        <v>0.002851503115881298</v>
      </c>
      <c r="E102" s="122">
        <v>2.714329759745233</v>
      </c>
      <c r="F102" s="86" t="s">
        <v>1917</v>
      </c>
      <c r="G102" s="86" t="b">
        <v>0</v>
      </c>
      <c r="H102" s="86" t="b">
        <v>0</v>
      </c>
      <c r="I102" s="86" t="b">
        <v>0</v>
      </c>
      <c r="J102" s="86" t="b">
        <v>0</v>
      </c>
      <c r="K102" s="86" t="b">
        <v>0</v>
      </c>
      <c r="L102" s="86" t="b">
        <v>0</v>
      </c>
    </row>
    <row r="103" spans="1:12" ht="15">
      <c r="A103" s="86" t="s">
        <v>1799</v>
      </c>
      <c r="B103" s="86" t="s">
        <v>403</v>
      </c>
      <c r="C103" s="86">
        <v>3</v>
      </c>
      <c r="D103" s="122">
        <v>0.002851503115881298</v>
      </c>
      <c r="E103" s="122">
        <v>1.1122697684172707</v>
      </c>
      <c r="F103" s="86" t="s">
        <v>1917</v>
      </c>
      <c r="G103" s="86" t="b">
        <v>0</v>
      </c>
      <c r="H103" s="86" t="b">
        <v>0</v>
      </c>
      <c r="I103" s="86" t="b">
        <v>0</v>
      </c>
      <c r="J103" s="86" t="b">
        <v>0</v>
      </c>
      <c r="K103" s="86" t="b">
        <v>0</v>
      </c>
      <c r="L103" s="86" t="b">
        <v>0</v>
      </c>
    </row>
    <row r="104" spans="1:12" ht="15">
      <c r="A104" s="86" t="s">
        <v>273</v>
      </c>
      <c r="B104" s="86" t="s">
        <v>267</v>
      </c>
      <c r="C104" s="86">
        <v>3</v>
      </c>
      <c r="D104" s="122">
        <v>0.002851503115881298</v>
      </c>
      <c r="E104" s="122">
        <v>1.8490283336426891</v>
      </c>
      <c r="F104" s="86" t="s">
        <v>1917</v>
      </c>
      <c r="G104" s="86" t="b">
        <v>0</v>
      </c>
      <c r="H104" s="86" t="b">
        <v>0</v>
      </c>
      <c r="I104" s="86" t="b">
        <v>0</v>
      </c>
      <c r="J104" s="86" t="b">
        <v>0</v>
      </c>
      <c r="K104" s="86" t="b">
        <v>0</v>
      </c>
      <c r="L104" s="86" t="b">
        <v>0</v>
      </c>
    </row>
    <row r="105" spans="1:12" ht="15">
      <c r="A105" s="86" t="s">
        <v>312</v>
      </c>
      <c r="B105" s="86" t="s">
        <v>276</v>
      </c>
      <c r="C105" s="86">
        <v>3</v>
      </c>
      <c r="D105" s="122">
        <v>0.002851503115881298</v>
      </c>
      <c r="E105" s="122">
        <v>1.6041142799576393</v>
      </c>
      <c r="F105" s="86" t="s">
        <v>1917</v>
      </c>
      <c r="G105" s="86" t="b">
        <v>0</v>
      </c>
      <c r="H105" s="86" t="b">
        <v>0</v>
      </c>
      <c r="I105" s="86" t="b">
        <v>0</v>
      </c>
      <c r="J105" s="86" t="b">
        <v>0</v>
      </c>
      <c r="K105" s="86" t="b">
        <v>0</v>
      </c>
      <c r="L105" s="86" t="b">
        <v>0</v>
      </c>
    </row>
    <row r="106" spans="1:12" ht="15">
      <c r="A106" s="86" t="s">
        <v>276</v>
      </c>
      <c r="B106" s="86" t="s">
        <v>264</v>
      </c>
      <c r="C106" s="86">
        <v>3</v>
      </c>
      <c r="D106" s="122">
        <v>0.002851503115881298</v>
      </c>
      <c r="E106" s="122">
        <v>0.9766071664171976</v>
      </c>
      <c r="F106" s="86" t="s">
        <v>1917</v>
      </c>
      <c r="G106" s="86" t="b">
        <v>0</v>
      </c>
      <c r="H106" s="86" t="b">
        <v>0</v>
      </c>
      <c r="I106" s="86" t="b">
        <v>0</v>
      </c>
      <c r="J106" s="86" t="b">
        <v>0</v>
      </c>
      <c r="K106" s="86" t="b">
        <v>0</v>
      </c>
      <c r="L106" s="86" t="b">
        <v>0</v>
      </c>
    </row>
    <row r="107" spans="1:12" ht="15">
      <c r="A107" s="86" t="s">
        <v>1709</v>
      </c>
      <c r="B107" s="86" t="s">
        <v>1710</v>
      </c>
      <c r="C107" s="86">
        <v>3</v>
      </c>
      <c r="D107" s="122">
        <v>0.002851503115881298</v>
      </c>
      <c r="E107" s="122">
        <v>2.714329759745233</v>
      </c>
      <c r="F107" s="86" t="s">
        <v>1917</v>
      </c>
      <c r="G107" s="86" t="b">
        <v>0</v>
      </c>
      <c r="H107" s="86" t="b">
        <v>0</v>
      </c>
      <c r="I107" s="86" t="b">
        <v>0</v>
      </c>
      <c r="J107" s="86" t="b">
        <v>0</v>
      </c>
      <c r="K107" s="86" t="b">
        <v>0</v>
      </c>
      <c r="L107" s="86" t="b">
        <v>0</v>
      </c>
    </row>
    <row r="108" spans="1:12" ht="15">
      <c r="A108" s="86" t="s">
        <v>1710</v>
      </c>
      <c r="B108" s="86" t="s">
        <v>1711</v>
      </c>
      <c r="C108" s="86">
        <v>3</v>
      </c>
      <c r="D108" s="122">
        <v>0.002851503115881298</v>
      </c>
      <c r="E108" s="122">
        <v>2.714329759745233</v>
      </c>
      <c r="F108" s="86" t="s">
        <v>1917</v>
      </c>
      <c r="G108" s="86" t="b">
        <v>0</v>
      </c>
      <c r="H108" s="86" t="b">
        <v>0</v>
      </c>
      <c r="I108" s="86" t="b">
        <v>0</v>
      </c>
      <c r="J108" s="86" t="b">
        <v>0</v>
      </c>
      <c r="K108" s="86" t="b">
        <v>0</v>
      </c>
      <c r="L108" s="86" t="b">
        <v>0</v>
      </c>
    </row>
    <row r="109" spans="1:12" ht="15">
      <c r="A109" s="86" t="s">
        <v>1711</v>
      </c>
      <c r="B109" s="86" t="s">
        <v>1712</v>
      </c>
      <c r="C109" s="86">
        <v>3</v>
      </c>
      <c r="D109" s="122">
        <v>0.002851503115881298</v>
      </c>
      <c r="E109" s="122">
        <v>2.714329759745233</v>
      </c>
      <c r="F109" s="86" t="s">
        <v>1917</v>
      </c>
      <c r="G109" s="86" t="b">
        <v>0</v>
      </c>
      <c r="H109" s="86" t="b">
        <v>0</v>
      </c>
      <c r="I109" s="86" t="b">
        <v>0</v>
      </c>
      <c r="J109" s="86" t="b">
        <v>0</v>
      </c>
      <c r="K109" s="86" t="b">
        <v>0</v>
      </c>
      <c r="L109" s="86" t="b">
        <v>0</v>
      </c>
    </row>
    <row r="110" spans="1:12" ht="15">
      <c r="A110" s="86" t="s">
        <v>1712</v>
      </c>
      <c r="B110" s="86" t="s">
        <v>1713</v>
      </c>
      <c r="C110" s="86">
        <v>3</v>
      </c>
      <c r="D110" s="122">
        <v>0.002851503115881298</v>
      </c>
      <c r="E110" s="122">
        <v>2.714329759745233</v>
      </c>
      <c r="F110" s="86" t="s">
        <v>1917</v>
      </c>
      <c r="G110" s="86" t="b">
        <v>0</v>
      </c>
      <c r="H110" s="86" t="b">
        <v>0</v>
      </c>
      <c r="I110" s="86" t="b">
        <v>0</v>
      </c>
      <c r="J110" s="86" t="b">
        <v>0</v>
      </c>
      <c r="K110" s="86" t="b">
        <v>0</v>
      </c>
      <c r="L110" s="86" t="b">
        <v>0</v>
      </c>
    </row>
    <row r="111" spans="1:12" ht="15">
      <c r="A111" s="86" t="s">
        <v>1713</v>
      </c>
      <c r="B111" s="86" t="s">
        <v>1714</v>
      </c>
      <c r="C111" s="86">
        <v>3</v>
      </c>
      <c r="D111" s="122">
        <v>0.002851503115881298</v>
      </c>
      <c r="E111" s="122">
        <v>2.714329759745233</v>
      </c>
      <c r="F111" s="86" t="s">
        <v>1917</v>
      </c>
      <c r="G111" s="86" t="b">
        <v>0</v>
      </c>
      <c r="H111" s="86" t="b">
        <v>0</v>
      </c>
      <c r="I111" s="86" t="b">
        <v>0</v>
      </c>
      <c r="J111" s="86" t="b">
        <v>0</v>
      </c>
      <c r="K111" s="86" t="b">
        <v>0</v>
      </c>
      <c r="L111" s="86" t="b">
        <v>0</v>
      </c>
    </row>
    <row r="112" spans="1:12" ht="15">
      <c r="A112" s="86" t="s">
        <v>1714</v>
      </c>
      <c r="B112" s="86" t="s">
        <v>1715</v>
      </c>
      <c r="C112" s="86">
        <v>3</v>
      </c>
      <c r="D112" s="122">
        <v>0.002851503115881298</v>
      </c>
      <c r="E112" s="122">
        <v>2.714329759745233</v>
      </c>
      <c r="F112" s="86" t="s">
        <v>1917</v>
      </c>
      <c r="G112" s="86" t="b">
        <v>0</v>
      </c>
      <c r="H112" s="86" t="b">
        <v>0</v>
      </c>
      <c r="I112" s="86" t="b">
        <v>0</v>
      </c>
      <c r="J112" s="86" t="b">
        <v>0</v>
      </c>
      <c r="K112" s="86" t="b">
        <v>0</v>
      </c>
      <c r="L112" s="86" t="b">
        <v>0</v>
      </c>
    </row>
    <row r="113" spans="1:12" ht="15">
      <c r="A113" s="86" t="s">
        <v>1715</v>
      </c>
      <c r="B113" s="86" t="s">
        <v>1716</v>
      </c>
      <c r="C113" s="86">
        <v>3</v>
      </c>
      <c r="D113" s="122">
        <v>0.002851503115881298</v>
      </c>
      <c r="E113" s="122">
        <v>2.714329759745233</v>
      </c>
      <c r="F113" s="86" t="s">
        <v>1917</v>
      </c>
      <c r="G113" s="86" t="b">
        <v>0</v>
      </c>
      <c r="H113" s="86" t="b">
        <v>0</v>
      </c>
      <c r="I113" s="86" t="b">
        <v>0</v>
      </c>
      <c r="J113" s="86" t="b">
        <v>0</v>
      </c>
      <c r="K113" s="86" t="b">
        <v>0</v>
      </c>
      <c r="L113" s="86" t="b">
        <v>0</v>
      </c>
    </row>
    <row r="114" spans="1:12" ht="15">
      <c r="A114" s="86" t="s">
        <v>1716</v>
      </c>
      <c r="B114" s="86" t="s">
        <v>406</v>
      </c>
      <c r="C114" s="86">
        <v>3</v>
      </c>
      <c r="D114" s="122">
        <v>0.002851503115881298</v>
      </c>
      <c r="E114" s="122">
        <v>1.714329759745233</v>
      </c>
      <c r="F114" s="86" t="s">
        <v>1917</v>
      </c>
      <c r="G114" s="86" t="b">
        <v>0</v>
      </c>
      <c r="H114" s="86" t="b">
        <v>0</v>
      </c>
      <c r="I114" s="86" t="b">
        <v>0</v>
      </c>
      <c r="J114" s="86" t="b">
        <v>0</v>
      </c>
      <c r="K114" s="86" t="b">
        <v>0</v>
      </c>
      <c r="L114" s="86" t="b">
        <v>0</v>
      </c>
    </row>
    <row r="115" spans="1:12" ht="15">
      <c r="A115" s="86" t="s">
        <v>406</v>
      </c>
      <c r="B115" s="86" t="s">
        <v>1717</v>
      </c>
      <c r="C115" s="86">
        <v>3</v>
      </c>
      <c r="D115" s="122">
        <v>0.002851503115881298</v>
      </c>
      <c r="E115" s="122">
        <v>1.8297231784473025</v>
      </c>
      <c r="F115" s="86" t="s">
        <v>1917</v>
      </c>
      <c r="G115" s="86" t="b">
        <v>0</v>
      </c>
      <c r="H115" s="86" t="b">
        <v>0</v>
      </c>
      <c r="I115" s="86" t="b">
        <v>0</v>
      </c>
      <c r="J115" s="86" t="b">
        <v>0</v>
      </c>
      <c r="K115" s="86" t="b">
        <v>0</v>
      </c>
      <c r="L115" s="86" t="b">
        <v>0</v>
      </c>
    </row>
    <row r="116" spans="1:12" ht="15">
      <c r="A116" s="86" t="s">
        <v>1717</v>
      </c>
      <c r="B116" s="86" t="s">
        <v>1718</v>
      </c>
      <c r="C116" s="86">
        <v>3</v>
      </c>
      <c r="D116" s="122">
        <v>0.002851503115881298</v>
      </c>
      <c r="E116" s="122">
        <v>2.714329759745233</v>
      </c>
      <c r="F116" s="86" t="s">
        <v>1917</v>
      </c>
      <c r="G116" s="86" t="b">
        <v>0</v>
      </c>
      <c r="H116" s="86" t="b">
        <v>0</v>
      </c>
      <c r="I116" s="86" t="b">
        <v>0</v>
      </c>
      <c r="J116" s="86" t="b">
        <v>0</v>
      </c>
      <c r="K116" s="86" t="b">
        <v>0</v>
      </c>
      <c r="L116" s="86" t="b">
        <v>0</v>
      </c>
    </row>
    <row r="117" spans="1:12" ht="15">
      <c r="A117" s="86" t="s">
        <v>1718</v>
      </c>
      <c r="B117" s="86" t="s">
        <v>264</v>
      </c>
      <c r="C117" s="86">
        <v>3</v>
      </c>
      <c r="D117" s="122">
        <v>0.002851503115881298</v>
      </c>
      <c r="E117" s="122">
        <v>2.1122697684172707</v>
      </c>
      <c r="F117" s="86" t="s">
        <v>1917</v>
      </c>
      <c r="G117" s="86" t="b">
        <v>0</v>
      </c>
      <c r="H117" s="86" t="b">
        <v>0</v>
      </c>
      <c r="I117" s="86" t="b">
        <v>0</v>
      </c>
      <c r="J117" s="86" t="b">
        <v>0</v>
      </c>
      <c r="K117" s="86" t="b">
        <v>0</v>
      </c>
      <c r="L117" s="86" t="b">
        <v>0</v>
      </c>
    </row>
    <row r="118" spans="1:12" ht="15">
      <c r="A118" s="86" t="s">
        <v>264</v>
      </c>
      <c r="B118" s="86" t="s">
        <v>1719</v>
      </c>
      <c r="C118" s="86">
        <v>3</v>
      </c>
      <c r="D118" s="122">
        <v>0.002851503115881298</v>
      </c>
      <c r="E118" s="122">
        <v>2.0153597554092144</v>
      </c>
      <c r="F118" s="86" t="s">
        <v>1917</v>
      </c>
      <c r="G118" s="86" t="b">
        <v>0</v>
      </c>
      <c r="H118" s="86" t="b">
        <v>0</v>
      </c>
      <c r="I118" s="86" t="b">
        <v>0</v>
      </c>
      <c r="J118" s="86" t="b">
        <v>0</v>
      </c>
      <c r="K118" s="86" t="b">
        <v>0</v>
      </c>
      <c r="L118" s="86" t="b">
        <v>0</v>
      </c>
    </row>
    <row r="119" spans="1:12" ht="15">
      <c r="A119" s="86" t="s">
        <v>1719</v>
      </c>
      <c r="B119" s="86" t="s">
        <v>1699</v>
      </c>
      <c r="C119" s="86">
        <v>3</v>
      </c>
      <c r="D119" s="122">
        <v>0.002851503115881298</v>
      </c>
      <c r="E119" s="122">
        <v>2.714329759745233</v>
      </c>
      <c r="F119" s="86" t="s">
        <v>1917</v>
      </c>
      <c r="G119" s="86" t="b">
        <v>0</v>
      </c>
      <c r="H119" s="86" t="b">
        <v>0</v>
      </c>
      <c r="I119" s="86" t="b">
        <v>0</v>
      </c>
      <c r="J119" s="86" t="b">
        <v>0</v>
      </c>
      <c r="K119" s="86" t="b">
        <v>0</v>
      </c>
      <c r="L119" s="86" t="b">
        <v>0</v>
      </c>
    </row>
    <row r="120" spans="1:12" ht="15">
      <c r="A120" s="86" t="s">
        <v>1699</v>
      </c>
      <c r="B120" s="86" t="s">
        <v>1720</v>
      </c>
      <c r="C120" s="86">
        <v>3</v>
      </c>
      <c r="D120" s="122">
        <v>0.002851503115881298</v>
      </c>
      <c r="E120" s="122">
        <v>2.714329759745233</v>
      </c>
      <c r="F120" s="86" t="s">
        <v>1917</v>
      </c>
      <c r="G120" s="86" t="b">
        <v>0</v>
      </c>
      <c r="H120" s="86" t="b">
        <v>0</v>
      </c>
      <c r="I120" s="86" t="b">
        <v>0</v>
      </c>
      <c r="J120" s="86" t="b">
        <v>0</v>
      </c>
      <c r="K120" s="86" t="b">
        <v>0</v>
      </c>
      <c r="L120" s="86" t="b">
        <v>0</v>
      </c>
    </row>
    <row r="121" spans="1:12" ht="15">
      <c r="A121" s="86" t="s">
        <v>1720</v>
      </c>
      <c r="B121" s="86" t="s">
        <v>258</v>
      </c>
      <c r="C121" s="86">
        <v>3</v>
      </c>
      <c r="D121" s="122">
        <v>0.002851503115881298</v>
      </c>
      <c r="E121" s="122">
        <v>1.9610020930866214</v>
      </c>
      <c r="F121" s="86" t="s">
        <v>1917</v>
      </c>
      <c r="G121" s="86" t="b">
        <v>0</v>
      </c>
      <c r="H121" s="86" t="b">
        <v>0</v>
      </c>
      <c r="I121" s="86" t="b">
        <v>0</v>
      </c>
      <c r="J121" s="86" t="b">
        <v>0</v>
      </c>
      <c r="K121" s="86" t="b">
        <v>0</v>
      </c>
      <c r="L121" s="86" t="b">
        <v>0</v>
      </c>
    </row>
    <row r="122" spans="1:12" ht="15">
      <c r="A122" s="86" t="s">
        <v>258</v>
      </c>
      <c r="B122" s="86" t="s">
        <v>403</v>
      </c>
      <c r="C122" s="86">
        <v>3</v>
      </c>
      <c r="D122" s="122">
        <v>0.002851503115881298</v>
      </c>
      <c r="E122" s="122">
        <v>0.41329976408125185</v>
      </c>
      <c r="F122" s="86" t="s">
        <v>1917</v>
      </c>
      <c r="G122" s="86" t="b">
        <v>0</v>
      </c>
      <c r="H122" s="86" t="b">
        <v>0</v>
      </c>
      <c r="I122" s="86" t="b">
        <v>0</v>
      </c>
      <c r="J122" s="86" t="b">
        <v>0</v>
      </c>
      <c r="K122" s="86" t="b">
        <v>0</v>
      </c>
      <c r="L122" s="86" t="b">
        <v>0</v>
      </c>
    </row>
    <row r="123" spans="1:12" ht="15">
      <c r="A123" s="86" t="s">
        <v>1721</v>
      </c>
      <c r="B123" s="86" t="s">
        <v>1728</v>
      </c>
      <c r="C123" s="86">
        <v>3</v>
      </c>
      <c r="D123" s="122">
        <v>0.002851503115881298</v>
      </c>
      <c r="E123" s="122">
        <v>2.5893910231369333</v>
      </c>
      <c r="F123" s="86" t="s">
        <v>1917</v>
      </c>
      <c r="G123" s="86" t="b">
        <v>0</v>
      </c>
      <c r="H123" s="86" t="b">
        <v>0</v>
      </c>
      <c r="I123" s="86" t="b">
        <v>0</v>
      </c>
      <c r="J123" s="86" t="b">
        <v>0</v>
      </c>
      <c r="K123" s="86" t="b">
        <v>0</v>
      </c>
      <c r="L123" s="86" t="b">
        <v>0</v>
      </c>
    </row>
    <row r="124" spans="1:12" ht="15">
      <c r="A124" s="86" t="s">
        <v>1728</v>
      </c>
      <c r="B124" s="86" t="s">
        <v>1729</v>
      </c>
      <c r="C124" s="86">
        <v>3</v>
      </c>
      <c r="D124" s="122">
        <v>0.002851503115881298</v>
      </c>
      <c r="E124" s="122">
        <v>2.714329759745233</v>
      </c>
      <c r="F124" s="86" t="s">
        <v>1917</v>
      </c>
      <c r="G124" s="86" t="b">
        <v>0</v>
      </c>
      <c r="H124" s="86" t="b">
        <v>0</v>
      </c>
      <c r="I124" s="86" t="b">
        <v>0</v>
      </c>
      <c r="J124" s="86" t="b">
        <v>0</v>
      </c>
      <c r="K124" s="86" t="b">
        <v>0</v>
      </c>
      <c r="L124" s="86" t="b">
        <v>0</v>
      </c>
    </row>
    <row r="125" spans="1:12" ht="15">
      <c r="A125" s="86" t="s">
        <v>1729</v>
      </c>
      <c r="B125" s="86" t="s">
        <v>1624</v>
      </c>
      <c r="C125" s="86">
        <v>3</v>
      </c>
      <c r="D125" s="122">
        <v>0.002851503115881298</v>
      </c>
      <c r="E125" s="122">
        <v>2.3463529744506384</v>
      </c>
      <c r="F125" s="86" t="s">
        <v>1917</v>
      </c>
      <c r="G125" s="86" t="b">
        <v>0</v>
      </c>
      <c r="H125" s="86" t="b">
        <v>0</v>
      </c>
      <c r="I125" s="86" t="b">
        <v>0</v>
      </c>
      <c r="J125" s="86" t="b">
        <v>0</v>
      </c>
      <c r="K125" s="86" t="b">
        <v>0</v>
      </c>
      <c r="L125" s="86" t="b">
        <v>0</v>
      </c>
    </row>
    <row r="126" spans="1:12" ht="15">
      <c r="A126" s="86" t="s">
        <v>1624</v>
      </c>
      <c r="B126" s="86" t="s">
        <v>1452</v>
      </c>
      <c r="C126" s="86">
        <v>3</v>
      </c>
      <c r="D126" s="122">
        <v>0.002851503115881298</v>
      </c>
      <c r="E126" s="122">
        <v>2.1245042248342823</v>
      </c>
      <c r="F126" s="86" t="s">
        <v>1917</v>
      </c>
      <c r="G126" s="86" t="b">
        <v>0</v>
      </c>
      <c r="H126" s="86" t="b">
        <v>0</v>
      </c>
      <c r="I126" s="86" t="b">
        <v>0</v>
      </c>
      <c r="J126" s="86" t="b">
        <v>0</v>
      </c>
      <c r="K126" s="86" t="b">
        <v>0</v>
      </c>
      <c r="L126" s="86" t="b">
        <v>0</v>
      </c>
    </row>
    <row r="127" spans="1:12" ht="15">
      <c r="A127" s="86" t="s">
        <v>1452</v>
      </c>
      <c r="B127" s="86" t="s">
        <v>403</v>
      </c>
      <c r="C127" s="86">
        <v>3</v>
      </c>
      <c r="D127" s="122">
        <v>0.002851503115881298</v>
      </c>
      <c r="E127" s="122">
        <v>0.8904210188009143</v>
      </c>
      <c r="F127" s="86" t="s">
        <v>1917</v>
      </c>
      <c r="G127" s="86" t="b">
        <v>0</v>
      </c>
      <c r="H127" s="86" t="b">
        <v>0</v>
      </c>
      <c r="I127" s="86" t="b">
        <v>0</v>
      </c>
      <c r="J127" s="86" t="b">
        <v>0</v>
      </c>
      <c r="K127" s="86" t="b">
        <v>0</v>
      </c>
      <c r="L127" s="86" t="b">
        <v>0</v>
      </c>
    </row>
    <row r="128" spans="1:12" ht="15">
      <c r="A128" s="86" t="s">
        <v>1662</v>
      </c>
      <c r="B128" s="86" t="s">
        <v>1647</v>
      </c>
      <c r="C128" s="86">
        <v>3</v>
      </c>
      <c r="D128" s="122">
        <v>0.002851503115881298</v>
      </c>
      <c r="E128" s="122">
        <v>2.288361027472952</v>
      </c>
      <c r="F128" s="86" t="s">
        <v>1917</v>
      </c>
      <c r="G128" s="86" t="b">
        <v>0</v>
      </c>
      <c r="H128" s="86" t="b">
        <v>0</v>
      </c>
      <c r="I128" s="86" t="b">
        <v>0</v>
      </c>
      <c r="J128" s="86" t="b">
        <v>0</v>
      </c>
      <c r="K128" s="86" t="b">
        <v>0</v>
      </c>
      <c r="L128" s="86" t="b">
        <v>0</v>
      </c>
    </row>
    <row r="129" spans="1:12" ht="15">
      <c r="A129" s="86" t="s">
        <v>1647</v>
      </c>
      <c r="B129" s="86" t="s">
        <v>1458</v>
      </c>
      <c r="C129" s="86">
        <v>3</v>
      </c>
      <c r="D129" s="122">
        <v>0.002851503115881298</v>
      </c>
      <c r="E129" s="122">
        <v>2.288361027472952</v>
      </c>
      <c r="F129" s="86" t="s">
        <v>1917</v>
      </c>
      <c r="G129" s="86" t="b">
        <v>0</v>
      </c>
      <c r="H129" s="86" t="b">
        <v>0</v>
      </c>
      <c r="I129" s="86" t="b">
        <v>0</v>
      </c>
      <c r="J129" s="86" t="b">
        <v>0</v>
      </c>
      <c r="K129" s="86" t="b">
        <v>0</v>
      </c>
      <c r="L129" s="86" t="b">
        <v>0</v>
      </c>
    </row>
    <row r="130" spans="1:12" ht="15">
      <c r="A130" s="86" t="s">
        <v>1458</v>
      </c>
      <c r="B130" s="86" t="s">
        <v>1459</v>
      </c>
      <c r="C130" s="86">
        <v>3</v>
      </c>
      <c r="D130" s="122">
        <v>0.002851503115881298</v>
      </c>
      <c r="E130" s="122">
        <v>2.714329759745233</v>
      </c>
      <c r="F130" s="86" t="s">
        <v>1917</v>
      </c>
      <c r="G130" s="86" t="b">
        <v>0</v>
      </c>
      <c r="H130" s="86" t="b">
        <v>0</v>
      </c>
      <c r="I130" s="86" t="b">
        <v>0</v>
      </c>
      <c r="J130" s="86" t="b">
        <v>0</v>
      </c>
      <c r="K130" s="86" t="b">
        <v>0</v>
      </c>
      <c r="L130" s="86" t="b">
        <v>0</v>
      </c>
    </row>
    <row r="131" spans="1:12" ht="15">
      <c r="A131" s="86" t="s">
        <v>1459</v>
      </c>
      <c r="B131" s="86" t="s">
        <v>1460</v>
      </c>
      <c r="C131" s="86">
        <v>3</v>
      </c>
      <c r="D131" s="122">
        <v>0.002851503115881298</v>
      </c>
      <c r="E131" s="122">
        <v>2.714329759745233</v>
      </c>
      <c r="F131" s="86" t="s">
        <v>1917</v>
      </c>
      <c r="G131" s="86" t="b">
        <v>0</v>
      </c>
      <c r="H131" s="86" t="b">
        <v>0</v>
      </c>
      <c r="I131" s="86" t="b">
        <v>0</v>
      </c>
      <c r="J131" s="86" t="b">
        <v>0</v>
      </c>
      <c r="K131" s="86" t="b">
        <v>0</v>
      </c>
      <c r="L131" s="86" t="b">
        <v>0</v>
      </c>
    </row>
    <row r="132" spans="1:12" ht="15">
      <c r="A132" s="86" t="s">
        <v>1460</v>
      </c>
      <c r="B132" s="86" t="s">
        <v>1461</v>
      </c>
      <c r="C132" s="86">
        <v>3</v>
      </c>
      <c r="D132" s="122">
        <v>0.002851503115881298</v>
      </c>
      <c r="E132" s="122">
        <v>2.714329759745233</v>
      </c>
      <c r="F132" s="86" t="s">
        <v>1917</v>
      </c>
      <c r="G132" s="86" t="b">
        <v>0</v>
      </c>
      <c r="H132" s="86" t="b">
        <v>0</v>
      </c>
      <c r="I132" s="86" t="b">
        <v>0</v>
      </c>
      <c r="J132" s="86" t="b">
        <v>0</v>
      </c>
      <c r="K132" s="86" t="b">
        <v>0</v>
      </c>
      <c r="L132" s="86" t="b">
        <v>0</v>
      </c>
    </row>
    <row r="133" spans="1:12" ht="15">
      <c r="A133" s="86" t="s">
        <v>1461</v>
      </c>
      <c r="B133" s="86" t="s">
        <v>1462</v>
      </c>
      <c r="C133" s="86">
        <v>3</v>
      </c>
      <c r="D133" s="122">
        <v>0.002851503115881298</v>
      </c>
      <c r="E133" s="122">
        <v>2.413299764081252</v>
      </c>
      <c r="F133" s="86" t="s">
        <v>1917</v>
      </c>
      <c r="G133" s="86" t="b">
        <v>0</v>
      </c>
      <c r="H133" s="86" t="b">
        <v>0</v>
      </c>
      <c r="I133" s="86" t="b">
        <v>0</v>
      </c>
      <c r="J133" s="86" t="b">
        <v>1</v>
      </c>
      <c r="K133" s="86" t="b">
        <v>0</v>
      </c>
      <c r="L133" s="86" t="b">
        <v>0</v>
      </c>
    </row>
    <row r="134" spans="1:12" ht="15">
      <c r="A134" s="86" t="s">
        <v>1462</v>
      </c>
      <c r="B134" s="86" t="s">
        <v>1652</v>
      </c>
      <c r="C134" s="86">
        <v>3</v>
      </c>
      <c r="D134" s="122">
        <v>0.002851503115881298</v>
      </c>
      <c r="E134" s="122">
        <v>1.9361785093615895</v>
      </c>
      <c r="F134" s="86" t="s">
        <v>1917</v>
      </c>
      <c r="G134" s="86" t="b">
        <v>1</v>
      </c>
      <c r="H134" s="86" t="b">
        <v>0</v>
      </c>
      <c r="I134" s="86" t="b">
        <v>0</v>
      </c>
      <c r="J134" s="86" t="b">
        <v>0</v>
      </c>
      <c r="K134" s="86" t="b">
        <v>0</v>
      </c>
      <c r="L134" s="86" t="b">
        <v>0</v>
      </c>
    </row>
    <row r="135" spans="1:12" ht="15">
      <c r="A135" s="86" t="s">
        <v>1652</v>
      </c>
      <c r="B135" s="86" t="s">
        <v>1642</v>
      </c>
      <c r="C135" s="86">
        <v>3</v>
      </c>
      <c r="D135" s="122">
        <v>0.002851503115881298</v>
      </c>
      <c r="E135" s="122">
        <v>2.0153597554092144</v>
      </c>
      <c r="F135" s="86" t="s">
        <v>1917</v>
      </c>
      <c r="G135" s="86" t="b">
        <v>0</v>
      </c>
      <c r="H135" s="86" t="b">
        <v>0</v>
      </c>
      <c r="I135" s="86" t="b">
        <v>0</v>
      </c>
      <c r="J135" s="86" t="b">
        <v>0</v>
      </c>
      <c r="K135" s="86" t="b">
        <v>0</v>
      </c>
      <c r="L135" s="86" t="b">
        <v>0</v>
      </c>
    </row>
    <row r="136" spans="1:12" ht="15">
      <c r="A136" s="86" t="s">
        <v>1642</v>
      </c>
      <c r="B136" s="86" t="s">
        <v>1631</v>
      </c>
      <c r="C136" s="86">
        <v>3</v>
      </c>
      <c r="D136" s="122">
        <v>0.002851503115881298</v>
      </c>
      <c r="E136" s="122">
        <v>1.9696022648485392</v>
      </c>
      <c r="F136" s="86" t="s">
        <v>1917</v>
      </c>
      <c r="G136" s="86" t="b">
        <v>0</v>
      </c>
      <c r="H136" s="86" t="b">
        <v>0</v>
      </c>
      <c r="I136" s="86" t="b">
        <v>0</v>
      </c>
      <c r="J136" s="86" t="b">
        <v>0</v>
      </c>
      <c r="K136" s="86" t="b">
        <v>0</v>
      </c>
      <c r="L136" s="86" t="b">
        <v>0</v>
      </c>
    </row>
    <row r="137" spans="1:12" ht="15">
      <c r="A137" s="86" t="s">
        <v>1464</v>
      </c>
      <c r="B137" s="86" t="s">
        <v>1648</v>
      </c>
      <c r="C137" s="86">
        <v>3</v>
      </c>
      <c r="D137" s="122">
        <v>0.002851503115881298</v>
      </c>
      <c r="E137" s="122">
        <v>1.9610020930866214</v>
      </c>
      <c r="F137" s="86" t="s">
        <v>1917</v>
      </c>
      <c r="G137" s="86" t="b">
        <v>0</v>
      </c>
      <c r="H137" s="86" t="b">
        <v>0</v>
      </c>
      <c r="I137" s="86" t="b">
        <v>0</v>
      </c>
      <c r="J137" s="86" t="b">
        <v>0</v>
      </c>
      <c r="K137" s="86" t="b">
        <v>0</v>
      </c>
      <c r="L137" s="86" t="b">
        <v>0</v>
      </c>
    </row>
    <row r="138" spans="1:12" ht="15">
      <c r="A138" s="86" t="s">
        <v>1648</v>
      </c>
      <c r="B138" s="86" t="s">
        <v>276</v>
      </c>
      <c r="C138" s="86">
        <v>3</v>
      </c>
      <c r="D138" s="122">
        <v>0.002851503115881298</v>
      </c>
      <c r="E138" s="122">
        <v>1.7290530165659395</v>
      </c>
      <c r="F138" s="86" t="s">
        <v>1917</v>
      </c>
      <c r="G138" s="86" t="b">
        <v>0</v>
      </c>
      <c r="H138" s="86" t="b">
        <v>0</v>
      </c>
      <c r="I138" s="86" t="b">
        <v>0</v>
      </c>
      <c r="J138" s="86" t="b">
        <v>0</v>
      </c>
      <c r="K138" s="86" t="b">
        <v>0</v>
      </c>
      <c r="L138" s="86" t="b">
        <v>0</v>
      </c>
    </row>
    <row r="139" spans="1:12" ht="15">
      <c r="A139" s="86" t="s">
        <v>264</v>
      </c>
      <c r="B139" s="86" t="s">
        <v>1698</v>
      </c>
      <c r="C139" s="86">
        <v>3</v>
      </c>
      <c r="D139" s="122">
        <v>0.002851503115881298</v>
      </c>
      <c r="E139" s="122">
        <v>2.0153597554092144</v>
      </c>
      <c r="F139" s="86" t="s">
        <v>1917</v>
      </c>
      <c r="G139" s="86" t="b">
        <v>0</v>
      </c>
      <c r="H139" s="86" t="b">
        <v>0</v>
      </c>
      <c r="I139" s="86" t="b">
        <v>0</v>
      </c>
      <c r="J139" s="86" t="b">
        <v>1</v>
      </c>
      <c r="K139" s="86" t="b">
        <v>0</v>
      </c>
      <c r="L139" s="86" t="b">
        <v>0</v>
      </c>
    </row>
    <row r="140" spans="1:12" ht="15">
      <c r="A140" s="86" t="s">
        <v>1698</v>
      </c>
      <c r="B140" s="86" t="s">
        <v>1663</v>
      </c>
      <c r="C140" s="86">
        <v>3</v>
      </c>
      <c r="D140" s="122">
        <v>0.002851503115881298</v>
      </c>
      <c r="E140" s="122">
        <v>2.0153597554092144</v>
      </c>
      <c r="F140" s="86" t="s">
        <v>1917</v>
      </c>
      <c r="G140" s="86" t="b">
        <v>1</v>
      </c>
      <c r="H140" s="86" t="b">
        <v>0</v>
      </c>
      <c r="I140" s="86" t="b">
        <v>0</v>
      </c>
      <c r="J140" s="86" t="b">
        <v>0</v>
      </c>
      <c r="K140" s="86" t="b">
        <v>0</v>
      </c>
      <c r="L140" s="86" t="b">
        <v>0</v>
      </c>
    </row>
    <row r="141" spans="1:12" ht="15">
      <c r="A141" s="86" t="s">
        <v>1663</v>
      </c>
      <c r="B141" s="86" t="s">
        <v>1634</v>
      </c>
      <c r="C141" s="86">
        <v>3</v>
      </c>
      <c r="D141" s="122">
        <v>0.002851503115881298</v>
      </c>
      <c r="E141" s="122">
        <v>1.714329759745233</v>
      </c>
      <c r="F141" s="86" t="s">
        <v>1917</v>
      </c>
      <c r="G141" s="86" t="b">
        <v>0</v>
      </c>
      <c r="H141" s="86" t="b">
        <v>0</v>
      </c>
      <c r="I141" s="86" t="b">
        <v>0</v>
      </c>
      <c r="J141" s="86" t="b">
        <v>0</v>
      </c>
      <c r="K141" s="86" t="b">
        <v>0</v>
      </c>
      <c r="L141" s="86" t="b">
        <v>0</v>
      </c>
    </row>
    <row r="142" spans="1:12" ht="15">
      <c r="A142" s="86" t="s">
        <v>1634</v>
      </c>
      <c r="B142" s="86" t="s">
        <v>1675</v>
      </c>
      <c r="C142" s="86">
        <v>3</v>
      </c>
      <c r="D142" s="122">
        <v>0.002851503115881298</v>
      </c>
      <c r="E142" s="122">
        <v>2.1122697684172707</v>
      </c>
      <c r="F142" s="86" t="s">
        <v>1917</v>
      </c>
      <c r="G142" s="86" t="b">
        <v>0</v>
      </c>
      <c r="H142" s="86" t="b">
        <v>0</v>
      </c>
      <c r="I142" s="86" t="b">
        <v>0</v>
      </c>
      <c r="J142" s="86" t="b">
        <v>0</v>
      </c>
      <c r="K142" s="86" t="b">
        <v>0</v>
      </c>
      <c r="L142" s="86" t="b">
        <v>0</v>
      </c>
    </row>
    <row r="143" spans="1:12" ht="15">
      <c r="A143" s="86" t="s">
        <v>1675</v>
      </c>
      <c r="B143" s="86" t="s">
        <v>1764</v>
      </c>
      <c r="C143" s="86">
        <v>3</v>
      </c>
      <c r="D143" s="122">
        <v>0.002851503115881298</v>
      </c>
      <c r="E143" s="122">
        <v>2.413299764081252</v>
      </c>
      <c r="F143" s="86" t="s">
        <v>1917</v>
      </c>
      <c r="G143" s="86" t="b">
        <v>0</v>
      </c>
      <c r="H143" s="86" t="b">
        <v>0</v>
      </c>
      <c r="I143" s="86" t="b">
        <v>0</v>
      </c>
      <c r="J143" s="86" t="b">
        <v>0</v>
      </c>
      <c r="K143" s="86" t="b">
        <v>0</v>
      </c>
      <c r="L143" s="86" t="b">
        <v>0</v>
      </c>
    </row>
    <row r="144" spans="1:12" ht="15">
      <c r="A144" s="86" t="s">
        <v>1764</v>
      </c>
      <c r="B144" s="86" t="s">
        <v>424</v>
      </c>
      <c r="C144" s="86">
        <v>3</v>
      </c>
      <c r="D144" s="122">
        <v>0.002851503115881298</v>
      </c>
      <c r="E144" s="122">
        <v>2.1914510144648953</v>
      </c>
      <c r="F144" s="86" t="s">
        <v>1917</v>
      </c>
      <c r="G144" s="86" t="b">
        <v>0</v>
      </c>
      <c r="H144" s="86" t="b">
        <v>0</v>
      </c>
      <c r="I144" s="86" t="b">
        <v>0</v>
      </c>
      <c r="J144" s="86" t="b">
        <v>0</v>
      </c>
      <c r="K144" s="86" t="b">
        <v>0</v>
      </c>
      <c r="L144" s="86" t="b">
        <v>0</v>
      </c>
    </row>
    <row r="145" spans="1:12" ht="15">
      <c r="A145" s="86" t="s">
        <v>424</v>
      </c>
      <c r="B145" s="86" t="s">
        <v>1464</v>
      </c>
      <c r="C145" s="86">
        <v>3</v>
      </c>
      <c r="D145" s="122">
        <v>0.002851503115881298</v>
      </c>
      <c r="E145" s="122">
        <v>1.438123347806284</v>
      </c>
      <c r="F145" s="86" t="s">
        <v>1917</v>
      </c>
      <c r="G145" s="86" t="b">
        <v>0</v>
      </c>
      <c r="H145" s="86" t="b">
        <v>0</v>
      </c>
      <c r="I145" s="86" t="b">
        <v>0</v>
      </c>
      <c r="J145" s="86" t="b">
        <v>0</v>
      </c>
      <c r="K145" s="86" t="b">
        <v>0</v>
      </c>
      <c r="L145" s="86" t="b">
        <v>0</v>
      </c>
    </row>
    <row r="146" spans="1:12" ht="15">
      <c r="A146" s="86" t="s">
        <v>1464</v>
      </c>
      <c r="B146" s="86" t="s">
        <v>1765</v>
      </c>
      <c r="C146" s="86">
        <v>3</v>
      </c>
      <c r="D146" s="122">
        <v>0.002851503115881298</v>
      </c>
      <c r="E146" s="122">
        <v>1.9610020930866214</v>
      </c>
      <c r="F146" s="86" t="s">
        <v>1917</v>
      </c>
      <c r="G146" s="86" t="b">
        <v>0</v>
      </c>
      <c r="H146" s="86" t="b">
        <v>0</v>
      </c>
      <c r="I146" s="86" t="b">
        <v>0</v>
      </c>
      <c r="J146" s="86" t="b">
        <v>0</v>
      </c>
      <c r="K146" s="86" t="b">
        <v>0</v>
      </c>
      <c r="L146" s="86" t="b">
        <v>0</v>
      </c>
    </row>
    <row r="147" spans="1:12" ht="15">
      <c r="A147" s="86" t="s">
        <v>1765</v>
      </c>
      <c r="B147" s="86" t="s">
        <v>1701</v>
      </c>
      <c r="C147" s="86">
        <v>3</v>
      </c>
      <c r="D147" s="122">
        <v>0.002851503115881298</v>
      </c>
      <c r="E147" s="122">
        <v>2.714329759745233</v>
      </c>
      <c r="F147" s="86" t="s">
        <v>1917</v>
      </c>
      <c r="G147" s="86" t="b">
        <v>0</v>
      </c>
      <c r="H147" s="86" t="b">
        <v>0</v>
      </c>
      <c r="I147" s="86" t="b">
        <v>0</v>
      </c>
      <c r="J147" s="86" t="b">
        <v>0</v>
      </c>
      <c r="K147" s="86" t="b">
        <v>0</v>
      </c>
      <c r="L147" s="86" t="b">
        <v>0</v>
      </c>
    </row>
    <row r="148" spans="1:12" ht="15">
      <c r="A148" s="86" t="s">
        <v>1701</v>
      </c>
      <c r="B148" s="86" t="s">
        <v>1498</v>
      </c>
      <c r="C148" s="86">
        <v>3</v>
      </c>
      <c r="D148" s="122">
        <v>0.002851503115881298</v>
      </c>
      <c r="E148" s="122">
        <v>2.714329759745233</v>
      </c>
      <c r="F148" s="86" t="s">
        <v>1917</v>
      </c>
      <c r="G148" s="86" t="b">
        <v>0</v>
      </c>
      <c r="H148" s="86" t="b">
        <v>0</v>
      </c>
      <c r="I148" s="86" t="b">
        <v>0</v>
      </c>
      <c r="J148" s="86" t="b">
        <v>0</v>
      </c>
      <c r="K148" s="86" t="b">
        <v>0</v>
      </c>
      <c r="L148" s="86" t="b">
        <v>0</v>
      </c>
    </row>
    <row r="149" spans="1:12" ht="15">
      <c r="A149" s="86" t="s">
        <v>1498</v>
      </c>
      <c r="B149" s="86" t="s">
        <v>1766</v>
      </c>
      <c r="C149" s="86">
        <v>3</v>
      </c>
      <c r="D149" s="122">
        <v>0.002851503115881298</v>
      </c>
      <c r="E149" s="122">
        <v>2.4924810101288766</v>
      </c>
      <c r="F149" s="86" t="s">
        <v>1917</v>
      </c>
      <c r="G149" s="86" t="b">
        <v>0</v>
      </c>
      <c r="H149" s="86" t="b">
        <v>0</v>
      </c>
      <c r="I149" s="86" t="b">
        <v>0</v>
      </c>
      <c r="J149" s="86" t="b">
        <v>0</v>
      </c>
      <c r="K149" s="86" t="b">
        <v>0</v>
      </c>
      <c r="L149" s="86" t="b">
        <v>0</v>
      </c>
    </row>
    <row r="150" spans="1:12" ht="15">
      <c r="A150" s="86" t="s">
        <v>1766</v>
      </c>
      <c r="B150" s="86" t="s">
        <v>258</v>
      </c>
      <c r="C150" s="86">
        <v>3</v>
      </c>
      <c r="D150" s="122">
        <v>0.002851503115881298</v>
      </c>
      <c r="E150" s="122">
        <v>1.9610020930866214</v>
      </c>
      <c r="F150" s="86" t="s">
        <v>1917</v>
      </c>
      <c r="G150" s="86" t="b">
        <v>0</v>
      </c>
      <c r="H150" s="86" t="b">
        <v>0</v>
      </c>
      <c r="I150" s="86" t="b">
        <v>0</v>
      </c>
      <c r="J150" s="86" t="b">
        <v>0</v>
      </c>
      <c r="K150" s="86" t="b">
        <v>0</v>
      </c>
      <c r="L150" s="86" t="b">
        <v>0</v>
      </c>
    </row>
    <row r="151" spans="1:12" ht="15">
      <c r="A151" s="86" t="s">
        <v>258</v>
      </c>
      <c r="B151" s="86" t="s">
        <v>273</v>
      </c>
      <c r="C151" s="86">
        <v>3</v>
      </c>
      <c r="D151" s="122">
        <v>0.002851503115881298</v>
      </c>
      <c r="E151" s="122">
        <v>1.4510883249706517</v>
      </c>
      <c r="F151" s="86" t="s">
        <v>1917</v>
      </c>
      <c r="G151" s="86" t="b">
        <v>0</v>
      </c>
      <c r="H151" s="86" t="b">
        <v>0</v>
      </c>
      <c r="I151" s="86" t="b">
        <v>0</v>
      </c>
      <c r="J151" s="86" t="b">
        <v>0</v>
      </c>
      <c r="K151" s="86" t="b">
        <v>0</v>
      </c>
      <c r="L151" s="86" t="b">
        <v>0</v>
      </c>
    </row>
    <row r="152" spans="1:12" ht="15">
      <c r="A152" s="86" t="s">
        <v>276</v>
      </c>
      <c r="B152" s="86" t="s">
        <v>406</v>
      </c>
      <c r="C152" s="86">
        <v>3</v>
      </c>
      <c r="D152" s="122">
        <v>0.002851503115881298</v>
      </c>
      <c r="E152" s="122">
        <v>0.57866715774516</v>
      </c>
      <c r="F152" s="86" t="s">
        <v>1917</v>
      </c>
      <c r="G152" s="86" t="b">
        <v>0</v>
      </c>
      <c r="H152" s="86" t="b">
        <v>0</v>
      </c>
      <c r="I152" s="86" t="b">
        <v>0</v>
      </c>
      <c r="J152" s="86" t="b">
        <v>0</v>
      </c>
      <c r="K152" s="86" t="b">
        <v>0</v>
      </c>
      <c r="L152" s="86" t="b">
        <v>0</v>
      </c>
    </row>
    <row r="153" spans="1:12" ht="15">
      <c r="A153" s="86" t="s">
        <v>276</v>
      </c>
      <c r="B153" s="86" t="s">
        <v>1786</v>
      </c>
      <c r="C153" s="86">
        <v>3</v>
      </c>
      <c r="D153" s="122">
        <v>0.002851503115881298</v>
      </c>
      <c r="E153" s="122">
        <v>1.5786671577451599</v>
      </c>
      <c r="F153" s="86" t="s">
        <v>1917</v>
      </c>
      <c r="G153" s="86" t="b">
        <v>0</v>
      </c>
      <c r="H153" s="86" t="b">
        <v>0</v>
      </c>
      <c r="I153" s="86" t="b">
        <v>0</v>
      </c>
      <c r="J153" s="86" t="b">
        <v>0</v>
      </c>
      <c r="K153" s="86" t="b">
        <v>0</v>
      </c>
      <c r="L153" s="86" t="b">
        <v>0</v>
      </c>
    </row>
    <row r="154" spans="1:12" ht="15">
      <c r="A154" s="86" t="s">
        <v>1786</v>
      </c>
      <c r="B154" s="86" t="s">
        <v>1787</v>
      </c>
      <c r="C154" s="86">
        <v>3</v>
      </c>
      <c r="D154" s="122">
        <v>0.002851503115881298</v>
      </c>
      <c r="E154" s="122">
        <v>2.714329759745233</v>
      </c>
      <c r="F154" s="86" t="s">
        <v>1917</v>
      </c>
      <c r="G154" s="86" t="b">
        <v>0</v>
      </c>
      <c r="H154" s="86" t="b">
        <v>0</v>
      </c>
      <c r="I154" s="86" t="b">
        <v>0</v>
      </c>
      <c r="J154" s="86" t="b">
        <v>0</v>
      </c>
      <c r="K154" s="86" t="b">
        <v>0</v>
      </c>
      <c r="L154" s="86" t="b">
        <v>0</v>
      </c>
    </row>
    <row r="155" spans="1:12" ht="15">
      <c r="A155" s="86" t="s">
        <v>1787</v>
      </c>
      <c r="B155" s="86" t="s">
        <v>1488</v>
      </c>
      <c r="C155" s="86">
        <v>3</v>
      </c>
      <c r="D155" s="122">
        <v>0.002851503115881298</v>
      </c>
      <c r="E155" s="122">
        <v>1.8297231784473025</v>
      </c>
      <c r="F155" s="86" t="s">
        <v>1917</v>
      </c>
      <c r="G155" s="86" t="b">
        <v>0</v>
      </c>
      <c r="H155" s="86" t="b">
        <v>0</v>
      </c>
      <c r="I155" s="86" t="b">
        <v>0</v>
      </c>
      <c r="J155" s="86" t="b">
        <v>0</v>
      </c>
      <c r="K155" s="86" t="b">
        <v>0</v>
      </c>
      <c r="L155" s="86" t="b">
        <v>0</v>
      </c>
    </row>
    <row r="156" spans="1:12" ht="15">
      <c r="A156" s="86" t="s">
        <v>1488</v>
      </c>
      <c r="B156" s="86" t="s">
        <v>1751</v>
      </c>
      <c r="C156" s="86">
        <v>3</v>
      </c>
      <c r="D156" s="122">
        <v>0.002851503115881298</v>
      </c>
      <c r="E156" s="122">
        <v>1.8297231784473025</v>
      </c>
      <c r="F156" s="86" t="s">
        <v>1917</v>
      </c>
      <c r="G156" s="86" t="b">
        <v>0</v>
      </c>
      <c r="H156" s="86" t="b">
        <v>0</v>
      </c>
      <c r="I156" s="86" t="b">
        <v>0</v>
      </c>
      <c r="J156" s="86" t="b">
        <v>0</v>
      </c>
      <c r="K156" s="86" t="b">
        <v>0</v>
      </c>
      <c r="L156" s="86" t="b">
        <v>0</v>
      </c>
    </row>
    <row r="157" spans="1:12" ht="15">
      <c r="A157" s="86" t="s">
        <v>1751</v>
      </c>
      <c r="B157" s="86" t="s">
        <v>1632</v>
      </c>
      <c r="C157" s="86">
        <v>3</v>
      </c>
      <c r="D157" s="122">
        <v>0.002851503115881298</v>
      </c>
      <c r="E157" s="122">
        <v>2.714329759745233</v>
      </c>
      <c r="F157" s="86" t="s">
        <v>1917</v>
      </c>
      <c r="G157" s="86" t="b">
        <v>0</v>
      </c>
      <c r="H157" s="86" t="b">
        <v>0</v>
      </c>
      <c r="I157" s="86" t="b">
        <v>0</v>
      </c>
      <c r="J157" s="86" t="b">
        <v>0</v>
      </c>
      <c r="K157" s="86" t="b">
        <v>0</v>
      </c>
      <c r="L157" s="86" t="b">
        <v>0</v>
      </c>
    </row>
    <row r="158" spans="1:12" ht="15">
      <c r="A158" s="86" t="s">
        <v>1632</v>
      </c>
      <c r="B158" s="86" t="s">
        <v>1722</v>
      </c>
      <c r="C158" s="86">
        <v>3</v>
      </c>
      <c r="D158" s="122">
        <v>0.002851503115881298</v>
      </c>
      <c r="E158" s="122">
        <v>2.714329759745233</v>
      </c>
      <c r="F158" s="86" t="s">
        <v>1917</v>
      </c>
      <c r="G158" s="86" t="b">
        <v>0</v>
      </c>
      <c r="H158" s="86" t="b">
        <v>0</v>
      </c>
      <c r="I158" s="86" t="b">
        <v>0</v>
      </c>
      <c r="J158" s="86" t="b">
        <v>0</v>
      </c>
      <c r="K158" s="86" t="b">
        <v>0</v>
      </c>
      <c r="L158" s="86" t="b">
        <v>0</v>
      </c>
    </row>
    <row r="159" spans="1:12" ht="15">
      <c r="A159" s="86" t="s">
        <v>1722</v>
      </c>
      <c r="B159" s="86" t="s">
        <v>1488</v>
      </c>
      <c r="C159" s="86">
        <v>3</v>
      </c>
      <c r="D159" s="122">
        <v>0.002851503115881298</v>
      </c>
      <c r="E159" s="122">
        <v>1.8297231784473025</v>
      </c>
      <c r="F159" s="86" t="s">
        <v>1917</v>
      </c>
      <c r="G159" s="86" t="b">
        <v>0</v>
      </c>
      <c r="H159" s="86" t="b">
        <v>0</v>
      </c>
      <c r="I159" s="86" t="b">
        <v>0</v>
      </c>
      <c r="J159" s="86" t="b">
        <v>0</v>
      </c>
      <c r="K159" s="86" t="b">
        <v>0</v>
      </c>
      <c r="L159" s="86" t="b">
        <v>0</v>
      </c>
    </row>
    <row r="160" spans="1:12" ht="15">
      <c r="A160" s="86" t="s">
        <v>1488</v>
      </c>
      <c r="B160" s="86" t="s">
        <v>1752</v>
      </c>
      <c r="C160" s="86">
        <v>3</v>
      </c>
      <c r="D160" s="122">
        <v>0.002851503115881298</v>
      </c>
      <c r="E160" s="122">
        <v>1.8297231784473025</v>
      </c>
      <c r="F160" s="86" t="s">
        <v>1917</v>
      </c>
      <c r="G160" s="86" t="b">
        <v>0</v>
      </c>
      <c r="H160" s="86" t="b">
        <v>0</v>
      </c>
      <c r="I160" s="86" t="b">
        <v>0</v>
      </c>
      <c r="J160" s="86" t="b">
        <v>0</v>
      </c>
      <c r="K160" s="86" t="b">
        <v>0</v>
      </c>
      <c r="L160" s="86" t="b">
        <v>0</v>
      </c>
    </row>
    <row r="161" spans="1:12" ht="15">
      <c r="A161" s="86" t="s">
        <v>1752</v>
      </c>
      <c r="B161" s="86" t="s">
        <v>1788</v>
      </c>
      <c r="C161" s="86">
        <v>3</v>
      </c>
      <c r="D161" s="122">
        <v>0.002851503115881298</v>
      </c>
      <c r="E161" s="122">
        <v>2.714329759745233</v>
      </c>
      <c r="F161" s="86" t="s">
        <v>1917</v>
      </c>
      <c r="G161" s="86" t="b">
        <v>0</v>
      </c>
      <c r="H161" s="86" t="b">
        <v>0</v>
      </c>
      <c r="I161" s="86" t="b">
        <v>0</v>
      </c>
      <c r="J161" s="86" t="b">
        <v>0</v>
      </c>
      <c r="K161" s="86" t="b">
        <v>0</v>
      </c>
      <c r="L161" s="86" t="b">
        <v>0</v>
      </c>
    </row>
    <row r="162" spans="1:12" ht="15">
      <c r="A162" s="86" t="s">
        <v>1788</v>
      </c>
      <c r="B162" s="86" t="s">
        <v>1630</v>
      </c>
      <c r="C162" s="86">
        <v>3</v>
      </c>
      <c r="D162" s="122">
        <v>0.002851503115881298</v>
      </c>
      <c r="E162" s="122">
        <v>2.1914510144648953</v>
      </c>
      <c r="F162" s="86" t="s">
        <v>1917</v>
      </c>
      <c r="G162" s="86" t="b">
        <v>0</v>
      </c>
      <c r="H162" s="86" t="b">
        <v>0</v>
      </c>
      <c r="I162" s="86" t="b">
        <v>0</v>
      </c>
      <c r="J162" s="86" t="b">
        <v>0</v>
      </c>
      <c r="K162" s="86" t="b">
        <v>0</v>
      </c>
      <c r="L162" s="86" t="b">
        <v>0</v>
      </c>
    </row>
    <row r="163" spans="1:12" ht="15">
      <c r="A163" s="86" t="s">
        <v>1630</v>
      </c>
      <c r="B163" s="86" t="s">
        <v>1789</v>
      </c>
      <c r="C163" s="86">
        <v>3</v>
      </c>
      <c r="D163" s="122">
        <v>0.002851503115881298</v>
      </c>
      <c r="E163" s="122">
        <v>2.1122697684172707</v>
      </c>
      <c r="F163" s="86" t="s">
        <v>1917</v>
      </c>
      <c r="G163" s="86" t="b">
        <v>0</v>
      </c>
      <c r="H163" s="86" t="b">
        <v>0</v>
      </c>
      <c r="I163" s="86" t="b">
        <v>0</v>
      </c>
      <c r="J163" s="86" t="b">
        <v>1</v>
      </c>
      <c r="K163" s="86" t="b">
        <v>0</v>
      </c>
      <c r="L163" s="86" t="b">
        <v>0</v>
      </c>
    </row>
    <row r="164" spans="1:12" ht="15">
      <c r="A164" s="86" t="s">
        <v>1789</v>
      </c>
      <c r="B164" s="86" t="s">
        <v>1700</v>
      </c>
      <c r="C164" s="86">
        <v>3</v>
      </c>
      <c r="D164" s="122">
        <v>0.002851503115881298</v>
      </c>
      <c r="E164" s="122">
        <v>2.714329759745233</v>
      </c>
      <c r="F164" s="86" t="s">
        <v>1917</v>
      </c>
      <c r="G164" s="86" t="b">
        <v>1</v>
      </c>
      <c r="H164" s="86" t="b">
        <v>0</v>
      </c>
      <c r="I164" s="86" t="b">
        <v>0</v>
      </c>
      <c r="J164" s="86" t="b">
        <v>1</v>
      </c>
      <c r="K164" s="86" t="b">
        <v>0</v>
      </c>
      <c r="L164" s="86" t="b">
        <v>0</v>
      </c>
    </row>
    <row r="165" spans="1:12" ht="15">
      <c r="A165" s="86" t="s">
        <v>1700</v>
      </c>
      <c r="B165" s="86" t="s">
        <v>403</v>
      </c>
      <c r="C165" s="86">
        <v>3</v>
      </c>
      <c r="D165" s="122">
        <v>0.002851503115881298</v>
      </c>
      <c r="E165" s="122">
        <v>1.1122697684172707</v>
      </c>
      <c r="F165" s="86" t="s">
        <v>1917</v>
      </c>
      <c r="G165" s="86" t="b">
        <v>1</v>
      </c>
      <c r="H165" s="86" t="b">
        <v>0</v>
      </c>
      <c r="I165" s="86" t="b">
        <v>0</v>
      </c>
      <c r="J165" s="86" t="b">
        <v>0</v>
      </c>
      <c r="K165" s="86" t="b">
        <v>0</v>
      </c>
      <c r="L165" s="86" t="b">
        <v>0</v>
      </c>
    </row>
    <row r="166" spans="1:12" ht="15">
      <c r="A166" s="86" t="s">
        <v>403</v>
      </c>
      <c r="B166" s="86" t="s">
        <v>1790</v>
      </c>
      <c r="C166" s="86">
        <v>3</v>
      </c>
      <c r="D166" s="122">
        <v>0.002851503115881298</v>
      </c>
      <c r="E166" s="122">
        <v>1.3719070789230268</v>
      </c>
      <c r="F166" s="86" t="s">
        <v>1917</v>
      </c>
      <c r="G166" s="86" t="b">
        <v>0</v>
      </c>
      <c r="H166" s="86" t="b">
        <v>0</v>
      </c>
      <c r="I166" s="86" t="b">
        <v>0</v>
      </c>
      <c r="J166" s="86" t="b">
        <v>0</v>
      </c>
      <c r="K166" s="86" t="b">
        <v>1</v>
      </c>
      <c r="L166" s="86" t="b">
        <v>0</v>
      </c>
    </row>
    <row r="167" spans="1:12" ht="15">
      <c r="A167" s="86" t="s">
        <v>1790</v>
      </c>
      <c r="B167" s="86" t="s">
        <v>1674</v>
      </c>
      <c r="C167" s="86">
        <v>3</v>
      </c>
      <c r="D167" s="122">
        <v>0.002851503115881298</v>
      </c>
      <c r="E167" s="122">
        <v>2.5893910231369333</v>
      </c>
      <c r="F167" s="86" t="s">
        <v>1917</v>
      </c>
      <c r="G167" s="86" t="b">
        <v>0</v>
      </c>
      <c r="H167" s="86" t="b">
        <v>1</v>
      </c>
      <c r="I167" s="86" t="b">
        <v>0</v>
      </c>
      <c r="J167" s="86" t="b">
        <v>0</v>
      </c>
      <c r="K167" s="86" t="b">
        <v>0</v>
      </c>
      <c r="L167" s="86" t="b">
        <v>0</v>
      </c>
    </row>
    <row r="168" spans="1:12" ht="15">
      <c r="A168" s="86" t="s">
        <v>1674</v>
      </c>
      <c r="B168" s="86" t="s">
        <v>1791</v>
      </c>
      <c r="C168" s="86">
        <v>3</v>
      </c>
      <c r="D168" s="122">
        <v>0.002851503115881298</v>
      </c>
      <c r="E168" s="122">
        <v>2.5893910231369333</v>
      </c>
      <c r="F168" s="86" t="s">
        <v>1917</v>
      </c>
      <c r="G168" s="86" t="b">
        <v>0</v>
      </c>
      <c r="H168" s="86" t="b">
        <v>0</v>
      </c>
      <c r="I168" s="86" t="b">
        <v>0</v>
      </c>
      <c r="J168" s="86" t="b">
        <v>0</v>
      </c>
      <c r="K168" s="86" t="b">
        <v>0</v>
      </c>
      <c r="L168" s="86" t="b">
        <v>0</v>
      </c>
    </row>
    <row r="169" spans="1:12" ht="15">
      <c r="A169" s="86" t="s">
        <v>1791</v>
      </c>
      <c r="B169" s="86" t="s">
        <v>1652</v>
      </c>
      <c r="C169" s="86">
        <v>3</v>
      </c>
      <c r="D169" s="122">
        <v>0.002851503115881298</v>
      </c>
      <c r="E169" s="122">
        <v>2.2372085050255706</v>
      </c>
      <c r="F169" s="86" t="s">
        <v>1917</v>
      </c>
      <c r="G169" s="86" t="b">
        <v>0</v>
      </c>
      <c r="H169" s="86" t="b">
        <v>0</v>
      </c>
      <c r="I169" s="86" t="b">
        <v>0</v>
      </c>
      <c r="J169" s="86" t="b">
        <v>0</v>
      </c>
      <c r="K169" s="86" t="b">
        <v>0</v>
      </c>
      <c r="L169" s="86" t="b">
        <v>0</v>
      </c>
    </row>
    <row r="170" spans="1:12" ht="15">
      <c r="A170" s="86" t="s">
        <v>1488</v>
      </c>
      <c r="B170" s="86" t="s">
        <v>1792</v>
      </c>
      <c r="C170" s="86">
        <v>3</v>
      </c>
      <c r="D170" s="122">
        <v>0.002851503115881298</v>
      </c>
      <c r="E170" s="122">
        <v>1.8297231784473025</v>
      </c>
      <c r="F170" s="86" t="s">
        <v>1917</v>
      </c>
      <c r="G170" s="86" t="b">
        <v>0</v>
      </c>
      <c r="H170" s="86" t="b">
        <v>0</v>
      </c>
      <c r="I170" s="86" t="b">
        <v>0</v>
      </c>
      <c r="J170" s="86" t="b">
        <v>0</v>
      </c>
      <c r="K170" s="86" t="b">
        <v>1</v>
      </c>
      <c r="L170" s="86" t="b">
        <v>0</v>
      </c>
    </row>
    <row r="171" spans="1:12" ht="15">
      <c r="A171" s="86" t="s">
        <v>1792</v>
      </c>
      <c r="B171" s="86" t="s">
        <v>294</v>
      </c>
      <c r="C171" s="86">
        <v>3</v>
      </c>
      <c r="D171" s="122">
        <v>0.002851503115881298</v>
      </c>
      <c r="E171" s="122">
        <v>2.3463529744506384</v>
      </c>
      <c r="F171" s="86" t="s">
        <v>1917</v>
      </c>
      <c r="G171" s="86" t="b">
        <v>0</v>
      </c>
      <c r="H171" s="86" t="b">
        <v>1</v>
      </c>
      <c r="I171" s="86" t="b">
        <v>0</v>
      </c>
      <c r="J171" s="86" t="b">
        <v>0</v>
      </c>
      <c r="K171" s="86" t="b">
        <v>0</v>
      </c>
      <c r="L171" s="86" t="b">
        <v>0</v>
      </c>
    </row>
    <row r="172" spans="1:12" ht="15">
      <c r="A172" s="86" t="s">
        <v>1487</v>
      </c>
      <c r="B172" s="86" t="s">
        <v>1657</v>
      </c>
      <c r="C172" s="86">
        <v>3</v>
      </c>
      <c r="D172" s="122">
        <v>0.002851503115881298</v>
      </c>
      <c r="E172" s="122">
        <v>1.9873310318089707</v>
      </c>
      <c r="F172" s="86" t="s">
        <v>1917</v>
      </c>
      <c r="G172" s="86" t="b">
        <v>1</v>
      </c>
      <c r="H172" s="86" t="b">
        <v>0</v>
      </c>
      <c r="I172" s="86" t="b">
        <v>0</v>
      </c>
      <c r="J172" s="86" t="b">
        <v>0</v>
      </c>
      <c r="K172" s="86" t="b">
        <v>0</v>
      </c>
      <c r="L172" s="86" t="b">
        <v>0</v>
      </c>
    </row>
    <row r="173" spans="1:12" ht="15">
      <c r="A173" s="86" t="s">
        <v>1657</v>
      </c>
      <c r="B173" s="86" t="s">
        <v>1671</v>
      </c>
      <c r="C173" s="86">
        <v>3</v>
      </c>
      <c r="D173" s="122">
        <v>0.002851503115881298</v>
      </c>
      <c r="E173" s="122">
        <v>2.714329759745233</v>
      </c>
      <c r="F173" s="86" t="s">
        <v>1917</v>
      </c>
      <c r="G173" s="86" t="b">
        <v>0</v>
      </c>
      <c r="H173" s="86" t="b">
        <v>0</v>
      </c>
      <c r="I173" s="86" t="b">
        <v>0</v>
      </c>
      <c r="J173" s="86" t="b">
        <v>0</v>
      </c>
      <c r="K173" s="86" t="b">
        <v>0</v>
      </c>
      <c r="L173" s="86" t="b">
        <v>0</v>
      </c>
    </row>
    <row r="174" spans="1:12" ht="15">
      <c r="A174" s="86" t="s">
        <v>1671</v>
      </c>
      <c r="B174" s="86" t="s">
        <v>1482</v>
      </c>
      <c r="C174" s="86">
        <v>3</v>
      </c>
      <c r="D174" s="122">
        <v>0.002851503115881298</v>
      </c>
      <c r="E174" s="122">
        <v>2.714329759745233</v>
      </c>
      <c r="F174" s="86" t="s">
        <v>1917</v>
      </c>
      <c r="G174" s="86" t="b">
        <v>0</v>
      </c>
      <c r="H174" s="86" t="b">
        <v>0</v>
      </c>
      <c r="I174" s="86" t="b">
        <v>0</v>
      </c>
      <c r="J174" s="86" t="b">
        <v>0</v>
      </c>
      <c r="K174" s="86" t="b">
        <v>0</v>
      </c>
      <c r="L174" s="86" t="b">
        <v>0</v>
      </c>
    </row>
    <row r="175" spans="1:12" ht="15">
      <c r="A175" s="86" t="s">
        <v>1482</v>
      </c>
      <c r="B175" s="86" t="s">
        <v>1635</v>
      </c>
      <c r="C175" s="86">
        <v>3</v>
      </c>
      <c r="D175" s="122">
        <v>0.002851503115881298</v>
      </c>
      <c r="E175" s="122">
        <v>2.714329759745233</v>
      </c>
      <c r="F175" s="86" t="s">
        <v>1917</v>
      </c>
      <c r="G175" s="86" t="b">
        <v>0</v>
      </c>
      <c r="H175" s="86" t="b">
        <v>0</v>
      </c>
      <c r="I175" s="86" t="b">
        <v>0</v>
      </c>
      <c r="J175" s="86" t="b">
        <v>0</v>
      </c>
      <c r="K175" s="86" t="b">
        <v>0</v>
      </c>
      <c r="L175" s="86" t="b">
        <v>0</v>
      </c>
    </row>
    <row r="176" spans="1:12" ht="15">
      <c r="A176" s="86" t="s">
        <v>1635</v>
      </c>
      <c r="B176" s="86" t="s">
        <v>1689</v>
      </c>
      <c r="C176" s="86">
        <v>3</v>
      </c>
      <c r="D176" s="122">
        <v>0.002851503115881298</v>
      </c>
      <c r="E176" s="122">
        <v>2.4924810101288766</v>
      </c>
      <c r="F176" s="86" t="s">
        <v>1917</v>
      </c>
      <c r="G176" s="86" t="b">
        <v>0</v>
      </c>
      <c r="H176" s="86" t="b">
        <v>0</v>
      </c>
      <c r="I176" s="86" t="b">
        <v>0</v>
      </c>
      <c r="J176" s="86" t="b">
        <v>0</v>
      </c>
      <c r="K176" s="86" t="b">
        <v>0</v>
      </c>
      <c r="L176" s="86" t="b">
        <v>0</v>
      </c>
    </row>
    <row r="177" spans="1:12" ht="15">
      <c r="A177" s="86" t="s">
        <v>1689</v>
      </c>
      <c r="B177" s="86" t="s">
        <v>1757</v>
      </c>
      <c r="C177" s="86">
        <v>3</v>
      </c>
      <c r="D177" s="122">
        <v>0.002851503115881298</v>
      </c>
      <c r="E177" s="122">
        <v>2.4924810101288766</v>
      </c>
      <c r="F177" s="86" t="s">
        <v>1917</v>
      </c>
      <c r="G177" s="86" t="b">
        <v>0</v>
      </c>
      <c r="H177" s="86" t="b">
        <v>0</v>
      </c>
      <c r="I177" s="86" t="b">
        <v>0</v>
      </c>
      <c r="J177" s="86" t="b">
        <v>0</v>
      </c>
      <c r="K177" s="86" t="b">
        <v>0</v>
      </c>
      <c r="L177" s="86" t="b">
        <v>0</v>
      </c>
    </row>
    <row r="178" spans="1:12" ht="15">
      <c r="A178" s="86" t="s">
        <v>1757</v>
      </c>
      <c r="B178" s="86" t="s">
        <v>1636</v>
      </c>
      <c r="C178" s="86">
        <v>3</v>
      </c>
      <c r="D178" s="122">
        <v>0.002851503115881298</v>
      </c>
      <c r="E178" s="122">
        <v>2.4924810101288766</v>
      </c>
      <c r="F178" s="86" t="s">
        <v>1917</v>
      </c>
      <c r="G178" s="86" t="b">
        <v>0</v>
      </c>
      <c r="H178" s="86" t="b">
        <v>0</v>
      </c>
      <c r="I178" s="86" t="b">
        <v>0</v>
      </c>
      <c r="J178" s="86" t="b">
        <v>0</v>
      </c>
      <c r="K178" s="86" t="b">
        <v>0</v>
      </c>
      <c r="L178" s="86" t="b">
        <v>0</v>
      </c>
    </row>
    <row r="179" spans="1:12" ht="15">
      <c r="A179" s="86" t="s">
        <v>1636</v>
      </c>
      <c r="B179" s="86" t="s">
        <v>1679</v>
      </c>
      <c r="C179" s="86">
        <v>3</v>
      </c>
      <c r="D179" s="122">
        <v>0.002851503115881298</v>
      </c>
      <c r="E179" s="122">
        <v>2.1245042248342823</v>
      </c>
      <c r="F179" s="86" t="s">
        <v>1917</v>
      </c>
      <c r="G179" s="86" t="b">
        <v>0</v>
      </c>
      <c r="H179" s="86" t="b">
        <v>0</v>
      </c>
      <c r="I179" s="86" t="b">
        <v>0</v>
      </c>
      <c r="J179" s="86" t="b">
        <v>0</v>
      </c>
      <c r="K179" s="86" t="b">
        <v>0</v>
      </c>
      <c r="L179" s="86" t="b">
        <v>0</v>
      </c>
    </row>
    <row r="180" spans="1:12" ht="15">
      <c r="A180" s="86" t="s">
        <v>1679</v>
      </c>
      <c r="B180" s="86" t="s">
        <v>1703</v>
      </c>
      <c r="C180" s="86">
        <v>3</v>
      </c>
      <c r="D180" s="122">
        <v>0.002851503115881298</v>
      </c>
      <c r="E180" s="122">
        <v>2.0453229787866576</v>
      </c>
      <c r="F180" s="86" t="s">
        <v>1917</v>
      </c>
      <c r="G180" s="86" t="b">
        <v>0</v>
      </c>
      <c r="H180" s="86" t="b">
        <v>0</v>
      </c>
      <c r="I180" s="86" t="b">
        <v>0</v>
      </c>
      <c r="J180" s="86" t="b">
        <v>0</v>
      </c>
      <c r="K180" s="86" t="b">
        <v>0</v>
      </c>
      <c r="L180" s="86" t="b">
        <v>0</v>
      </c>
    </row>
    <row r="181" spans="1:12" ht="15">
      <c r="A181" s="86" t="s">
        <v>1703</v>
      </c>
      <c r="B181" s="86" t="s">
        <v>1703</v>
      </c>
      <c r="C181" s="86">
        <v>3</v>
      </c>
      <c r="D181" s="122">
        <v>0.002851503115881298</v>
      </c>
      <c r="E181" s="122">
        <v>2.1122697684172707</v>
      </c>
      <c r="F181" s="86" t="s">
        <v>1917</v>
      </c>
      <c r="G181" s="86" t="b">
        <v>0</v>
      </c>
      <c r="H181" s="86" t="b">
        <v>0</v>
      </c>
      <c r="I181" s="86" t="b">
        <v>0</v>
      </c>
      <c r="J181" s="86" t="b">
        <v>0</v>
      </c>
      <c r="K181" s="86" t="b">
        <v>0</v>
      </c>
      <c r="L181" s="86" t="b">
        <v>0</v>
      </c>
    </row>
    <row r="182" spans="1:12" ht="15">
      <c r="A182" s="86" t="s">
        <v>1703</v>
      </c>
      <c r="B182" s="86" t="s">
        <v>1806</v>
      </c>
      <c r="C182" s="86">
        <v>3</v>
      </c>
      <c r="D182" s="122">
        <v>0.002851503115881298</v>
      </c>
      <c r="E182" s="122">
        <v>2.413299764081252</v>
      </c>
      <c r="F182" s="86" t="s">
        <v>1917</v>
      </c>
      <c r="G182" s="86" t="b">
        <v>0</v>
      </c>
      <c r="H182" s="86" t="b">
        <v>0</v>
      </c>
      <c r="I182" s="86" t="b">
        <v>0</v>
      </c>
      <c r="J182" s="86" t="b">
        <v>0</v>
      </c>
      <c r="K182" s="86" t="b">
        <v>0</v>
      </c>
      <c r="L182" s="86" t="b">
        <v>0</v>
      </c>
    </row>
    <row r="183" spans="1:12" ht="15">
      <c r="A183" s="86" t="s">
        <v>1806</v>
      </c>
      <c r="B183" s="86" t="s">
        <v>403</v>
      </c>
      <c r="C183" s="86">
        <v>3</v>
      </c>
      <c r="D183" s="122">
        <v>0.002851503115881298</v>
      </c>
      <c r="E183" s="122">
        <v>1.1122697684172707</v>
      </c>
      <c r="F183" s="86" t="s">
        <v>1917</v>
      </c>
      <c r="G183" s="86" t="b">
        <v>0</v>
      </c>
      <c r="H183" s="86" t="b">
        <v>0</v>
      </c>
      <c r="I183" s="86" t="b">
        <v>0</v>
      </c>
      <c r="J183" s="86" t="b">
        <v>0</v>
      </c>
      <c r="K183" s="86" t="b">
        <v>0</v>
      </c>
      <c r="L183" s="86" t="b">
        <v>0</v>
      </c>
    </row>
    <row r="184" spans="1:12" ht="15">
      <c r="A184" s="86" t="s">
        <v>403</v>
      </c>
      <c r="B184" s="86" t="s">
        <v>417</v>
      </c>
      <c r="C184" s="86">
        <v>3</v>
      </c>
      <c r="D184" s="122">
        <v>0.002851503115881298</v>
      </c>
      <c r="E184" s="122">
        <v>1.2469683423147269</v>
      </c>
      <c r="F184" s="86" t="s">
        <v>1917</v>
      </c>
      <c r="G184" s="86" t="b">
        <v>0</v>
      </c>
      <c r="H184" s="86" t="b">
        <v>0</v>
      </c>
      <c r="I184" s="86" t="b">
        <v>0</v>
      </c>
      <c r="J184" s="86" t="b">
        <v>0</v>
      </c>
      <c r="K184" s="86" t="b">
        <v>0</v>
      </c>
      <c r="L184" s="86" t="b">
        <v>0</v>
      </c>
    </row>
    <row r="185" spans="1:12" ht="15">
      <c r="A185" s="86" t="s">
        <v>271</v>
      </c>
      <c r="B185" s="86" t="s">
        <v>296</v>
      </c>
      <c r="C185" s="86">
        <v>3</v>
      </c>
      <c r="D185" s="122">
        <v>0.002851503115881298</v>
      </c>
      <c r="E185" s="122">
        <v>1.4754476708300963</v>
      </c>
      <c r="F185" s="86" t="s">
        <v>1917</v>
      </c>
      <c r="G185" s="86" t="b">
        <v>0</v>
      </c>
      <c r="H185" s="86" t="b">
        <v>0</v>
      </c>
      <c r="I185" s="86" t="b">
        <v>0</v>
      </c>
      <c r="J185" s="86" t="b">
        <v>0</v>
      </c>
      <c r="K185" s="86" t="b">
        <v>0</v>
      </c>
      <c r="L185" s="86" t="b">
        <v>0</v>
      </c>
    </row>
    <row r="186" spans="1:12" ht="15">
      <c r="A186" s="86" t="s">
        <v>295</v>
      </c>
      <c r="B186" s="86" t="s">
        <v>1664</v>
      </c>
      <c r="C186" s="86">
        <v>3</v>
      </c>
      <c r="D186" s="122">
        <v>0.002851503115881298</v>
      </c>
      <c r="E186" s="122">
        <v>2.1914510144648953</v>
      </c>
      <c r="F186" s="86" t="s">
        <v>1917</v>
      </c>
      <c r="G186" s="86" t="b">
        <v>0</v>
      </c>
      <c r="H186" s="86" t="b">
        <v>0</v>
      </c>
      <c r="I186" s="86" t="b">
        <v>0</v>
      </c>
      <c r="J186" s="86" t="b">
        <v>1</v>
      </c>
      <c r="K186" s="86" t="b">
        <v>0</v>
      </c>
      <c r="L186" s="86" t="b">
        <v>0</v>
      </c>
    </row>
    <row r="187" spans="1:12" ht="15">
      <c r="A187" s="86" t="s">
        <v>1664</v>
      </c>
      <c r="B187" s="86" t="s">
        <v>1663</v>
      </c>
      <c r="C187" s="86">
        <v>3</v>
      </c>
      <c r="D187" s="122">
        <v>0.002851503115881298</v>
      </c>
      <c r="E187" s="122">
        <v>2.0153597554092144</v>
      </c>
      <c r="F187" s="86" t="s">
        <v>1917</v>
      </c>
      <c r="G187" s="86" t="b">
        <v>1</v>
      </c>
      <c r="H187" s="86" t="b">
        <v>0</v>
      </c>
      <c r="I187" s="86" t="b">
        <v>0</v>
      </c>
      <c r="J187" s="86" t="b">
        <v>0</v>
      </c>
      <c r="K187" s="86" t="b">
        <v>0</v>
      </c>
      <c r="L187" s="86" t="b">
        <v>0</v>
      </c>
    </row>
    <row r="188" spans="1:12" ht="15">
      <c r="A188" s="86" t="s">
        <v>403</v>
      </c>
      <c r="B188" s="86" t="s">
        <v>1843</v>
      </c>
      <c r="C188" s="86">
        <v>3</v>
      </c>
      <c r="D188" s="122">
        <v>0.002851503115881298</v>
      </c>
      <c r="E188" s="122">
        <v>1.3719070789230268</v>
      </c>
      <c r="F188" s="86" t="s">
        <v>1917</v>
      </c>
      <c r="G188" s="86" t="b">
        <v>0</v>
      </c>
      <c r="H188" s="86" t="b">
        <v>0</v>
      </c>
      <c r="I188" s="86" t="b">
        <v>0</v>
      </c>
      <c r="J188" s="86" t="b">
        <v>0</v>
      </c>
      <c r="K188" s="86" t="b">
        <v>0</v>
      </c>
      <c r="L188" s="86" t="b">
        <v>0</v>
      </c>
    </row>
    <row r="189" spans="1:12" ht="15">
      <c r="A189" s="86" t="s">
        <v>1843</v>
      </c>
      <c r="B189" s="86" t="s">
        <v>1726</v>
      </c>
      <c r="C189" s="86">
        <v>3</v>
      </c>
      <c r="D189" s="122">
        <v>0.002851503115881298</v>
      </c>
      <c r="E189" s="122">
        <v>2.714329759745233</v>
      </c>
      <c r="F189" s="86" t="s">
        <v>1917</v>
      </c>
      <c r="G189" s="86" t="b">
        <v>0</v>
      </c>
      <c r="H189" s="86" t="b">
        <v>0</v>
      </c>
      <c r="I189" s="86" t="b">
        <v>0</v>
      </c>
      <c r="J189" s="86" t="b">
        <v>0</v>
      </c>
      <c r="K189" s="86" t="b">
        <v>0</v>
      </c>
      <c r="L189" s="86" t="b">
        <v>0</v>
      </c>
    </row>
    <row r="190" spans="1:12" ht="15">
      <c r="A190" s="86" t="s">
        <v>1726</v>
      </c>
      <c r="B190" s="86" t="s">
        <v>1706</v>
      </c>
      <c r="C190" s="86">
        <v>3</v>
      </c>
      <c r="D190" s="122">
        <v>0.002851503115881298</v>
      </c>
      <c r="E190" s="122">
        <v>2.714329759745233</v>
      </c>
      <c r="F190" s="86" t="s">
        <v>1917</v>
      </c>
      <c r="G190" s="86" t="b">
        <v>0</v>
      </c>
      <c r="H190" s="86" t="b">
        <v>0</v>
      </c>
      <c r="I190" s="86" t="b">
        <v>0</v>
      </c>
      <c r="J190" s="86" t="b">
        <v>0</v>
      </c>
      <c r="K190" s="86" t="b">
        <v>0</v>
      </c>
      <c r="L190" s="86" t="b">
        <v>0</v>
      </c>
    </row>
    <row r="191" spans="1:12" ht="15">
      <c r="A191" s="86" t="s">
        <v>295</v>
      </c>
      <c r="B191" s="86" t="s">
        <v>1844</v>
      </c>
      <c r="C191" s="86">
        <v>3</v>
      </c>
      <c r="D191" s="122">
        <v>0.002851503115881298</v>
      </c>
      <c r="E191" s="122">
        <v>2.1914510144648953</v>
      </c>
      <c r="F191" s="86" t="s">
        <v>1917</v>
      </c>
      <c r="G191" s="86" t="b">
        <v>0</v>
      </c>
      <c r="H191" s="86" t="b">
        <v>0</v>
      </c>
      <c r="I191" s="86" t="b">
        <v>0</v>
      </c>
      <c r="J191" s="86" t="b">
        <v>0</v>
      </c>
      <c r="K191" s="86" t="b">
        <v>0</v>
      </c>
      <c r="L191" s="86" t="b">
        <v>0</v>
      </c>
    </row>
    <row r="192" spans="1:12" ht="15">
      <c r="A192" s="86" t="s">
        <v>1844</v>
      </c>
      <c r="B192" s="86" t="s">
        <v>1672</v>
      </c>
      <c r="C192" s="86">
        <v>3</v>
      </c>
      <c r="D192" s="122">
        <v>0.002851503115881298</v>
      </c>
      <c r="E192" s="122">
        <v>2.714329759745233</v>
      </c>
      <c r="F192" s="86" t="s">
        <v>1917</v>
      </c>
      <c r="G192" s="86" t="b">
        <v>0</v>
      </c>
      <c r="H192" s="86" t="b">
        <v>0</v>
      </c>
      <c r="I192" s="86" t="b">
        <v>0</v>
      </c>
      <c r="J192" s="86" t="b">
        <v>0</v>
      </c>
      <c r="K192" s="86" t="b">
        <v>0</v>
      </c>
      <c r="L192" s="86" t="b">
        <v>0</v>
      </c>
    </row>
    <row r="193" spans="1:12" ht="15">
      <c r="A193" s="86" t="s">
        <v>1672</v>
      </c>
      <c r="B193" s="86" t="s">
        <v>1845</v>
      </c>
      <c r="C193" s="86">
        <v>3</v>
      </c>
      <c r="D193" s="122">
        <v>0.002851503115881298</v>
      </c>
      <c r="E193" s="122">
        <v>2.714329759745233</v>
      </c>
      <c r="F193" s="86" t="s">
        <v>1917</v>
      </c>
      <c r="G193" s="86" t="b">
        <v>0</v>
      </c>
      <c r="H193" s="86" t="b">
        <v>0</v>
      </c>
      <c r="I193" s="86" t="b">
        <v>0</v>
      </c>
      <c r="J193" s="86" t="b">
        <v>0</v>
      </c>
      <c r="K193" s="86" t="b">
        <v>0</v>
      </c>
      <c r="L193" s="86" t="b">
        <v>0</v>
      </c>
    </row>
    <row r="194" spans="1:12" ht="15">
      <c r="A194" s="86" t="s">
        <v>1845</v>
      </c>
      <c r="B194" s="86" t="s">
        <v>403</v>
      </c>
      <c r="C194" s="86">
        <v>3</v>
      </c>
      <c r="D194" s="122">
        <v>0.002851503115881298</v>
      </c>
      <c r="E194" s="122">
        <v>1.1122697684172707</v>
      </c>
      <c r="F194" s="86" t="s">
        <v>1917</v>
      </c>
      <c r="G194" s="86" t="b">
        <v>0</v>
      </c>
      <c r="H194" s="86" t="b">
        <v>0</v>
      </c>
      <c r="I194" s="86" t="b">
        <v>0</v>
      </c>
      <c r="J194" s="86" t="b">
        <v>0</v>
      </c>
      <c r="K194" s="86" t="b">
        <v>0</v>
      </c>
      <c r="L194" s="86" t="b">
        <v>0</v>
      </c>
    </row>
    <row r="195" spans="1:12" ht="15">
      <c r="A195" s="86" t="s">
        <v>403</v>
      </c>
      <c r="B195" s="86" t="s">
        <v>1846</v>
      </c>
      <c r="C195" s="86">
        <v>3</v>
      </c>
      <c r="D195" s="122">
        <v>0.002851503115881298</v>
      </c>
      <c r="E195" s="122">
        <v>1.3719070789230268</v>
      </c>
      <c r="F195" s="86" t="s">
        <v>1917</v>
      </c>
      <c r="G195" s="86" t="b">
        <v>0</v>
      </c>
      <c r="H195" s="86" t="b">
        <v>0</v>
      </c>
      <c r="I195" s="86" t="b">
        <v>0</v>
      </c>
      <c r="J195" s="86" t="b">
        <v>0</v>
      </c>
      <c r="K195" s="86" t="b">
        <v>0</v>
      </c>
      <c r="L195" s="86" t="b">
        <v>0</v>
      </c>
    </row>
    <row r="196" spans="1:12" ht="15">
      <c r="A196" s="86" t="s">
        <v>406</v>
      </c>
      <c r="B196" s="86" t="s">
        <v>1634</v>
      </c>
      <c r="C196" s="86">
        <v>3</v>
      </c>
      <c r="D196" s="122">
        <v>0.002851503115881298</v>
      </c>
      <c r="E196" s="122">
        <v>1.5286931827833214</v>
      </c>
      <c r="F196" s="86" t="s">
        <v>1917</v>
      </c>
      <c r="G196" s="86" t="b">
        <v>0</v>
      </c>
      <c r="H196" s="86" t="b">
        <v>0</v>
      </c>
      <c r="I196" s="86" t="b">
        <v>0</v>
      </c>
      <c r="J196" s="86" t="b">
        <v>0</v>
      </c>
      <c r="K196" s="86" t="b">
        <v>0</v>
      </c>
      <c r="L196" s="86" t="b">
        <v>0</v>
      </c>
    </row>
    <row r="197" spans="1:12" ht="15">
      <c r="A197" s="86" t="s">
        <v>1634</v>
      </c>
      <c r="B197" s="86" t="s">
        <v>1487</v>
      </c>
      <c r="C197" s="86">
        <v>3</v>
      </c>
      <c r="D197" s="122">
        <v>0.002851503115881298</v>
      </c>
      <c r="E197" s="122">
        <v>1.8490283336426891</v>
      </c>
      <c r="F197" s="86" t="s">
        <v>1917</v>
      </c>
      <c r="G197" s="86" t="b">
        <v>0</v>
      </c>
      <c r="H197" s="86" t="b">
        <v>0</v>
      </c>
      <c r="I197" s="86" t="b">
        <v>0</v>
      </c>
      <c r="J197" s="86" t="b">
        <v>1</v>
      </c>
      <c r="K197" s="86" t="b">
        <v>0</v>
      </c>
      <c r="L197" s="86" t="b">
        <v>0</v>
      </c>
    </row>
    <row r="198" spans="1:12" ht="15">
      <c r="A198" s="86" t="s">
        <v>1487</v>
      </c>
      <c r="B198" s="86" t="s">
        <v>1872</v>
      </c>
      <c r="C198" s="86">
        <v>3</v>
      </c>
      <c r="D198" s="122">
        <v>0.002851503115881298</v>
      </c>
      <c r="E198" s="122">
        <v>1.9873310318089707</v>
      </c>
      <c r="F198" s="86" t="s">
        <v>1917</v>
      </c>
      <c r="G198" s="86" t="b">
        <v>1</v>
      </c>
      <c r="H198" s="86" t="b">
        <v>0</v>
      </c>
      <c r="I198" s="86" t="b">
        <v>0</v>
      </c>
      <c r="J198" s="86" t="b">
        <v>0</v>
      </c>
      <c r="K198" s="86" t="b">
        <v>0</v>
      </c>
      <c r="L198" s="86" t="b">
        <v>0</v>
      </c>
    </row>
    <row r="199" spans="1:12" ht="15">
      <c r="A199" s="86" t="s">
        <v>1872</v>
      </c>
      <c r="B199" s="86" t="s">
        <v>1873</v>
      </c>
      <c r="C199" s="86">
        <v>3</v>
      </c>
      <c r="D199" s="122">
        <v>0.002851503115881298</v>
      </c>
      <c r="E199" s="122">
        <v>2.714329759745233</v>
      </c>
      <c r="F199" s="86" t="s">
        <v>1917</v>
      </c>
      <c r="G199" s="86" t="b">
        <v>0</v>
      </c>
      <c r="H199" s="86" t="b">
        <v>0</v>
      </c>
      <c r="I199" s="86" t="b">
        <v>0</v>
      </c>
      <c r="J199" s="86" t="b">
        <v>0</v>
      </c>
      <c r="K199" s="86" t="b">
        <v>0</v>
      </c>
      <c r="L199" s="86" t="b">
        <v>0</v>
      </c>
    </row>
    <row r="200" spans="1:12" ht="15">
      <c r="A200" s="86" t="s">
        <v>1873</v>
      </c>
      <c r="B200" s="86" t="s">
        <v>1753</v>
      </c>
      <c r="C200" s="86">
        <v>3</v>
      </c>
      <c r="D200" s="122">
        <v>0.002851503115881298</v>
      </c>
      <c r="E200" s="122">
        <v>2.2372085050255706</v>
      </c>
      <c r="F200" s="86" t="s">
        <v>1917</v>
      </c>
      <c r="G200" s="86" t="b">
        <v>0</v>
      </c>
      <c r="H200" s="86" t="b">
        <v>0</v>
      </c>
      <c r="I200" s="86" t="b">
        <v>0</v>
      </c>
      <c r="J200" s="86" t="b">
        <v>0</v>
      </c>
      <c r="K200" s="86" t="b">
        <v>0</v>
      </c>
      <c r="L200" s="86" t="b">
        <v>0</v>
      </c>
    </row>
    <row r="201" spans="1:12" ht="15">
      <c r="A201" s="86" t="s">
        <v>1753</v>
      </c>
      <c r="B201" s="86" t="s">
        <v>1633</v>
      </c>
      <c r="C201" s="86">
        <v>3</v>
      </c>
      <c r="D201" s="122">
        <v>0.002851503115881298</v>
      </c>
      <c r="E201" s="122">
        <v>1.8692317197309762</v>
      </c>
      <c r="F201" s="86" t="s">
        <v>1917</v>
      </c>
      <c r="G201" s="86" t="b">
        <v>0</v>
      </c>
      <c r="H201" s="86" t="b">
        <v>0</v>
      </c>
      <c r="I201" s="86" t="b">
        <v>0</v>
      </c>
      <c r="J201" s="86" t="b">
        <v>0</v>
      </c>
      <c r="K201" s="86" t="b">
        <v>0</v>
      </c>
      <c r="L201" s="86" t="b">
        <v>0</v>
      </c>
    </row>
    <row r="202" spans="1:12" ht="15">
      <c r="A202" s="86" t="s">
        <v>1633</v>
      </c>
      <c r="B202" s="86" t="s">
        <v>1874</v>
      </c>
      <c r="C202" s="86">
        <v>3</v>
      </c>
      <c r="D202" s="122">
        <v>0.002851503115881298</v>
      </c>
      <c r="E202" s="122">
        <v>2.3463529744506384</v>
      </c>
      <c r="F202" s="86" t="s">
        <v>1917</v>
      </c>
      <c r="G202" s="86" t="b">
        <v>0</v>
      </c>
      <c r="H202" s="86" t="b">
        <v>0</v>
      </c>
      <c r="I202" s="86" t="b">
        <v>0</v>
      </c>
      <c r="J202" s="86" t="b">
        <v>0</v>
      </c>
      <c r="K202" s="86" t="b">
        <v>0</v>
      </c>
      <c r="L202" s="86" t="b">
        <v>0</v>
      </c>
    </row>
    <row r="203" spans="1:12" ht="15">
      <c r="A203" s="86" t="s">
        <v>1874</v>
      </c>
      <c r="B203" s="86" t="s">
        <v>1875</v>
      </c>
      <c r="C203" s="86">
        <v>3</v>
      </c>
      <c r="D203" s="122">
        <v>0.002851503115881298</v>
      </c>
      <c r="E203" s="122">
        <v>2.714329759745233</v>
      </c>
      <c r="F203" s="86" t="s">
        <v>1917</v>
      </c>
      <c r="G203" s="86" t="b">
        <v>0</v>
      </c>
      <c r="H203" s="86" t="b">
        <v>0</v>
      </c>
      <c r="I203" s="86" t="b">
        <v>0</v>
      </c>
      <c r="J203" s="86" t="b">
        <v>0</v>
      </c>
      <c r="K203" s="86" t="b">
        <v>0</v>
      </c>
      <c r="L203" s="86" t="b">
        <v>0</v>
      </c>
    </row>
    <row r="204" spans="1:12" ht="15">
      <c r="A204" s="86" t="s">
        <v>1875</v>
      </c>
      <c r="B204" s="86" t="s">
        <v>1753</v>
      </c>
      <c r="C204" s="86">
        <v>3</v>
      </c>
      <c r="D204" s="122">
        <v>0.002851503115881298</v>
      </c>
      <c r="E204" s="122">
        <v>2.2372085050255706</v>
      </c>
      <c r="F204" s="86" t="s">
        <v>1917</v>
      </c>
      <c r="G204" s="86" t="b">
        <v>0</v>
      </c>
      <c r="H204" s="86" t="b">
        <v>0</v>
      </c>
      <c r="I204" s="86" t="b">
        <v>0</v>
      </c>
      <c r="J204" s="86" t="b">
        <v>0</v>
      </c>
      <c r="K204" s="86" t="b">
        <v>0</v>
      </c>
      <c r="L204" s="86" t="b">
        <v>0</v>
      </c>
    </row>
    <row r="205" spans="1:12" ht="15">
      <c r="A205" s="86" t="s">
        <v>1753</v>
      </c>
      <c r="B205" s="86" t="s">
        <v>1876</v>
      </c>
      <c r="C205" s="86">
        <v>3</v>
      </c>
      <c r="D205" s="122">
        <v>0.002851503115881298</v>
      </c>
      <c r="E205" s="122">
        <v>2.2372085050255706</v>
      </c>
      <c r="F205" s="86" t="s">
        <v>1917</v>
      </c>
      <c r="G205" s="86" t="b">
        <v>0</v>
      </c>
      <c r="H205" s="86" t="b">
        <v>0</v>
      </c>
      <c r="I205" s="86" t="b">
        <v>0</v>
      </c>
      <c r="J205" s="86" t="b">
        <v>0</v>
      </c>
      <c r="K205" s="86" t="b">
        <v>0</v>
      </c>
      <c r="L205" s="86" t="b">
        <v>0</v>
      </c>
    </row>
    <row r="206" spans="1:12" ht="15">
      <c r="A206" s="86" t="s">
        <v>1876</v>
      </c>
      <c r="B206" s="86" t="s">
        <v>1622</v>
      </c>
      <c r="C206" s="86">
        <v>3</v>
      </c>
      <c r="D206" s="122">
        <v>0.002851503115881298</v>
      </c>
      <c r="E206" s="122">
        <v>2.413299764081252</v>
      </c>
      <c r="F206" s="86" t="s">
        <v>1917</v>
      </c>
      <c r="G206" s="86" t="b">
        <v>0</v>
      </c>
      <c r="H206" s="86" t="b">
        <v>0</v>
      </c>
      <c r="I206" s="86" t="b">
        <v>0</v>
      </c>
      <c r="J206" s="86" t="b">
        <v>0</v>
      </c>
      <c r="K206" s="86" t="b">
        <v>0</v>
      </c>
      <c r="L206" s="86" t="b">
        <v>0</v>
      </c>
    </row>
    <row r="207" spans="1:12" ht="15">
      <c r="A207" s="86" t="s">
        <v>1622</v>
      </c>
      <c r="B207" s="86" t="s">
        <v>1753</v>
      </c>
      <c r="C207" s="86">
        <v>3</v>
      </c>
      <c r="D207" s="122">
        <v>0.002851503115881298</v>
      </c>
      <c r="E207" s="122">
        <v>1.9361785093615895</v>
      </c>
      <c r="F207" s="86" t="s">
        <v>1917</v>
      </c>
      <c r="G207" s="86" t="b">
        <v>0</v>
      </c>
      <c r="H207" s="86" t="b">
        <v>0</v>
      </c>
      <c r="I207" s="86" t="b">
        <v>0</v>
      </c>
      <c r="J207" s="86" t="b">
        <v>0</v>
      </c>
      <c r="K207" s="86" t="b">
        <v>0</v>
      </c>
      <c r="L207" s="86" t="b">
        <v>0</v>
      </c>
    </row>
    <row r="208" spans="1:12" ht="15">
      <c r="A208" s="86" t="s">
        <v>1753</v>
      </c>
      <c r="B208" s="86" t="s">
        <v>1877</v>
      </c>
      <c r="C208" s="86">
        <v>3</v>
      </c>
      <c r="D208" s="122">
        <v>0.002851503115881298</v>
      </c>
      <c r="E208" s="122">
        <v>2.2372085050255706</v>
      </c>
      <c r="F208" s="86" t="s">
        <v>1917</v>
      </c>
      <c r="G208" s="86" t="b">
        <v>0</v>
      </c>
      <c r="H208" s="86" t="b">
        <v>0</v>
      </c>
      <c r="I208" s="86" t="b">
        <v>0</v>
      </c>
      <c r="J208" s="86" t="b">
        <v>0</v>
      </c>
      <c r="K208" s="86" t="b">
        <v>0</v>
      </c>
      <c r="L208" s="86" t="b">
        <v>0</v>
      </c>
    </row>
    <row r="209" spans="1:12" ht="15">
      <c r="A209" s="86" t="s">
        <v>1877</v>
      </c>
      <c r="B209" s="86" t="s">
        <v>1878</v>
      </c>
      <c r="C209" s="86">
        <v>3</v>
      </c>
      <c r="D209" s="122">
        <v>0.002851503115881298</v>
      </c>
      <c r="E209" s="122">
        <v>2.714329759745233</v>
      </c>
      <c r="F209" s="86" t="s">
        <v>1917</v>
      </c>
      <c r="G209" s="86" t="b">
        <v>0</v>
      </c>
      <c r="H209" s="86" t="b">
        <v>0</v>
      </c>
      <c r="I209" s="86" t="b">
        <v>0</v>
      </c>
      <c r="J209" s="86" t="b">
        <v>0</v>
      </c>
      <c r="K209" s="86" t="b">
        <v>0</v>
      </c>
      <c r="L209" s="86" t="b">
        <v>0</v>
      </c>
    </row>
    <row r="210" spans="1:12" ht="15">
      <c r="A210" s="86" t="s">
        <v>1878</v>
      </c>
      <c r="B210" s="86" t="s">
        <v>1879</v>
      </c>
      <c r="C210" s="86">
        <v>3</v>
      </c>
      <c r="D210" s="122">
        <v>0.002851503115881298</v>
      </c>
      <c r="E210" s="122">
        <v>2.714329759745233</v>
      </c>
      <c r="F210" s="86" t="s">
        <v>1917</v>
      </c>
      <c r="G210" s="86" t="b">
        <v>0</v>
      </c>
      <c r="H210" s="86" t="b">
        <v>0</v>
      </c>
      <c r="I210" s="86" t="b">
        <v>0</v>
      </c>
      <c r="J210" s="86" t="b">
        <v>0</v>
      </c>
      <c r="K210" s="86" t="b">
        <v>0</v>
      </c>
      <c r="L210" s="86" t="b">
        <v>0</v>
      </c>
    </row>
    <row r="211" spans="1:12" ht="15">
      <c r="A211" s="86" t="s">
        <v>1879</v>
      </c>
      <c r="B211" s="86" t="s">
        <v>1646</v>
      </c>
      <c r="C211" s="86">
        <v>3</v>
      </c>
      <c r="D211" s="122">
        <v>0.002851503115881298</v>
      </c>
      <c r="E211" s="122">
        <v>2.714329759745233</v>
      </c>
      <c r="F211" s="86" t="s">
        <v>1917</v>
      </c>
      <c r="G211" s="86" t="b">
        <v>0</v>
      </c>
      <c r="H211" s="86" t="b">
        <v>0</v>
      </c>
      <c r="I211" s="86" t="b">
        <v>0</v>
      </c>
      <c r="J211" s="86" t="b">
        <v>0</v>
      </c>
      <c r="K211" s="86" t="b">
        <v>0</v>
      </c>
      <c r="L211" s="86" t="b">
        <v>0</v>
      </c>
    </row>
    <row r="212" spans="1:12" ht="15">
      <c r="A212" s="86" t="s">
        <v>1646</v>
      </c>
      <c r="B212" s="86" t="s">
        <v>1880</v>
      </c>
      <c r="C212" s="86">
        <v>3</v>
      </c>
      <c r="D212" s="122">
        <v>0.002851503115881298</v>
      </c>
      <c r="E212" s="122">
        <v>2.714329759745233</v>
      </c>
      <c r="F212" s="86" t="s">
        <v>1917</v>
      </c>
      <c r="G212" s="86" t="b">
        <v>0</v>
      </c>
      <c r="H212" s="86" t="b">
        <v>0</v>
      </c>
      <c r="I212" s="86" t="b">
        <v>0</v>
      </c>
      <c r="J212" s="86" t="b">
        <v>0</v>
      </c>
      <c r="K212" s="86" t="b">
        <v>0</v>
      </c>
      <c r="L212" s="86" t="b">
        <v>0</v>
      </c>
    </row>
    <row r="213" spans="1:12" ht="15">
      <c r="A213" s="86" t="s">
        <v>1880</v>
      </c>
      <c r="B213" s="86" t="s">
        <v>1465</v>
      </c>
      <c r="C213" s="86">
        <v>3</v>
      </c>
      <c r="D213" s="122">
        <v>0.002851503115881298</v>
      </c>
      <c r="E213" s="122">
        <v>2.4924810101288766</v>
      </c>
      <c r="F213" s="86" t="s">
        <v>1917</v>
      </c>
      <c r="G213" s="86" t="b">
        <v>0</v>
      </c>
      <c r="H213" s="86" t="b">
        <v>0</v>
      </c>
      <c r="I213" s="86" t="b">
        <v>0</v>
      </c>
      <c r="J213" s="86" t="b">
        <v>0</v>
      </c>
      <c r="K213" s="86" t="b">
        <v>0</v>
      </c>
      <c r="L213" s="86" t="b">
        <v>0</v>
      </c>
    </row>
    <row r="214" spans="1:12" ht="15">
      <c r="A214" s="86" t="s">
        <v>1862</v>
      </c>
      <c r="B214" s="86" t="s">
        <v>1654</v>
      </c>
      <c r="C214" s="86">
        <v>3</v>
      </c>
      <c r="D214" s="122">
        <v>0.002851503115881298</v>
      </c>
      <c r="E214" s="122">
        <v>2.714329759745233</v>
      </c>
      <c r="F214" s="86" t="s">
        <v>1917</v>
      </c>
      <c r="G214" s="86" t="b">
        <v>0</v>
      </c>
      <c r="H214" s="86" t="b">
        <v>0</v>
      </c>
      <c r="I214" s="86" t="b">
        <v>0</v>
      </c>
      <c r="J214" s="86" t="b">
        <v>0</v>
      </c>
      <c r="K214" s="86" t="b">
        <v>0</v>
      </c>
      <c r="L214" s="86" t="b">
        <v>0</v>
      </c>
    </row>
    <row r="215" spans="1:12" ht="15">
      <c r="A215" s="86" t="s">
        <v>1654</v>
      </c>
      <c r="B215" s="86" t="s">
        <v>1863</v>
      </c>
      <c r="C215" s="86">
        <v>3</v>
      </c>
      <c r="D215" s="122">
        <v>0.002851503115881298</v>
      </c>
      <c r="E215" s="122">
        <v>2.714329759745233</v>
      </c>
      <c r="F215" s="86" t="s">
        <v>1917</v>
      </c>
      <c r="G215" s="86" t="b">
        <v>0</v>
      </c>
      <c r="H215" s="86" t="b">
        <v>0</v>
      </c>
      <c r="I215" s="86" t="b">
        <v>0</v>
      </c>
      <c r="J215" s="86" t="b">
        <v>0</v>
      </c>
      <c r="K215" s="86" t="b">
        <v>0</v>
      </c>
      <c r="L215" s="86" t="b">
        <v>0</v>
      </c>
    </row>
    <row r="216" spans="1:12" ht="15">
      <c r="A216" s="86" t="s">
        <v>1863</v>
      </c>
      <c r="B216" s="86" t="s">
        <v>1864</v>
      </c>
      <c r="C216" s="86">
        <v>3</v>
      </c>
      <c r="D216" s="122">
        <v>0.002851503115881298</v>
      </c>
      <c r="E216" s="122">
        <v>2.714329759745233</v>
      </c>
      <c r="F216" s="86" t="s">
        <v>1917</v>
      </c>
      <c r="G216" s="86" t="b">
        <v>0</v>
      </c>
      <c r="H216" s="86" t="b">
        <v>0</v>
      </c>
      <c r="I216" s="86" t="b">
        <v>0</v>
      </c>
      <c r="J216" s="86" t="b">
        <v>0</v>
      </c>
      <c r="K216" s="86" t="b">
        <v>0</v>
      </c>
      <c r="L216" s="86" t="b">
        <v>0</v>
      </c>
    </row>
    <row r="217" spans="1:12" ht="15">
      <c r="A217" s="86" t="s">
        <v>1864</v>
      </c>
      <c r="B217" s="86" t="s">
        <v>1623</v>
      </c>
      <c r="C217" s="86">
        <v>3</v>
      </c>
      <c r="D217" s="122">
        <v>0.002851503115881298</v>
      </c>
      <c r="E217" s="122">
        <v>2.4924810101288766</v>
      </c>
      <c r="F217" s="86" t="s">
        <v>1917</v>
      </c>
      <c r="G217" s="86" t="b">
        <v>0</v>
      </c>
      <c r="H217" s="86" t="b">
        <v>0</v>
      </c>
      <c r="I217" s="86" t="b">
        <v>0</v>
      </c>
      <c r="J217" s="86" t="b">
        <v>0</v>
      </c>
      <c r="K217" s="86" t="b">
        <v>0</v>
      </c>
      <c r="L217" s="86" t="b">
        <v>0</v>
      </c>
    </row>
    <row r="218" spans="1:12" ht="15">
      <c r="A218" s="86" t="s">
        <v>1623</v>
      </c>
      <c r="B218" s="86" t="s">
        <v>1865</v>
      </c>
      <c r="C218" s="86">
        <v>3</v>
      </c>
      <c r="D218" s="122">
        <v>0.002851503115881298</v>
      </c>
      <c r="E218" s="122">
        <v>2.4924810101288766</v>
      </c>
      <c r="F218" s="86" t="s">
        <v>1917</v>
      </c>
      <c r="G218" s="86" t="b">
        <v>0</v>
      </c>
      <c r="H218" s="86" t="b">
        <v>0</v>
      </c>
      <c r="I218" s="86" t="b">
        <v>0</v>
      </c>
      <c r="J218" s="86" t="b">
        <v>0</v>
      </c>
      <c r="K218" s="86" t="b">
        <v>0</v>
      </c>
      <c r="L218" s="86" t="b">
        <v>0</v>
      </c>
    </row>
    <row r="219" spans="1:12" ht="15">
      <c r="A219" s="86" t="s">
        <v>1865</v>
      </c>
      <c r="B219" s="86" t="s">
        <v>1631</v>
      </c>
      <c r="C219" s="86">
        <v>3</v>
      </c>
      <c r="D219" s="122">
        <v>0.002851503115881298</v>
      </c>
      <c r="E219" s="122">
        <v>2.1914510144648953</v>
      </c>
      <c r="F219" s="86" t="s">
        <v>1917</v>
      </c>
      <c r="G219" s="86" t="b">
        <v>0</v>
      </c>
      <c r="H219" s="86" t="b">
        <v>0</v>
      </c>
      <c r="I219" s="86" t="b">
        <v>0</v>
      </c>
      <c r="J219" s="86" t="b">
        <v>0</v>
      </c>
      <c r="K219" s="86" t="b">
        <v>0</v>
      </c>
      <c r="L219" s="86" t="b">
        <v>0</v>
      </c>
    </row>
    <row r="220" spans="1:12" ht="15">
      <c r="A220" s="86" t="s">
        <v>1464</v>
      </c>
      <c r="B220" s="86" t="s">
        <v>406</v>
      </c>
      <c r="C220" s="86">
        <v>3</v>
      </c>
      <c r="D220" s="122">
        <v>0.002851503115881298</v>
      </c>
      <c r="E220" s="122">
        <v>0.9610020930866215</v>
      </c>
      <c r="F220" s="86" t="s">
        <v>1917</v>
      </c>
      <c r="G220" s="86" t="b">
        <v>0</v>
      </c>
      <c r="H220" s="86" t="b">
        <v>0</v>
      </c>
      <c r="I220" s="86" t="b">
        <v>0</v>
      </c>
      <c r="J220" s="86" t="b">
        <v>0</v>
      </c>
      <c r="K220" s="86" t="b">
        <v>0</v>
      </c>
      <c r="L220" s="86" t="b">
        <v>0</v>
      </c>
    </row>
    <row r="221" spans="1:12" ht="15">
      <c r="A221" s="86" t="s">
        <v>424</v>
      </c>
      <c r="B221" s="86" t="s">
        <v>276</v>
      </c>
      <c r="C221" s="86">
        <v>3</v>
      </c>
      <c r="D221" s="122">
        <v>0.002851503115881298</v>
      </c>
      <c r="E221" s="122">
        <v>1.2061742712856018</v>
      </c>
      <c r="F221" s="86" t="s">
        <v>1917</v>
      </c>
      <c r="G221" s="86" t="b">
        <v>0</v>
      </c>
      <c r="H221" s="86" t="b">
        <v>0</v>
      </c>
      <c r="I221" s="86" t="b">
        <v>0</v>
      </c>
      <c r="J221" s="86" t="b">
        <v>0</v>
      </c>
      <c r="K221" s="86" t="b">
        <v>0</v>
      </c>
      <c r="L221" s="86" t="b">
        <v>0</v>
      </c>
    </row>
    <row r="222" spans="1:12" ht="15">
      <c r="A222" s="86" t="s">
        <v>276</v>
      </c>
      <c r="B222" s="86" t="s">
        <v>267</v>
      </c>
      <c r="C222" s="86">
        <v>3</v>
      </c>
      <c r="D222" s="122">
        <v>0.002851503115881298</v>
      </c>
      <c r="E222" s="122">
        <v>1.2776371620811788</v>
      </c>
      <c r="F222" s="86" t="s">
        <v>1917</v>
      </c>
      <c r="G222" s="86" t="b">
        <v>0</v>
      </c>
      <c r="H222" s="86" t="b">
        <v>0</v>
      </c>
      <c r="I222" s="86" t="b">
        <v>0</v>
      </c>
      <c r="J222" s="86" t="b">
        <v>0</v>
      </c>
      <c r="K222" s="86" t="b">
        <v>0</v>
      </c>
      <c r="L222" s="86" t="b">
        <v>0</v>
      </c>
    </row>
    <row r="223" spans="1:12" ht="15">
      <c r="A223" s="86" t="s">
        <v>267</v>
      </c>
      <c r="B223" s="86" t="s">
        <v>287</v>
      </c>
      <c r="C223" s="86">
        <v>3</v>
      </c>
      <c r="D223" s="122">
        <v>0.002851503115881298</v>
      </c>
      <c r="E223" s="122">
        <v>2.288361027472952</v>
      </c>
      <c r="F223" s="86" t="s">
        <v>1917</v>
      </c>
      <c r="G223" s="86" t="b">
        <v>0</v>
      </c>
      <c r="H223" s="86" t="b">
        <v>0</v>
      </c>
      <c r="I223" s="86" t="b">
        <v>0</v>
      </c>
      <c r="J223" s="86" t="b">
        <v>0</v>
      </c>
      <c r="K223" s="86" t="b">
        <v>0</v>
      </c>
      <c r="L223" s="86" t="b">
        <v>0</v>
      </c>
    </row>
    <row r="224" spans="1:12" ht="15">
      <c r="A224" s="86" t="s">
        <v>287</v>
      </c>
      <c r="B224" s="86" t="s">
        <v>273</v>
      </c>
      <c r="C224" s="86">
        <v>3</v>
      </c>
      <c r="D224" s="122">
        <v>0.002851503115881298</v>
      </c>
      <c r="E224" s="122">
        <v>2.1500583293066704</v>
      </c>
      <c r="F224" s="86" t="s">
        <v>1917</v>
      </c>
      <c r="G224" s="86" t="b">
        <v>0</v>
      </c>
      <c r="H224" s="86" t="b">
        <v>0</v>
      </c>
      <c r="I224" s="86" t="b">
        <v>0</v>
      </c>
      <c r="J224" s="86" t="b">
        <v>0</v>
      </c>
      <c r="K224" s="86" t="b">
        <v>0</v>
      </c>
      <c r="L224" s="86" t="b">
        <v>0</v>
      </c>
    </row>
    <row r="225" spans="1:12" ht="15">
      <c r="A225" s="86" t="s">
        <v>273</v>
      </c>
      <c r="B225" s="86" t="s">
        <v>252</v>
      </c>
      <c r="C225" s="86">
        <v>3</v>
      </c>
      <c r="D225" s="122">
        <v>0.002851503115881298</v>
      </c>
      <c r="E225" s="122">
        <v>2.1500583293066704</v>
      </c>
      <c r="F225" s="86" t="s">
        <v>1917</v>
      </c>
      <c r="G225" s="86" t="b">
        <v>0</v>
      </c>
      <c r="H225" s="86" t="b">
        <v>0</v>
      </c>
      <c r="I225" s="86" t="b">
        <v>0</v>
      </c>
      <c r="J225" s="86" t="b">
        <v>0</v>
      </c>
      <c r="K225" s="86" t="b">
        <v>0</v>
      </c>
      <c r="L225" s="86" t="b">
        <v>0</v>
      </c>
    </row>
    <row r="226" spans="1:12" ht="15">
      <c r="A226" s="86" t="s">
        <v>252</v>
      </c>
      <c r="B226" s="86" t="s">
        <v>285</v>
      </c>
      <c r="C226" s="86">
        <v>3</v>
      </c>
      <c r="D226" s="122">
        <v>0.002851503115881298</v>
      </c>
      <c r="E226" s="122">
        <v>2.2372085050255706</v>
      </c>
      <c r="F226" s="86" t="s">
        <v>1917</v>
      </c>
      <c r="G226" s="86" t="b">
        <v>0</v>
      </c>
      <c r="H226" s="86" t="b">
        <v>0</v>
      </c>
      <c r="I226" s="86" t="b">
        <v>0</v>
      </c>
      <c r="J226" s="86" t="b">
        <v>0</v>
      </c>
      <c r="K226" s="86" t="b">
        <v>0</v>
      </c>
      <c r="L226" s="86" t="b">
        <v>0</v>
      </c>
    </row>
    <row r="227" spans="1:12" ht="15">
      <c r="A227" s="86" t="s">
        <v>285</v>
      </c>
      <c r="B227" s="86" t="s">
        <v>271</v>
      </c>
      <c r="C227" s="86">
        <v>3</v>
      </c>
      <c r="D227" s="122">
        <v>0.002851503115881298</v>
      </c>
      <c r="E227" s="122">
        <v>1.7600872503059082</v>
      </c>
      <c r="F227" s="86" t="s">
        <v>1917</v>
      </c>
      <c r="G227" s="86" t="b">
        <v>0</v>
      </c>
      <c r="H227" s="86" t="b">
        <v>0</v>
      </c>
      <c r="I227" s="86" t="b">
        <v>0</v>
      </c>
      <c r="J227" s="86" t="b">
        <v>0</v>
      </c>
      <c r="K227" s="86" t="b">
        <v>0</v>
      </c>
      <c r="L227" s="86" t="b">
        <v>0</v>
      </c>
    </row>
    <row r="228" spans="1:12" ht="15">
      <c r="A228" s="86" t="s">
        <v>271</v>
      </c>
      <c r="B228" s="86" t="s">
        <v>283</v>
      </c>
      <c r="C228" s="86">
        <v>3</v>
      </c>
      <c r="D228" s="122">
        <v>0.002851503115881298</v>
      </c>
      <c r="E228" s="122">
        <v>1.8904210188009143</v>
      </c>
      <c r="F228" s="86" t="s">
        <v>1917</v>
      </c>
      <c r="G228" s="86" t="b">
        <v>0</v>
      </c>
      <c r="H228" s="86" t="b">
        <v>0</v>
      </c>
      <c r="I228" s="86" t="b">
        <v>0</v>
      </c>
      <c r="J228" s="86" t="b">
        <v>0</v>
      </c>
      <c r="K228" s="86" t="b">
        <v>0</v>
      </c>
      <c r="L228" s="86" t="b">
        <v>0</v>
      </c>
    </row>
    <row r="229" spans="1:12" ht="15">
      <c r="A229" s="86" t="s">
        <v>283</v>
      </c>
      <c r="B229" s="86" t="s">
        <v>310</v>
      </c>
      <c r="C229" s="86">
        <v>3</v>
      </c>
      <c r="D229" s="122">
        <v>0.002851503115881298</v>
      </c>
      <c r="E229" s="122">
        <v>2.4924810101288766</v>
      </c>
      <c r="F229" s="86" t="s">
        <v>1917</v>
      </c>
      <c r="G229" s="86" t="b">
        <v>0</v>
      </c>
      <c r="H229" s="86" t="b">
        <v>0</v>
      </c>
      <c r="I229" s="86" t="b">
        <v>0</v>
      </c>
      <c r="J229" s="86" t="b">
        <v>0</v>
      </c>
      <c r="K229" s="86" t="b">
        <v>0</v>
      </c>
      <c r="L229" s="86" t="b">
        <v>0</v>
      </c>
    </row>
    <row r="230" spans="1:12" ht="15">
      <c r="A230" s="86" t="s">
        <v>310</v>
      </c>
      <c r="B230" s="86" t="s">
        <v>309</v>
      </c>
      <c r="C230" s="86">
        <v>3</v>
      </c>
      <c r="D230" s="122">
        <v>0.002851503115881298</v>
      </c>
      <c r="E230" s="122">
        <v>2.714329759745233</v>
      </c>
      <c r="F230" s="86" t="s">
        <v>1917</v>
      </c>
      <c r="G230" s="86" t="b">
        <v>0</v>
      </c>
      <c r="H230" s="86" t="b">
        <v>0</v>
      </c>
      <c r="I230" s="86" t="b">
        <v>0</v>
      </c>
      <c r="J230" s="86" t="b">
        <v>0</v>
      </c>
      <c r="K230" s="86" t="b">
        <v>0</v>
      </c>
      <c r="L230" s="86" t="b">
        <v>0</v>
      </c>
    </row>
    <row r="231" spans="1:12" ht="15">
      <c r="A231" s="86" t="s">
        <v>309</v>
      </c>
      <c r="B231" s="86" t="s">
        <v>318</v>
      </c>
      <c r="C231" s="86">
        <v>3</v>
      </c>
      <c r="D231" s="122">
        <v>0.002851503115881298</v>
      </c>
      <c r="E231" s="122">
        <v>2.714329759745233</v>
      </c>
      <c r="F231" s="86" t="s">
        <v>1917</v>
      </c>
      <c r="G231" s="86" t="b">
        <v>0</v>
      </c>
      <c r="H231" s="86" t="b">
        <v>0</v>
      </c>
      <c r="I231" s="86" t="b">
        <v>0</v>
      </c>
      <c r="J231" s="86" t="b">
        <v>0</v>
      </c>
      <c r="K231" s="86" t="b">
        <v>0</v>
      </c>
      <c r="L231" s="86" t="b">
        <v>0</v>
      </c>
    </row>
    <row r="232" spans="1:12" ht="15">
      <c r="A232" s="86" t="s">
        <v>272</v>
      </c>
      <c r="B232" s="86" t="s">
        <v>277</v>
      </c>
      <c r="C232" s="86">
        <v>2</v>
      </c>
      <c r="D232" s="122">
        <v>0.0021118898126502245</v>
      </c>
      <c r="E232" s="122">
        <v>2.5893910231369333</v>
      </c>
      <c r="F232" s="86" t="s">
        <v>1917</v>
      </c>
      <c r="G232" s="86" t="b">
        <v>0</v>
      </c>
      <c r="H232" s="86" t="b">
        <v>0</v>
      </c>
      <c r="I232" s="86" t="b">
        <v>0</v>
      </c>
      <c r="J232" s="86" t="b">
        <v>0</v>
      </c>
      <c r="K232" s="86" t="b">
        <v>0</v>
      </c>
      <c r="L232" s="86" t="b">
        <v>0</v>
      </c>
    </row>
    <row r="233" spans="1:12" ht="15">
      <c r="A233" s="86" t="s">
        <v>277</v>
      </c>
      <c r="B233" s="86" t="s">
        <v>323</v>
      </c>
      <c r="C233" s="86">
        <v>2</v>
      </c>
      <c r="D233" s="122">
        <v>0.0021118898126502245</v>
      </c>
      <c r="E233" s="122">
        <v>2.5893910231369333</v>
      </c>
      <c r="F233" s="86" t="s">
        <v>1917</v>
      </c>
      <c r="G233" s="86" t="b">
        <v>0</v>
      </c>
      <c r="H233" s="86" t="b">
        <v>0</v>
      </c>
      <c r="I233" s="86" t="b">
        <v>0</v>
      </c>
      <c r="J233" s="86" t="b">
        <v>0</v>
      </c>
      <c r="K233" s="86" t="b">
        <v>0</v>
      </c>
      <c r="L233" s="86" t="b">
        <v>0</v>
      </c>
    </row>
    <row r="234" spans="1:12" ht="15">
      <c r="A234" s="86" t="s">
        <v>323</v>
      </c>
      <c r="B234" s="86" t="s">
        <v>322</v>
      </c>
      <c r="C234" s="86">
        <v>2</v>
      </c>
      <c r="D234" s="122">
        <v>0.0021118898126502245</v>
      </c>
      <c r="E234" s="122">
        <v>2.890421018800914</v>
      </c>
      <c r="F234" s="86" t="s">
        <v>1917</v>
      </c>
      <c r="G234" s="86" t="b">
        <v>0</v>
      </c>
      <c r="H234" s="86" t="b">
        <v>0</v>
      </c>
      <c r="I234" s="86" t="b">
        <v>0</v>
      </c>
      <c r="J234" s="86" t="b">
        <v>0</v>
      </c>
      <c r="K234" s="86" t="b">
        <v>0</v>
      </c>
      <c r="L234" s="86" t="b">
        <v>0</v>
      </c>
    </row>
    <row r="235" spans="1:12" ht="15">
      <c r="A235" s="86" t="s">
        <v>322</v>
      </c>
      <c r="B235" s="86" t="s">
        <v>276</v>
      </c>
      <c r="C235" s="86">
        <v>2</v>
      </c>
      <c r="D235" s="122">
        <v>0.0021118898126502245</v>
      </c>
      <c r="E235" s="122">
        <v>1.7290530165659395</v>
      </c>
      <c r="F235" s="86" t="s">
        <v>1917</v>
      </c>
      <c r="G235" s="86" t="b">
        <v>0</v>
      </c>
      <c r="H235" s="86" t="b">
        <v>0</v>
      </c>
      <c r="I235" s="86" t="b">
        <v>0</v>
      </c>
      <c r="J235" s="86" t="b">
        <v>0</v>
      </c>
      <c r="K235" s="86" t="b">
        <v>0</v>
      </c>
      <c r="L235" s="86" t="b">
        <v>0</v>
      </c>
    </row>
    <row r="236" spans="1:12" ht="15">
      <c r="A236" s="86" t="s">
        <v>294</v>
      </c>
      <c r="B236" s="86" t="s">
        <v>273</v>
      </c>
      <c r="C236" s="86">
        <v>2</v>
      </c>
      <c r="D236" s="122">
        <v>0.0021118898126502245</v>
      </c>
      <c r="E236" s="122">
        <v>1.752118320634633</v>
      </c>
      <c r="F236" s="86" t="s">
        <v>1917</v>
      </c>
      <c r="G236" s="86" t="b">
        <v>0</v>
      </c>
      <c r="H236" s="86" t="b">
        <v>0</v>
      </c>
      <c r="I236" s="86" t="b">
        <v>0</v>
      </c>
      <c r="J236" s="86" t="b">
        <v>0</v>
      </c>
      <c r="K236" s="86" t="b">
        <v>0</v>
      </c>
      <c r="L236" s="86" t="b">
        <v>0</v>
      </c>
    </row>
    <row r="237" spans="1:12" ht="15">
      <c r="A237" s="86" t="s">
        <v>267</v>
      </c>
      <c r="B237" s="86" t="s">
        <v>1849</v>
      </c>
      <c r="C237" s="86">
        <v>2</v>
      </c>
      <c r="D237" s="122">
        <v>0.0021118898126502245</v>
      </c>
      <c r="E237" s="122">
        <v>2.288361027472952</v>
      </c>
      <c r="F237" s="86" t="s">
        <v>1917</v>
      </c>
      <c r="G237" s="86" t="b">
        <v>0</v>
      </c>
      <c r="H237" s="86" t="b">
        <v>0</v>
      </c>
      <c r="I237" s="86" t="b">
        <v>0</v>
      </c>
      <c r="J237" s="86" t="b">
        <v>0</v>
      </c>
      <c r="K237" s="86" t="b">
        <v>0</v>
      </c>
      <c r="L237" s="86" t="b">
        <v>0</v>
      </c>
    </row>
    <row r="238" spans="1:12" ht="15">
      <c r="A238" s="86" t="s">
        <v>1849</v>
      </c>
      <c r="B238" s="86" t="s">
        <v>1650</v>
      </c>
      <c r="C238" s="86">
        <v>2</v>
      </c>
      <c r="D238" s="122">
        <v>0.0021118898126502245</v>
      </c>
      <c r="E238" s="122">
        <v>2.890421018800914</v>
      </c>
      <c r="F238" s="86" t="s">
        <v>1917</v>
      </c>
      <c r="G238" s="86" t="b">
        <v>0</v>
      </c>
      <c r="H238" s="86" t="b">
        <v>0</v>
      </c>
      <c r="I238" s="86" t="b">
        <v>0</v>
      </c>
      <c r="J238" s="86" t="b">
        <v>0</v>
      </c>
      <c r="K238" s="86" t="b">
        <v>0</v>
      </c>
      <c r="L238" s="86" t="b">
        <v>0</v>
      </c>
    </row>
    <row r="239" spans="1:12" ht="15">
      <c r="A239" s="86" t="s">
        <v>1650</v>
      </c>
      <c r="B239" s="86" t="s">
        <v>1772</v>
      </c>
      <c r="C239" s="86">
        <v>2</v>
      </c>
      <c r="D239" s="122">
        <v>0.0021118898126502245</v>
      </c>
      <c r="E239" s="122">
        <v>2.890421018800914</v>
      </c>
      <c r="F239" s="86" t="s">
        <v>1917</v>
      </c>
      <c r="G239" s="86" t="b">
        <v>0</v>
      </c>
      <c r="H239" s="86" t="b">
        <v>0</v>
      </c>
      <c r="I239" s="86" t="b">
        <v>0</v>
      </c>
      <c r="J239" s="86" t="b">
        <v>0</v>
      </c>
      <c r="K239" s="86" t="b">
        <v>0</v>
      </c>
      <c r="L239" s="86" t="b">
        <v>0</v>
      </c>
    </row>
    <row r="240" spans="1:12" ht="15">
      <c r="A240" s="86" t="s">
        <v>1772</v>
      </c>
      <c r="B240" s="86" t="s">
        <v>1630</v>
      </c>
      <c r="C240" s="86">
        <v>2</v>
      </c>
      <c r="D240" s="122">
        <v>0.0021118898126502245</v>
      </c>
      <c r="E240" s="122">
        <v>2.1914510144648958</v>
      </c>
      <c r="F240" s="86" t="s">
        <v>1917</v>
      </c>
      <c r="G240" s="86" t="b">
        <v>0</v>
      </c>
      <c r="H240" s="86" t="b">
        <v>0</v>
      </c>
      <c r="I240" s="86" t="b">
        <v>0</v>
      </c>
      <c r="J240" s="86" t="b">
        <v>0</v>
      </c>
      <c r="K240" s="86" t="b">
        <v>0</v>
      </c>
      <c r="L240" s="86" t="b">
        <v>0</v>
      </c>
    </row>
    <row r="241" spans="1:12" ht="15">
      <c r="A241" s="86" t="s">
        <v>1755</v>
      </c>
      <c r="B241" s="86" t="s">
        <v>1850</v>
      </c>
      <c r="C241" s="86">
        <v>2</v>
      </c>
      <c r="D241" s="122">
        <v>0.0021118898126502245</v>
      </c>
      <c r="E241" s="122">
        <v>2.5893910231369333</v>
      </c>
      <c r="F241" s="86" t="s">
        <v>1917</v>
      </c>
      <c r="G241" s="86" t="b">
        <v>0</v>
      </c>
      <c r="H241" s="86" t="b">
        <v>1</v>
      </c>
      <c r="I241" s="86" t="b">
        <v>0</v>
      </c>
      <c r="J241" s="86" t="b">
        <v>0</v>
      </c>
      <c r="K241" s="86" t="b">
        <v>0</v>
      </c>
      <c r="L241" s="86" t="b">
        <v>0</v>
      </c>
    </row>
    <row r="242" spans="1:12" ht="15">
      <c r="A242" s="86" t="s">
        <v>1850</v>
      </c>
      <c r="B242" s="86" t="s">
        <v>1505</v>
      </c>
      <c r="C242" s="86">
        <v>2</v>
      </c>
      <c r="D242" s="122">
        <v>0.0021118898126502245</v>
      </c>
      <c r="E242" s="122">
        <v>2.4924810101288766</v>
      </c>
      <c r="F242" s="86" t="s">
        <v>1917</v>
      </c>
      <c r="G242" s="86" t="b">
        <v>0</v>
      </c>
      <c r="H242" s="86" t="b">
        <v>0</v>
      </c>
      <c r="I242" s="86" t="b">
        <v>0</v>
      </c>
      <c r="J242" s="86" t="b">
        <v>0</v>
      </c>
      <c r="K242" s="86" t="b">
        <v>0</v>
      </c>
      <c r="L242" s="86" t="b">
        <v>0</v>
      </c>
    </row>
    <row r="243" spans="1:12" ht="15">
      <c r="A243" s="86" t="s">
        <v>1505</v>
      </c>
      <c r="B243" s="86" t="s">
        <v>1773</v>
      </c>
      <c r="C243" s="86">
        <v>2</v>
      </c>
      <c r="D243" s="122">
        <v>0.0021118898126502245</v>
      </c>
      <c r="E243" s="122">
        <v>2.3163897510731952</v>
      </c>
      <c r="F243" s="86" t="s">
        <v>1917</v>
      </c>
      <c r="G243" s="86" t="b">
        <v>0</v>
      </c>
      <c r="H243" s="86" t="b">
        <v>0</v>
      </c>
      <c r="I243" s="86" t="b">
        <v>0</v>
      </c>
      <c r="J243" s="86" t="b">
        <v>0</v>
      </c>
      <c r="K243" s="86" t="b">
        <v>0</v>
      </c>
      <c r="L243" s="86" t="b">
        <v>0</v>
      </c>
    </row>
    <row r="244" spans="1:12" ht="15">
      <c r="A244" s="86" t="s">
        <v>1773</v>
      </c>
      <c r="B244" s="86" t="s">
        <v>1851</v>
      </c>
      <c r="C244" s="86">
        <v>2</v>
      </c>
      <c r="D244" s="122">
        <v>0.0021118898126502245</v>
      </c>
      <c r="E244" s="122">
        <v>2.714329759745233</v>
      </c>
      <c r="F244" s="86" t="s">
        <v>1917</v>
      </c>
      <c r="G244" s="86" t="b">
        <v>0</v>
      </c>
      <c r="H244" s="86" t="b">
        <v>0</v>
      </c>
      <c r="I244" s="86" t="b">
        <v>0</v>
      </c>
      <c r="J244" s="86" t="b">
        <v>0</v>
      </c>
      <c r="K244" s="86" t="b">
        <v>0</v>
      </c>
      <c r="L244" s="86" t="b">
        <v>0</v>
      </c>
    </row>
    <row r="245" spans="1:12" ht="15">
      <c r="A245" s="86" t="s">
        <v>1851</v>
      </c>
      <c r="B245" s="86" t="s">
        <v>1852</v>
      </c>
      <c r="C245" s="86">
        <v>2</v>
      </c>
      <c r="D245" s="122">
        <v>0.0021118898126502245</v>
      </c>
      <c r="E245" s="122">
        <v>2.890421018800914</v>
      </c>
      <c r="F245" s="86" t="s">
        <v>1917</v>
      </c>
      <c r="G245" s="86" t="b">
        <v>0</v>
      </c>
      <c r="H245" s="86" t="b">
        <v>0</v>
      </c>
      <c r="I245" s="86" t="b">
        <v>0</v>
      </c>
      <c r="J245" s="86" t="b">
        <v>0</v>
      </c>
      <c r="K245" s="86" t="b">
        <v>0</v>
      </c>
      <c r="L245" s="86" t="b">
        <v>0</v>
      </c>
    </row>
    <row r="246" spans="1:12" ht="15">
      <c r="A246" s="86" t="s">
        <v>1852</v>
      </c>
      <c r="B246" s="86" t="s">
        <v>1853</v>
      </c>
      <c r="C246" s="86">
        <v>2</v>
      </c>
      <c r="D246" s="122">
        <v>0.0021118898126502245</v>
      </c>
      <c r="E246" s="122">
        <v>2.890421018800914</v>
      </c>
      <c r="F246" s="86" t="s">
        <v>1917</v>
      </c>
      <c r="G246" s="86" t="b">
        <v>0</v>
      </c>
      <c r="H246" s="86" t="b">
        <v>0</v>
      </c>
      <c r="I246" s="86" t="b">
        <v>0</v>
      </c>
      <c r="J246" s="86" t="b">
        <v>0</v>
      </c>
      <c r="K246" s="86" t="b">
        <v>0</v>
      </c>
      <c r="L246" s="86" t="b">
        <v>0</v>
      </c>
    </row>
    <row r="247" spans="1:12" ht="15">
      <c r="A247" s="86" t="s">
        <v>1853</v>
      </c>
      <c r="B247" s="86" t="s">
        <v>1854</v>
      </c>
      <c r="C247" s="86">
        <v>2</v>
      </c>
      <c r="D247" s="122">
        <v>0.0021118898126502245</v>
      </c>
      <c r="E247" s="122">
        <v>2.890421018800914</v>
      </c>
      <c r="F247" s="86" t="s">
        <v>1917</v>
      </c>
      <c r="G247" s="86" t="b">
        <v>0</v>
      </c>
      <c r="H247" s="86" t="b">
        <v>0</v>
      </c>
      <c r="I247" s="86" t="b">
        <v>0</v>
      </c>
      <c r="J247" s="86" t="b">
        <v>0</v>
      </c>
      <c r="K247" s="86" t="b">
        <v>0</v>
      </c>
      <c r="L247" s="86" t="b">
        <v>0</v>
      </c>
    </row>
    <row r="248" spans="1:12" ht="15">
      <c r="A248" s="86" t="s">
        <v>1854</v>
      </c>
      <c r="B248" s="86" t="s">
        <v>403</v>
      </c>
      <c r="C248" s="86">
        <v>2</v>
      </c>
      <c r="D248" s="122">
        <v>0.0021118898126502245</v>
      </c>
      <c r="E248" s="122">
        <v>1.1122697684172707</v>
      </c>
      <c r="F248" s="86" t="s">
        <v>1917</v>
      </c>
      <c r="G248" s="86" t="b">
        <v>0</v>
      </c>
      <c r="H248" s="86" t="b">
        <v>0</v>
      </c>
      <c r="I248" s="86" t="b">
        <v>0</v>
      </c>
      <c r="J248" s="86" t="b">
        <v>0</v>
      </c>
      <c r="K248" s="86" t="b">
        <v>0</v>
      </c>
      <c r="L248" s="86" t="b">
        <v>0</v>
      </c>
    </row>
    <row r="249" spans="1:12" ht="15">
      <c r="A249" s="86" t="s">
        <v>258</v>
      </c>
      <c r="B249" s="86" t="s">
        <v>253</v>
      </c>
      <c r="C249" s="86">
        <v>2</v>
      </c>
      <c r="D249" s="122">
        <v>0.0021118898126502245</v>
      </c>
      <c r="E249" s="122">
        <v>2.0153597554092144</v>
      </c>
      <c r="F249" s="86" t="s">
        <v>1917</v>
      </c>
      <c r="G249" s="86" t="b">
        <v>0</v>
      </c>
      <c r="H249" s="86" t="b">
        <v>0</v>
      </c>
      <c r="I249" s="86" t="b">
        <v>0</v>
      </c>
      <c r="J249" s="86" t="b">
        <v>0</v>
      </c>
      <c r="K249" s="86" t="b">
        <v>0</v>
      </c>
      <c r="L249" s="86" t="b">
        <v>0</v>
      </c>
    </row>
    <row r="250" spans="1:12" ht="15">
      <c r="A250" s="86" t="s">
        <v>253</v>
      </c>
      <c r="B250" s="86" t="s">
        <v>291</v>
      </c>
      <c r="C250" s="86">
        <v>2</v>
      </c>
      <c r="D250" s="122">
        <v>0.0021118898126502245</v>
      </c>
      <c r="E250" s="122">
        <v>2.413299764081252</v>
      </c>
      <c r="F250" s="86" t="s">
        <v>1917</v>
      </c>
      <c r="G250" s="86" t="b">
        <v>0</v>
      </c>
      <c r="H250" s="86" t="b">
        <v>0</v>
      </c>
      <c r="I250" s="86" t="b">
        <v>0</v>
      </c>
      <c r="J250" s="86" t="b">
        <v>0</v>
      </c>
      <c r="K250" s="86" t="b">
        <v>0</v>
      </c>
      <c r="L250" s="86" t="b">
        <v>0</v>
      </c>
    </row>
    <row r="251" spans="1:12" ht="15">
      <c r="A251" s="86" t="s">
        <v>291</v>
      </c>
      <c r="B251" s="86" t="s">
        <v>290</v>
      </c>
      <c r="C251" s="86">
        <v>2</v>
      </c>
      <c r="D251" s="122">
        <v>0.0021118898126502245</v>
      </c>
      <c r="E251" s="122">
        <v>2.890421018800914</v>
      </c>
      <c r="F251" s="86" t="s">
        <v>1917</v>
      </c>
      <c r="G251" s="86" t="b">
        <v>0</v>
      </c>
      <c r="H251" s="86" t="b">
        <v>0</v>
      </c>
      <c r="I251" s="86" t="b">
        <v>0</v>
      </c>
      <c r="J251" s="86" t="b">
        <v>0</v>
      </c>
      <c r="K251" s="86" t="b">
        <v>0</v>
      </c>
      <c r="L251" s="86" t="b">
        <v>0</v>
      </c>
    </row>
    <row r="252" spans="1:12" ht="15">
      <c r="A252" s="86" t="s">
        <v>290</v>
      </c>
      <c r="B252" s="86" t="s">
        <v>257</v>
      </c>
      <c r="C252" s="86">
        <v>2</v>
      </c>
      <c r="D252" s="122">
        <v>0.0021118898126502245</v>
      </c>
      <c r="E252" s="122">
        <v>2.890421018800914</v>
      </c>
      <c r="F252" s="86" t="s">
        <v>1917</v>
      </c>
      <c r="G252" s="86" t="b">
        <v>0</v>
      </c>
      <c r="H252" s="86" t="b">
        <v>0</v>
      </c>
      <c r="I252" s="86" t="b">
        <v>0</v>
      </c>
      <c r="J252" s="86" t="b">
        <v>0</v>
      </c>
      <c r="K252" s="86" t="b">
        <v>0</v>
      </c>
      <c r="L252" s="86" t="b">
        <v>0</v>
      </c>
    </row>
    <row r="253" spans="1:12" ht="15">
      <c r="A253" s="86" t="s">
        <v>257</v>
      </c>
      <c r="B253" s="86" t="s">
        <v>311</v>
      </c>
      <c r="C253" s="86">
        <v>2</v>
      </c>
      <c r="D253" s="122">
        <v>0.0021118898126502245</v>
      </c>
      <c r="E253" s="122">
        <v>2.890421018800914</v>
      </c>
      <c r="F253" s="86" t="s">
        <v>1917</v>
      </c>
      <c r="G253" s="86" t="b">
        <v>0</v>
      </c>
      <c r="H253" s="86" t="b">
        <v>0</v>
      </c>
      <c r="I253" s="86" t="b">
        <v>0</v>
      </c>
      <c r="J253" s="86" t="b">
        <v>0</v>
      </c>
      <c r="K253" s="86" t="b">
        <v>0</v>
      </c>
      <c r="L253" s="86" t="b">
        <v>0</v>
      </c>
    </row>
    <row r="254" spans="1:12" ht="15">
      <c r="A254" s="86" t="s">
        <v>311</v>
      </c>
      <c r="B254" s="86" t="s">
        <v>1807</v>
      </c>
      <c r="C254" s="86">
        <v>2</v>
      </c>
      <c r="D254" s="122">
        <v>0.0021118898126502245</v>
      </c>
      <c r="E254" s="122">
        <v>2.890421018800914</v>
      </c>
      <c r="F254" s="86" t="s">
        <v>1917</v>
      </c>
      <c r="G254" s="86" t="b">
        <v>0</v>
      </c>
      <c r="H254" s="86" t="b">
        <v>0</v>
      </c>
      <c r="I254" s="86" t="b">
        <v>0</v>
      </c>
      <c r="J254" s="86" t="b">
        <v>0</v>
      </c>
      <c r="K254" s="86" t="b">
        <v>1</v>
      </c>
      <c r="L254" s="86" t="b">
        <v>0</v>
      </c>
    </row>
    <row r="255" spans="1:12" ht="15">
      <c r="A255" s="86" t="s">
        <v>1807</v>
      </c>
      <c r="B255" s="86" t="s">
        <v>1808</v>
      </c>
      <c r="C255" s="86">
        <v>2</v>
      </c>
      <c r="D255" s="122">
        <v>0.0021118898126502245</v>
      </c>
      <c r="E255" s="122">
        <v>2.890421018800914</v>
      </c>
      <c r="F255" s="86" t="s">
        <v>1917</v>
      </c>
      <c r="G255" s="86" t="b">
        <v>0</v>
      </c>
      <c r="H255" s="86" t="b">
        <v>1</v>
      </c>
      <c r="I255" s="86" t="b">
        <v>0</v>
      </c>
      <c r="J255" s="86" t="b">
        <v>0</v>
      </c>
      <c r="K255" s="86" t="b">
        <v>0</v>
      </c>
      <c r="L255" s="86" t="b">
        <v>0</v>
      </c>
    </row>
    <row r="256" spans="1:12" ht="15">
      <c r="A256" s="86" t="s">
        <v>1808</v>
      </c>
      <c r="B256" s="86" t="s">
        <v>1506</v>
      </c>
      <c r="C256" s="86">
        <v>2</v>
      </c>
      <c r="D256" s="122">
        <v>0.0021118898126502245</v>
      </c>
      <c r="E256" s="122">
        <v>2.5893910231369333</v>
      </c>
      <c r="F256" s="86" t="s">
        <v>1917</v>
      </c>
      <c r="G256" s="86" t="b">
        <v>0</v>
      </c>
      <c r="H256" s="86" t="b">
        <v>0</v>
      </c>
      <c r="I256" s="86" t="b">
        <v>0</v>
      </c>
      <c r="J256" s="86" t="b">
        <v>0</v>
      </c>
      <c r="K256" s="86" t="b">
        <v>0</v>
      </c>
      <c r="L256" s="86" t="b">
        <v>0</v>
      </c>
    </row>
    <row r="257" spans="1:12" ht="15">
      <c r="A257" s="86" t="s">
        <v>1506</v>
      </c>
      <c r="B257" s="86" t="s">
        <v>1679</v>
      </c>
      <c r="C257" s="86">
        <v>2</v>
      </c>
      <c r="D257" s="122">
        <v>0.0021118898126502245</v>
      </c>
      <c r="E257" s="122">
        <v>2.0453229787866576</v>
      </c>
      <c r="F257" s="86" t="s">
        <v>1917</v>
      </c>
      <c r="G257" s="86" t="b">
        <v>0</v>
      </c>
      <c r="H257" s="86" t="b">
        <v>0</v>
      </c>
      <c r="I257" s="86" t="b">
        <v>0</v>
      </c>
      <c r="J257" s="86" t="b">
        <v>0</v>
      </c>
      <c r="K257" s="86" t="b">
        <v>0</v>
      </c>
      <c r="L257" s="86" t="b">
        <v>0</v>
      </c>
    </row>
    <row r="258" spans="1:12" ht="15">
      <c r="A258" s="86" t="s">
        <v>1679</v>
      </c>
      <c r="B258" s="86" t="s">
        <v>1783</v>
      </c>
      <c r="C258" s="86">
        <v>2</v>
      </c>
      <c r="D258" s="122">
        <v>0.0021118898126502245</v>
      </c>
      <c r="E258" s="122">
        <v>2.346352974450639</v>
      </c>
      <c r="F258" s="86" t="s">
        <v>1917</v>
      </c>
      <c r="G258" s="86" t="b">
        <v>0</v>
      </c>
      <c r="H258" s="86" t="b">
        <v>0</v>
      </c>
      <c r="I258" s="86" t="b">
        <v>0</v>
      </c>
      <c r="J258" s="86" t="b">
        <v>0</v>
      </c>
      <c r="K258" s="86" t="b">
        <v>0</v>
      </c>
      <c r="L258" s="86" t="b">
        <v>0</v>
      </c>
    </row>
    <row r="259" spans="1:12" ht="15">
      <c r="A259" s="86" t="s">
        <v>1783</v>
      </c>
      <c r="B259" s="86" t="s">
        <v>1627</v>
      </c>
      <c r="C259" s="86">
        <v>2</v>
      </c>
      <c r="D259" s="122">
        <v>0.0021118898126502245</v>
      </c>
      <c r="E259" s="122">
        <v>2.413299764081252</v>
      </c>
      <c r="F259" s="86" t="s">
        <v>1917</v>
      </c>
      <c r="G259" s="86" t="b">
        <v>0</v>
      </c>
      <c r="H259" s="86" t="b">
        <v>0</v>
      </c>
      <c r="I259" s="86" t="b">
        <v>0</v>
      </c>
      <c r="J259" s="86" t="b">
        <v>1</v>
      </c>
      <c r="K259" s="86" t="b">
        <v>0</v>
      </c>
      <c r="L259" s="86" t="b">
        <v>0</v>
      </c>
    </row>
    <row r="260" spans="1:12" ht="15">
      <c r="A260" s="86" t="s">
        <v>1627</v>
      </c>
      <c r="B260" s="86" t="s">
        <v>1809</v>
      </c>
      <c r="C260" s="86">
        <v>2</v>
      </c>
      <c r="D260" s="122">
        <v>0.0021118898126502245</v>
      </c>
      <c r="E260" s="122">
        <v>2.413299764081252</v>
      </c>
      <c r="F260" s="86" t="s">
        <v>1917</v>
      </c>
      <c r="G260" s="86" t="b">
        <v>1</v>
      </c>
      <c r="H260" s="86" t="b">
        <v>0</v>
      </c>
      <c r="I260" s="86" t="b">
        <v>0</v>
      </c>
      <c r="J260" s="86" t="b">
        <v>0</v>
      </c>
      <c r="K260" s="86" t="b">
        <v>0</v>
      </c>
      <c r="L260" s="86" t="b">
        <v>0</v>
      </c>
    </row>
    <row r="261" spans="1:12" ht="15">
      <c r="A261" s="86" t="s">
        <v>1809</v>
      </c>
      <c r="B261" s="86" t="s">
        <v>1810</v>
      </c>
      <c r="C261" s="86">
        <v>2</v>
      </c>
      <c r="D261" s="122">
        <v>0.0021118898126502245</v>
      </c>
      <c r="E261" s="122">
        <v>2.890421018800914</v>
      </c>
      <c r="F261" s="86" t="s">
        <v>1917</v>
      </c>
      <c r="G261" s="86" t="b">
        <v>0</v>
      </c>
      <c r="H261" s="86" t="b">
        <v>0</v>
      </c>
      <c r="I261" s="86" t="b">
        <v>0</v>
      </c>
      <c r="J261" s="86" t="b">
        <v>0</v>
      </c>
      <c r="K261" s="86" t="b">
        <v>0</v>
      </c>
      <c r="L261" s="86" t="b">
        <v>0</v>
      </c>
    </row>
    <row r="262" spans="1:12" ht="15">
      <c r="A262" s="86" t="s">
        <v>1810</v>
      </c>
      <c r="B262" s="86" t="s">
        <v>1811</v>
      </c>
      <c r="C262" s="86">
        <v>2</v>
      </c>
      <c r="D262" s="122">
        <v>0.0021118898126502245</v>
      </c>
      <c r="E262" s="122">
        <v>2.890421018800914</v>
      </c>
      <c r="F262" s="86" t="s">
        <v>1917</v>
      </c>
      <c r="G262" s="86" t="b">
        <v>0</v>
      </c>
      <c r="H262" s="86" t="b">
        <v>0</v>
      </c>
      <c r="I262" s="86" t="b">
        <v>0</v>
      </c>
      <c r="J262" s="86" t="b">
        <v>0</v>
      </c>
      <c r="K262" s="86" t="b">
        <v>0</v>
      </c>
      <c r="L262" s="86" t="b">
        <v>0</v>
      </c>
    </row>
    <row r="263" spans="1:12" ht="15">
      <c r="A263" s="86" t="s">
        <v>1811</v>
      </c>
      <c r="B263" s="86" t="s">
        <v>1812</v>
      </c>
      <c r="C263" s="86">
        <v>2</v>
      </c>
      <c r="D263" s="122">
        <v>0.0021118898126502245</v>
      </c>
      <c r="E263" s="122">
        <v>2.890421018800914</v>
      </c>
      <c r="F263" s="86" t="s">
        <v>1917</v>
      </c>
      <c r="G263" s="86" t="b">
        <v>0</v>
      </c>
      <c r="H263" s="86" t="b">
        <v>0</v>
      </c>
      <c r="I263" s="86" t="b">
        <v>0</v>
      </c>
      <c r="J263" s="86" t="b">
        <v>0</v>
      </c>
      <c r="K263" s="86" t="b">
        <v>0</v>
      </c>
      <c r="L263" s="86" t="b">
        <v>0</v>
      </c>
    </row>
    <row r="264" spans="1:12" ht="15">
      <c r="A264" s="86" t="s">
        <v>1812</v>
      </c>
      <c r="B264" s="86" t="s">
        <v>1749</v>
      </c>
      <c r="C264" s="86">
        <v>2</v>
      </c>
      <c r="D264" s="122">
        <v>0.0021118898126502245</v>
      </c>
      <c r="E264" s="122">
        <v>2.890421018800914</v>
      </c>
      <c r="F264" s="86" t="s">
        <v>1917</v>
      </c>
      <c r="G264" s="86" t="b">
        <v>0</v>
      </c>
      <c r="H264" s="86" t="b">
        <v>0</v>
      </c>
      <c r="I264" s="86" t="b">
        <v>0</v>
      </c>
      <c r="J264" s="86" t="b">
        <v>0</v>
      </c>
      <c r="K264" s="86" t="b">
        <v>0</v>
      </c>
      <c r="L264" s="86" t="b">
        <v>0</v>
      </c>
    </row>
    <row r="265" spans="1:12" ht="15">
      <c r="A265" s="86" t="s">
        <v>1749</v>
      </c>
      <c r="B265" s="86" t="s">
        <v>1813</v>
      </c>
      <c r="C265" s="86">
        <v>2</v>
      </c>
      <c r="D265" s="122">
        <v>0.0021118898126502245</v>
      </c>
      <c r="E265" s="122">
        <v>2.890421018800914</v>
      </c>
      <c r="F265" s="86" t="s">
        <v>1917</v>
      </c>
      <c r="G265" s="86" t="b">
        <v>0</v>
      </c>
      <c r="H265" s="86" t="b">
        <v>0</v>
      </c>
      <c r="I265" s="86" t="b">
        <v>0</v>
      </c>
      <c r="J265" s="86" t="b">
        <v>0</v>
      </c>
      <c r="K265" s="86" t="b">
        <v>0</v>
      </c>
      <c r="L265" s="86" t="b">
        <v>0</v>
      </c>
    </row>
    <row r="266" spans="1:12" ht="15">
      <c r="A266" s="86" t="s">
        <v>1813</v>
      </c>
      <c r="B266" s="86" t="s">
        <v>1636</v>
      </c>
      <c r="C266" s="86">
        <v>2</v>
      </c>
      <c r="D266" s="122">
        <v>0.0021118898126502245</v>
      </c>
      <c r="E266" s="122">
        <v>2.4924810101288766</v>
      </c>
      <c r="F266" s="86" t="s">
        <v>1917</v>
      </c>
      <c r="G266" s="86" t="b">
        <v>0</v>
      </c>
      <c r="H266" s="86" t="b">
        <v>0</v>
      </c>
      <c r="I266" s="86" t="b">
        <v>0</v>
      </c>
      <c r="J266" s="86" t="b">
        <v>0</v>
      </c>
      <c r="K266" s="86" t="b">
        <v>0</v>
      </c>
      <c r="L266" s="86" t="b">
        <v>0</v>
      </c>
    </row>
    <row r="267" spans="1:12" ht="15">
      <c r="A267" s="86" t="s">
        <v>1636</v>
      </c>
      <c r="B267" s="86" t="s">
        <v>1814</v>
      </c>
      <c r="C267" s="86">
        <v>2</v>
      </c>
      <c r="D267" s="122">
        <v>0.0021118898126502245</v>
      </c>
      <c r="E267" s="122">
        <v>2.4924810101288766</v>
      </c>
      <c r="F267" s="86" t="s">
        <v>1917</v>
      </c>
      <c r="G267" s="86" t="b">
        <v>0</v>
      </c>
      <c r="H267" s="86" t="b">
        <v>0</v>
      </c>
      <c r="I267" s="86" t="b">
        <v>0</v>
      </c>
      <c r="J267" s="86" t="b">
        <v>0</v>
      </c>
      <c r="K267" s="86" t="b">
        <v>0</v>
      </c>
      <c r="L267" s="86" t="b">
        <v>0</v>
      </c>
    </row>
    <row r="268" spans="1:12" ht="15">
      <c r="A268" s="86" t="s">
        <v>1814</v>
      </c>
      <c r="B268" s="86" t="s">
        <v>403</v>
      </c>
      <c r="C268" s="86">
        <v>2</v>
      </c>
      <c r="D268" s="122">
        <v>0.0021118898126502245</v>
      </c>
      <c r="E268" s="122">
        <v>1.1122697684172707</v>
      </c>
      <c r="F268" s="86" t="s">
        <v>1917</v>
      </c>
      <c r="G268" s="86" t="b">
        <v>0</v>
      </c>
      <c r="H268" s="86" t="b">
        <v>0</v>
      </c>
      <c r="I268" s="86" t="b">
        <v>0</v>
      </c>
      <c r="J268" s="86" t="b">
        <v>0</v>
      </c>
      <c r="K268" s="86" t="b">
        <v>0</v>
      </c>
      <c r="L268" s="86" t="b">
        <v>0</v>
      </c>
    </row>
    <row r="269" spans="1:12" ht="15">
      <c r="A269" s="86" t="s">
        <v>253</v>
      </c>
      <c r="B269" s="86" t="s">
        <v>276</v>
      </c>
      <c r="C269" s="86">
        <v>2</v>
      </c>
      <c r="D269" s="122">
        <v>0.0021118898126502245</v>
      </c>
      <c r="E269" s="122">
        <v>1.2519317618462769</v>
      </c>
      <c r="F269" s="86" t="s">
        <v>1917</v>
      </c>
      <c r="G269" s="86" t="b">
        <v>0</v>
      </c>
      <c r="H269" s="86" t="b">
        <v>0</v>
      </c>
      <c r="I269" s="86" t="b">
        <v>0</v>
      </c>
      <c r="J269" s="86" t="b">
        <v>0</v>
      </c>
      <c r="K269" s="86" t="b">
        <v>0</v>
      </c>
      <c r="L269" s="86" t="b">
        <v>0</v>
      </c>
    </row>
    <row r="270" spans="1:12" ht="15">
      <c r="A270" s="86" t="s">
        <v>276</v>
      </c>
      <c r="B270" s="86" t="s">
        <v>258</v>
      </c>
      <c r="C270" s="86">
        <v>2</v>
      </c>
      <c r="D270" s="122">
        <v>0.0021118898126502245</v>
      </c>
      <c r="E270" s="122">
        <v>0.6492482320308672</v>
      </c>
      <c r="F270" s="86" t="s">
        <v>1917</v>
      </c>
      <c r="G270" s="86" t="b">
        <v>0</v>
      </c>
      <c r="H270" s="86" t="b">
        <v>0</v>
      </c>
      <c r="I270" s="86" t="b">
        <v>0</v>
      </c>
      <c r="J270" s="86" t="b">
        <v>0</v>
      </c>
      <c r="K270" s="86" t="b">
        <v>0</v>
      </c>
      <c r="L270" s="86" t="b">
        <v>0</v>
      </c>
    </row>
    <row r="271" spans="1:12" ht="15">
      <c r="A271" s="86" t="s">
        <v>285</v>
      </c>
      <c r="B271" s="86" t="s">
        <v>1708</v>
      </c>
      <c r="C271" s="86">
        <v>2</v>
      </c>
      <c r="D271" s="122">
        <v>0.0021118898126502245</v>
      </c>
      <c r="E271" s="122">
        <v>2.2372085050255706</v>
      </c>
      <c r="F271" s="86" t="s">
        <v>1917</v>
      </c>
      <c r="G271" s="86" t="b">
        <v>0</v>
      </c>
      <c r="H271" s="86" t="b">
        <v>0</v>
      </c>
      <c r="I271" s="86" t="b">
        <v>0</v>
      </c>
      <c r="J271" s="86" t="b">
        <v>0</v>
      </c>
      <c r="K271" s="86" t="b">
        <v>0</v>
      </c>
      <c r="L271" s="86" t="b">
        <v>0</v>
      </c>
    </row>
    <row r="272" spans="1:12" ht="15">
      <c r="A272" s="86" t="s">
        <v>1708</v>
      </c>
      <c r="B272" s="86" t="s">
        <v>1817</v>
      </c>
      <c r="C272" s="86">
        <v>2</v>
      </c>
      <c r="D272" s="122">
        <v>0.0021118898126502245</v>
      </c>
      <c r="E272" s="122">
        <v>2.890421018800914</v>
      </c>
      <c r="F272" s="86" t="s">
        <v>1917</v>
      </c>
      <c r="G272" s="86" t="b">
        <v>0</v>
      </c>
      <c r="H272" s="86" t="b">
        <v>0</v>
      </c>
      <c r="I272" s="86" t="b">
        <v>0</v>
      </c>
      <c r="J272" s="86" t="b">
        <v>0</v>
      </c>
      <c r="K272" s="86" t="b">
        <v>0</v>
      </c>
      <c r="L272" s="86" t="b">
        <v>0</v>
      </c>
    </row>
    <row r="273" spans="1:12" ht="15">
      <c r="A273" s="86" t="s">
        <v>1817</v>
      </c>
      <c r="B273" s="86" t="s">
        <v>1818</v>
      </c>
      <c r="C273" s="86">
        <v>2</v>
      </c>
      <c r="D273" s="122">
        <v>0.0021118898126502245</v>
      </c>
      <c r="E273" s="122">
        <v>2.890421018800914</v>
      </c>
      <c r="F273" s="86" t="s">
        <v>1917</v>
      </c>
      <c r="G273" s="86" t="b">
        <v>0</v>
      </c>
      <c r="H273" s="86" t="b">
        <v>0</v>
      </c>
      <c r="I273" s="86" t="b">
        <v>0</v>
      </c>
      <c r="J273" s="86" t="b">
        <v>0</v>
      </c>
      <c r="K273" s="86" t="b">
        <v>0</v>
      </c>
      <c r="L273" s="86" t="b">
        <v>0</v>
      </c>
    </row>
    <row r="274" spans="1:12" ht="15">
      <c r="A274" s="86" t="s">
        <v>1818</v>
      </c>
      <c r="B274" s="86" t="s">
        <v>1819</v>
      </c>
      <c r="C274" s="86">
        <v>2</v>
      </c>
      <c r="D274" s="122">
        <v>0.0021118898126502245</v>
      </c>
      <c r="E274" s="122">
        <v>2.890421018800914</v>
      </c>
      <c r="F274" s="86" t="s">
        <v>1917</v>
      </c>
      <c r="G274" s="86" t="b">
        <v>0</v>
      </c>
      <c r="H274" s="86" t="b">
        <v>0</v>
      </c>
      <c r="I274" s="86" t="b">
        <v>0</v>
      </c>
      <c r="J274" s="86" t="b">
        <v>0</v>
      </c>
      <c r="K274" s="86" t="b">
        <v>0</v>
      </c>
      <c r="L274" s="86" t="b">
        <v>0</v>
      </c>
    </row>
    <row r="275" spans="1:12" ht="15">
      <c r="A275" s="86" t="s">
        <v>1819</v>
      </c>
      <c r="B275" s="86" t="s">
        <v>1820</v>
      </c>
      <c r="C275" s="86">
        <v>2</v>
      </c>
      <c r="D275" s="122">
        <v>0.0021118898126502245</v>
      </c>
      <c r="E275" s="122">
        <v>2.890421018800914</v>
      </c>
      <c r="F275" s="86" t="s">
        <v>1917</v>
      </c>
      <c r="G275" s="86" t="b">
        <v>0</v>
      </c>
      <c r="H275" s="86" t="b">
        <v>0</v>
      </c>
      <c r="I275" s="86" t="b">
        <v>0</v>
      </c>
      <c r="J275" s="86" t="b">
        <v>0</v>
      </c>
      <c r="K275" s="86" t="b">
        <v>0</v>
      </c>
      <c r="L275" s="86" t="b">
        <v>0</v>
      </c>
    </row>
    <row r="276" spans="1:12" ht="15">
      <c r="A276" s="86" t="s">
        <v>1820</v>
      </c>
      <c r="B276" s="86" t="s">
        <v>1821</v>
      </c>
      <c r="C276" s="86">
        <v>2</v>
      </c>
      <c r="D276" s="122">
        <v>0.0021118898126502245</v>
      </c>
      <c r="E276" s="122">
        <v>2.890421018800914</v>
      </c>
      <c r="F276" s="86" t="s">
        <v>1917</v>
      </c>
      <c r="G276" s="86" t="b">
        <v>0</v>
      </c>
      <c r="H276" s="86" t="b">
        <v>0</v>
      </c>
      <c r="I276" s="86" t="b">
        <v>0</v>
      </c>
      <c r="J276" s="86" t="b">
        <v>0</v>
      </c>
      <c r="K276" s="86" t="b">
        <v>0</v>
      </c>
      <c r="L276" s="86" t="b">
        <v>0</v>
      </c>
    </row>
    <row r="277" spans="1:12" ht="15">
      <c r="A277" s="86" t="s">
        <v>1821</v>
      </c>
      <c r="B277" s="86" t="s">
        <v>1822</v>
      </c>
      <c r="C277" s="86">
        <v>2</v>
      </c>
      <c r="D277" s="122">
        <v>0.0021118898126502245</v>
      </c>
      <c r="E277" s="122">
        <v>2.890421018800914</v>
      </c>
      <c r="F277" s="86" t="s">
        <v>1917</v>
      </c>
      <c r="G277" s="86" t="b">
        <v>0</v>
      </c>
      <c r="H277" s="86" t="b">
        <v>0</v>
      </c>
      <c r="I277" s="86" t="b">
        <v>0</v>
      </c>
      <c r="J277" s="86" t="b">
        <v>0</v>
      </c>
      <c r="K277" s="86" t="b">
        <v>0</v>
      </c>
      <c r="L277" s="86" t="b">
        <v>0</v>
      </c>
    </row>
    <row r="278" spans="1:12" ht="15">
      <c r="A278" s="86" t="s">
        <v>1822</v>
      </c>
      <c r="B278" s="86" t="s">
        <v>1763</v>
      </c>
      <c r="C278" s="86">
        <v>2</v>
      </c>
      <c r="D278" s="122">
        <v>0.0021118898126502245</v>
      </c>
      <c r="E278" s="122">
        <v>2.890421018800914</v>
      </c>
      <c r="F278" s="86" t="s">
        <v>1917</v>
      </c>
      <c r="G278" s="86" t="b">
        <v>0</v>
      </c>
      <c r="H278" s="86" t="b">
        <v>0</v>
      </c>
      <c r="I278" s="86" t="b">
        <v>0</v>
      </c>
      <c r="J278" s="86" t="b">
        <v>0</v>
      </c>
      <c r="K278" s="86" t="b">
        <v>0</v>
      </c>
      <c r="L278" s="86" t="b">
        <v>0</v>
      </c>
    </row>
    <row r="279" spans="1:12" ht="15">
      <c r="A279" s="86" t="s">
        <v>1763</v>
      </c>
      <c r="B279" s="86" t="s">
        <v>1625</v>
      </c>
      <c r="C279" s="86">
        <v>2</v>
      </c>
      <c r="D279" s="122">
        <v>0.0021118898126502245</v>
      </c>
      <c r="E279" s="122">
        <v>2.890421018800914</v>
      </c>
      <c r="F279" s="86" t="s">
        <v>1917</v>
      </c>
      <c r="G279" s="86" t="b">
        <v>0</v>
      </c>
      <c r="H279" s="86" t="b">
        <v>0</v>
      </c>
      <c r="I279" s="86" t="b">
        <v>0</v>
      </c>
      <c r="J279" s="86" t="b">
        <v>0</v>
      </c>
      <c r="K279" s="86" t="b">
        <v>1</v>
      </c>
      <c r="L279" s="86" t="b">
        <v>0</v>
      </c>
    </row>
    <row r="280" spans="1:12" ht="15">
      <c r="A280" s="86" t="s">
        <v>1625</v>
      </c>
      <c r="B280" s="86" t="s">
        <v>406</v>
      </c>
      <c r="C280" s="86">
        <v>2</v>
      </c>
      <c r="D280" s="122">
        <v>0.0021118898126502245</v>
      </c>
      <c r="E280" s="122">
        <v>1.7143297597452332</v>
      </c>
      <c r="F280" s="86" t="s">
        <v>1917</v>
      </c>
      <c r="G280" s="86" t="b">
        <v>0</v>
      </c>
      <c r="H280" s="86" t="b">
        <v>1</v>
      </c>
      <c r="I280" s="86" t="b">
        <v>0</v>
      </c>
      <c r="J280" s="86" t="b">
        <v>0</v>
      </c>
      <c r="K280" s="86" t="b">
        <v>0</v>
      </c>
      <c r="L280" s="86" t="b">
        <v>0</v>
      </c>
    </row>
    <row r="281" spans="1:12" ht="15">
      <c r="A281" s="86" t="s">
        <v>403</v>
      </c>
      <c r="B281" s="86" t="s">
        <v>1823</v>
      </c>
      <c r="C281" s="86">
        <v>2</v>
      </c>
      <c r="D281" s="122">
        <v>0.0021118898126502245</v>
      </c>
      <c r="E281" s="122">
        <v>1.3719070789230268</v>
      </c>
      <c r="F281" s="86" t="s">
        <v>1917</v>
      </c>
      <c r="G281" s="86" t="b">
        <v>0</v>
      </c>
      <c r="H281" s="86" t="b">
        <v>0</v>
      </c>
      <c r="I281" s="86" t="b">
        <v>0</v>
      </c>
      <c r="J281" s="86" t="b">
        <v>0</v>
      </c>
      <c r="K281" s="86" t="b">
        <v>0</v>
      </c>
      <c r="L281" s="86" t="b">
        <v>0</v>
      </c>
    </row>
    <row r="282" spans="1:12" ht="15">
      <c r="A282" s="86" t="s">
        <v>1823</v>
      </c>
      <c r="B282" s="86" t="s">
        <v>249</v>
      </c>
      <c r="C282" s="86">
        <v>2</v>
      </c>
      <c r="D282" s="122">
        <v>0.0021118898126502245</v>
      </c>
      <c r="E282" s="122">
        <v>2.413299764081252</v>
      </c>
      <c r="F282" s="86" t="s">
        <v>1917</v>
      </c>
      <c r="G282" s="86" t="b">
        <v>0</v>
      </c>
      <c r="H282" s="86" t="b">
        <v>0</v>
      </c>
      <c r="I282" s="86" t="b">
        <v>0</v>
      </c>
      <c r="J282" s="86" t="b">
        <v>0</v>
      </c>
      <c r="K282" s="86" t="b">
        <v>0</v>
      </c>
      <c r="L282" s="86" t="b">
        <v>0</v>
      </c>
    </row>
    <row r="283" spans="1:12" ht="15">
      <c r="A283" s="86" t="s">
        <v>249</v>
      </c>
      <c r="B283" s="86" t="s">
        <v>277</v>
      </c>
      <c r="C283" s="86">
        <v>2</v>
      </c>
      <c r="D283" s="122">
        <v>0.0021118898126502245</v>
      </c>
      <c r="E283" s="122">
        <v>2.1122697684172707</v>
      </c>
      <c r="F283" s="86" t="s">
        <v>1917</v>
      </c>
      <c r="G283" s="86" t="b">
        <v>0</v>
      </c>
      <c r="H283" s="86" t="b">
        <v>0</v>
      </c>
      <c r="I283" s="86" t="b">
        <v>0</v>
      </c>
      <c r="J283" s="86" t="b">
        <v>0</v>
      </c>
      <c r="K283" s="86" t="b">
        <v>0</v>
      </c>
      <c r="L283" s="86" t="b">
        <v>0</v>
      </c>
    </row>
    <row r="284" spans="1:12" ht="15">
      <c r="A284" s="86" t="s">
        <v>277</v>
      </c>
      <c r="B284" s="86" t="s">
        <v>1824</v>
      </c>
      <c r="C284" s="86">
        <v>2</v>
      </c>
      <c r="D284" s="122">
        <v>0.0021118898126502245</v>
      </c>
      <c r="E284" s="122">
        <v>2.5893910231369333</v>
      </c>
      <c r="F284" s="86" t="s">
        <v>1917</v>
      </c>
      <c r="G284" s="86" t="b">
        <v>0</v>
      </c>
      <c r="H284" s="86" t="b">
        <v>0</v>
      </c>
      <c r="I284" s="86" t="b">
        <v>0</v>
      </c>
      <c r="J284" s="86" t="b">
        <v>0</v>
      </c>
      <c r="K284" s="86" t="b">
        <v>0</v>
      </c>
      <c r="L284" s="86" t="b">
        <v>0</v>
      </c>
    </row>
    <row r="285" spans="1:12" ht="15">
      <c r="A285" s="86" t="s">
        <v>317</v>
      </c>
      <c r="B285" s="86" t="s">
        <v>271</v>
      </c>
      <c r="C285" s="86">
        <v>2</v>
      </c>
      <c r="D285" s="122">
        <v>0.0021118898126502245</v>
      </c>
      <c r="E285" s="122">
        <v>2.061117245969889</v>
      </c>
      <c r="F285" s="86" t="s">
        <v>1917</v>
      </c>
      <c r="G285" s="86" t="b">
        <v>0</v>
      </c>
      <c r="H285" s="86" t="b">
        <v>0</v>
      </c>
      <c r="I285" s="86" t="b">
        <v>0</v>
      </c>
      <c r="J285" s="86" t="b">
        <v>0</v>
      </c>
      <c r="K285" s="86" t="b">
        <v>0</v>
      </c>
      <c r="L285" s="86" t="b">
        <v>0</v>
      </c>
    </row>
    <row r="286" spans="1:12" ht="15">
      <c r="A286" s="86" t="s">
        <v>271</v>
      </c>
      <c r="B286" s="86" t="s">
        <v>1630</v>
      </c>
      <c r="C286" s="86">
        <v>2</v>
      </c>
      <c r="D286" s="122">
        <v>0.0021118898126502245</v>
      </c>
      <c r="E286" s="122">
        <v>1.413299764081252</v>
      </c>
      <c r="F286" s="86" t="s">
        <v>1917</v>
      </c>
      <c r="G286" s="86" t="b">
        <v>0</v>
      </c>
      <c r="H286" s="86" t="b">
        <v>0</v>
      </c>
      <c r="I286" s="86" t="b">
        <v>0</v>
      </c>
      <c r="J286" s="86" t="b">
        <v>0</v>
      </c>
      <c r="K286" s="86" t="b">
        <v>0</v>
      </c>
      <c r="L286" s="86" t="b">
        <v>0</v>
      </c>
    </row>
    <row r="287" spans="1:12" ht="15">
      <c r="A287" s="86" t="s">
        <v>1630</v>
      </c>
      <c r="B287" s="86" t="s">
        <v>1866</v>
      </c>
      <c r="C287" s="86">
        <v>2</v>
      </c>
      <c r="D287" s="122">
        <v>0.0021118898126502245</v>
      </c>
      <c r="E287" s="122">
        <v>2.1122697684172707</v>
      </c>
      <c r="F287" s="86" t="s">
        <v>1917</v>
      </c>
      <c r="G287" s="86" t="b">
        <v>0</v>
      </c>
      <c r="H287" s="86" t="b">
        <v>0</v>
      </c>
      <c r="I287" s="86" t="b">
        <v>0</v>
      </c>
      <c r="J287" s="86" t="b">
        <v>0</v>
      </c>
      <c r="K287" s="86" t="b">
        <v>1</v>
      </c>
      <c r="L287" s="86" t="b">
        <v>0</v>
      </c>
    </row>
    <row r="288" spans="1:12" ht="15">
      <c r="A288" s="86" t="s">
        <v>1866</v>
      </c>
      <c r="B288" s="86" t="s">
        <v>1659</v>
      </c>
      <c r="C288" s="86">
        <v>2</v>
      </c>
      <c r="D288" s="122">
        <v>0.0021118898126502245</v>
      </c>
      <c r="E288" s="122">
        <v>2.890421018800914</v>
      </c>
      <c r="F288" s="86" t="s">
        <v>1917</v>
      </c>
      <c r="G288" s="86" t="b">
        <v>0</v>
      </c>
      <c r="H288" s="86" t="b">
        <v>1</v>
      </c>
      <c r="I288" s="86" t="b">
        <v>0</v>
      </c>
      <c r="J288" s="86" t="b">
        <v>1</v>
      </c>
      <c r="K288" s="86" t="b">
        <v>0</v>
      </c>
      <c r="L288" s="86" t="b">
        <v>0</v>
      </c>
    </row>
    <row r="289" spans="1:12" ht="15">
      <c r="A289" s="86" t="s">
        <v>1659</v>
      </c>
      <c r="B289" s="86" t="s">
        <v>1621</v>
      </c>
      <c r="C289" s="86">
        <v>2</v>
      </c>
      <c r="D289" s="122">
        <v>0.0021118898126502245</v>
      </c>
      <c r="E289" s="122">
        <v>2.714329759745233</v>
      </c>
      <c r="F289" s="86" t="s">
        <v>1917</v>
      </c>
      <c r="G289" s="86" t="b">
        <v>1</v>
      </c>
      <c r="H289" s="86" t="b">
        <v>0</v>
      </c>
      <c r="I289" s="86" t="b">
        <v>0</v>
      </c>
      <c r="J289" s="86" t="b">
        <v>0</v>
      </c>
      <c r="K289" s="86" t="b">
        <v>1</v>
      </c>
      <c r="L289" s="86" t="b">
        <v>0</v>
      </c>
    </row>
    <row r="290" spans="1:12" ht="15">
      <c r="A290" s="86" t="s">
        <v>1621</v>
      </c>
      <c r="B290" s="86" t="s">
        <v>403</v>
      </c>
      <c r="C290" s="86">
        <v>2</v>
      </c>
      <c r="D290" s="122">
        <v>0.0021118898126502245</v>
      </c>
      <c r="E290" s="122">
        <v>1.1122697684172707</v>
      </c>
      <c r="F290" s="86" t="s">
        <v>1917</v>
      </c>
      <c r="G290" s="86" t="b">
        <v>0</v>
      </c>
      <c r="H290" s="86" t="b">
        <v>1</v>
      </c>
      <c r="I290" s="86" t="b">
        <v>0</v>
      </c>
      <c r="J290" s="86" t="b">
        <v>0</v>
      </c>
      <c r="K290" s="86" t="b">
        <v>0</v>
      </c>
      <c r="L290" s="86" t="b">
        <v>0</v>
      </c>
    </row>
    <row r="291" spans="1:12" ht="15">
      <c r="A291" s="86" t="s">
        <v>295</v>
      </c>
      <c r="B291" s="86" t="s">
        <v>1644</v>
      </c>
      <c r="C291" s="86">
        <v>2</v>
      </c>
      <c r="D291" s="122">
        <v>0.0021118898126502245</v>
      </c>
      <c r="E291" s="122">
        <v>1.8904210188009143</v>
      </c>
      <c r="F291" s="86" t="s">
        <v>1917</v>
      </c>
      <c r="G291" s="86" t="b">
        <v>0</v>
      </c>
      <c r="H291" s="86" t="b">
        <v>0</v>
      </c>
      <c r="I291" s="86" t="b">
        <v>0</v>
      </c>
      <c r="J291" s="86" t="b">
        <v>0</v>
      </c>
      <c r="K291" s="86" t="b">
        <v>0</v>
      </c>
      <c r="L291" s="86" t="b">
        <v>0</v>
      </c>
    </row>
    <row r="292" spans="1:12" ht="15">
      <c r="A292" s="86" t="s">
        <v>1644</v>
      </c>
      <c r="B292" s="86" t="s">
        <v>1891</v>
      </c>
      <c r="C292" s="86">
        <v>2</v>
      </c>
      <c r="D292" s="122">
        <v>0.0021118898126502245</v>
      </c>
      <c r="E292" s="122">
        <v>2.5893910231369333</v>
      </c>
      <c r="F292" s="86" t="s">
        <v>1917</v>
      </c>
      <c r="G292" s="86" t="b">
        <v>0</v>
      </c>
      <c r="H292" s="86" t="b">
        <v>0</v>
      </c>
      <c r="I292" s="86" t="b">
        <v>0</v>
      </c>
      <c r="J292" s="86" t="b">
        <v>0</v>
      </c>
      <c r="K292" s="86" t="b">
        <v>0</v>
      </c>
      <c r="L292" s="86" t="b">
        <v>0</v>
      </c>
    </row>
    <row r="293" spans="1:12" ht="15">
      <c r="A293" s="86" t="s">
        <v>1891</v>
      </c>
      <c r="B293" s="86" t="s">
        <v>1640</v>
      </c>
      <c r="C293" s="86">
        <v>2</v>
      </c>
      <c r="D293" s="122">
        <v>0.0021118898126502245</v>
      </c>
      <c r="E293" s="122">
        <v>2.5893910231369333</v>
      </c>
      <c r="F293" s="86" t="s">
        <v>1917</v>
      </c>
      <c r="G293" s="86" t="b">
        <v>0</v>
      </c>
      <c r="H293" s="86" t="b">
        <v>0</v>
      </c>
      <c r="I293" s="86" t="b">
        <v>0</v>
      </c>
      <c r="J293" s="86" t="b">
        <v>0</v>
      </c>
      <c r="K293" s="86" t="b">
        <v>0</v>
      </c>
      <c r="L293" s="86" t="b">
        <v>0</v>
      </c>
    </row>
    <row r="294" spans="1:12" ht="15">
      <c r="A294" s="86" t="s">
        <v>1640</v>
      </c>
      <c r="B294" s="86" t="s">
        <v>1804</v>
      </c>
      <c r="C294" s="86">
        <v>2</v>
      </c>
      <c r="D294" s="122">
        <v>0.0021118898126502245</v>
      </c>
      <c r="E294" s="122">
        <v>2.5893910231369333</v>
      </c>
      <c r="F294" s="86" t="s">
        <v>1917</v>
      </c>
      <c r="G294" s="86" t="b">
        <v>0</v>
      </c>
      <c r="H294" s="86" t="b">
        <v>0</v>
      </c>
      <c r="I294" s="86" t="b">
        <v>0</v>
      </c>
      <c r="J294" s="86" t="b">
        <v>0</v>
      </c>
      <c r="K294" s="86" t="b">
        <v>0</v>
      </c>
      <c r="L294" s="86" t="b">
        <v>0</v>
      </c>
    </row>
    <row r="295" spans="1:12" ht="15">
      <c r="A295" s="86" t="s">
        <v>1804</v>
      </c>
      <c r="B295" s="86" t="s">
        <v>1785</v>
      </c>
      <c r="C295" s="86">
        <v>2</v>
      </c>
      <c r="D295" s="122">
        <v>0.0021118898126502245</v>
      </c>
      <c r="E295" s="122">
        <v>2.890421018800914</v>
      </c>
      <c r="F295" s="86" t="s">
        <v>1917</v>
      </c>
      <c r="G295" s="86" t="b">
        <v>0</v>
      </c>
      <c r="H295" s="86" t="b">
        <v>0</v>
      </c>
      <c r="I295" s="86" t="b">
        <v>0</v>
      </c>
      <c r="J295" s="86" t="b">
        <v>1</v>
      </c>
      <c r="K295" s="86" t="b">
        <v>0</v>
      </c>
      <c r="L295" s="86" t="b">
        <v>0</v>
      </c>
    </row>
    <row r="296" spans="1:12" ht="15">
      <c r="A296" s="86" t="s">
        <v>1785</v>
      </c>
      <c r="B296" s="86" t="s">
        <v>1892</v>
      </c>
      <c r="C296" s="86">
        <v>2</v>
      </c>
      <c r="D296" s="122">
        <v>0.0021118898126502245</v>
      </c>
      <c r="E296" s="122">
        <v>2.890421018800914</v>
      </c>
      <c r="F296" s="86" t="s">
        <v>1917</v>
      </c>
      <c r="G296" s="86" t="b">
        <v>1</v>
      </c>
      <c r="H296" s="86" t="b">
        <v>0</v>
      </c>
      <c r="I296" s="86" t="b">
        <v>0</v>
      </c>
      <c r="J296" s="86" t="b">
        <v>0</v>
      </c>
      <c r="K296" s="86" t="b">
        <v>0</v>
      </c>
      <c r="L296" s="86" t="b">
        <v>0</v>
      </c>
    </row>
    <row r="297" spans="1:12" ht="15">
      <c r="A297" s="86" t="s">
        <v>1892</v>
      </c>
      <c r="B297" s="86" t="s">
        <v>1893</v>
      </c>
      <c r="C297" s="86">
        <v>2</v>
      </c>
      <c r="D297" s="122">
        <v>0.0021118898126502245</v>
      </c>
      <c r="E297" s="122">
        <v>2.890421018800914</v>
      </c>
      <c r="F297" s="86" t="s">
        <v>1917</v>
      </c>
      <c r="G297" s="86" t="b">
        <v>0</v>
      </c>
      <c r="H297" s="86" t="b">
        <v>0</v>
      </c>
      <c r="I297" s="86" t="b">
        <v>0</v>
      </c>
      <c r="J297" s="86" t="b">
        <v>0</v>
      </c>
      <c r="K297" s="86" t="b">
        <v>0</v>
      </c>
      <c r="L297" s="86" t="b">
        <v>0</v>
      </c>
    </row>
    <row r="298" spans="1:12" ht="15">
      <c r="A298" s="86" t="s">
        <v>1893</v>
      </c>
      <c r="B298" s="86" t="s">
        <v>1723</v>
      </c>
      <c r="C298" s="86">
        <v>2</v>
      </c>
      <c r="D298" s="122">
        <v>0.0021118898126502245</v>
      </c>
      <c r="E298" s="122">
        <v>2.5893910231369333</v>
      </c>
      <c r="F298" s="86" t="s">
        <v>1917</v>
      </c>
      <c r="G298" s="86" t="b">
        <v>0</v>
      </c>
      <c r="H298" s="86" t="b">
        <v>0</v>
      </c>
      <c r="I298" s="86" t="b">
        <v>0</v>
      </c>
      <c r="J298" s="86" t="b">
        <v>1</v>
      </c>
      <c r="K298" s="86" t="b">
        <v>0</v>
      </c>
      <c r="L298" s="86" t="b">
        <v>0</v>
      </c>
    </row>
    <row r="299" spans="1:12" ht="15">
      <c r="A299" s="86" t="s">
        <v>1723</v>
      </c>
      <c r="B299" s="86" t="s">
        <v>1663</v>
      </c>
      <c r="C299" s="86">
        <v>2</v>
      </c>
      <c r="D299" s="122">
        <v>0.0021118898126502245</v>
      </c>
      <c r="E299" s="122">
        <v>1.7143297597452332</v>
      </c>
      <c r="F299" s="86" t="s">
        <v>1917</v>
      </c>
      <c r="G299" s="86" t="b">
        <v>1</v>
      </c>
      <c r="H299" s="86" t="b">
        <v>0</v>
      </c>
      <c r="I299" s="86" t="b">
        <v>0</v>
      </c>
      <c r="J299" s="86" t="b">
        <v>0</v>
      </c>
      <c r="K299" s="86" t="b">
        <v>0</v>
      </c>
      <c r="L299" s="86" t="b">
        <v>0</v>
      </c>
    </row>
    <row r="300" spans="1:12" ht="15">
      <c r="A300" s="86" t="s">
        <v>1663</v>
      </c>
      <c r="B300" s="86" t="s">
        <v>271</v>
      </c>
      <c r="C300" s="86">
        <v>2</v>
      </c>
      <c r="D300" s="122">
        <v>0.0021118898126502245</v>
      </c>
      <c r="E300" s="122">
        <v>1.3621472416338705</v>
      </c>
      <c r="F300" s="86" t="s">
        <v>1917</v>
      </c>
      <c r="G300" s="86" t="b">
        <v>0</v>
      </c>
      <c r="H300" s="86" t="b">
        <v>0</v>
      </c>
      <c r="I300" s="86" t="b">
        <v>0</v>
      </c>
      <c r="J300" s="86" t="b">
        <v>0</v>
      </c>
      <c r="K300" s="86" t="b">
        <v>0</v>
      </c>
      <c r="L300" s="86" t="b">
        <v>0</v>
      </c>
    </row>
    <row r="301" spans="1:12" ht="15">
      <c r="A301" s="86" t="s">
        <v>276</v>
      </c>
      <c r="B301" s="86" t="s">
        <v>1748</v>
      </c>
      <c r="C301" s="86">
        <v>2</v>
      </c>
      <c r="D301" s="122">
        <v>0.0021118898126502245</v>
      </c>
      <c r="E301" s="122">
        <v>1.5786671577451599</v>
      </c>
      <c r="F301" s="86" t="s">
        <v>1917</v>
      </c>
      <c r="G301" s="86" t="b">
        <v>0</v>
      </c>
      <c r="H301" s="86" t="b">
        <v>0</v>
      </c>
      <c r="I301" s="86" t="b">
        <v>0</v>
      </c>
      <c r="J301" s="86" t="b">
        <v>0</v>
      </c>
      <c r="K301" s="86" t="b">
        <v>0</v>
      </c>
      <c r="L301" s="86" t="b">
        <v>0</v>
      </c>
    </row>
    <row r="302" spans="1:12" ht="15">
      <c r="A302" s="86" t="s">
        <v>1748</v>
      </c>
      <c r="B302" s="86" t="s">
        <v>1492</v>
      </c>
      <c r="C302" s="86">
        <v>2</v>
      </c>
      <c r="D302" s="122">
        <v>0.0021118898126502245</v>
      </c>
      <c r="E302" s="122">
        <v>2.890421018800914</v>
      </c>
      <c r="F302" s="86" t="s">
        <v>1917</v>
      </c>
      <c r="G302" s="86" t="b">
        <v>0</v>
      </c>
      <c r="H302" s="86" t="b">
        <v>0</v>
      </c>
      <c r="I302" s="86" t="b">
        <v>0</v>
      </c>
      <c r="J302" s="86" t="b">
        <v>1</v>
      </c>
      <c r="K302" s="86" t="b">
        <v>0</v>
      </c>
      <c r="L302" s="86" t="b">
        <v>0</v>
      </c>
    </row>
    <row r="303" spans="1:12" ht="15">
      <c r="A303" s="86" t="s">
        <v>1492</v>
      </c>
      <c r="B303" s="86" t="s">
        <v>1881</v>
      </c>
      <c r="C303" s="86">
        <v>2</v>
      </c>
      <c r="D303" s="122">
        <v>0.0021118898126502245</v>
      </c>
      <c r="E303" s="122">
        <v>2.890421018800914</v>
      </c>
      <c r="F303" s="86" t="s">
        <v>1917</v>
      </c>
      <c r="G303" s="86" t="b">
        <v>1</v>
      </c>
      <c r="H303" s="86" t="b">
        <v>0</v>
      </c>
      <c r="I303" s="86" t="b">
        <v>0</v>
      </c>
      <c r="J303" s="86" t="b">
        <v>0</v>
      </c>
      <c r="K303" s="86" t="b">
        <v>0</v>
      </c>
      <c r="L303" s="86" t="b">
        <v>0</v>
      </c>
    </row>
    <row r="304" spans="1:12" ht="15">
      <c r="A304" s="86" t="s">
        <v>1881</v>
      </c>
      <c r="B304" s="86" t="s">
        <v>1488</v>
      </c>
      <c r="C304" s="86">
        <v>2</v>
      </c>
      <c r="D304" s="122">
        <v>0.0021118898126502245</v>
      </c>
      <c r="E304" s="122">
        <v>1.8297231784473025</v>
      </c>
      <c r="F304" s="86" t="s">
        <v>1917</v>
      </c>
      <c r="G304" s="86" t="b">
        <v>0</v>
      </c>
      <c r="H304" s="86" t="b">
        <v>0</v>
      </c>
      <c r="I304" s="86" t="b">
        <v>0</v>
      </c>
      <c r="J304" s="86" t="b">
        <v>0</v>
      </c>
      <c r="K304" s="86" t="b">
        <v>0</v>
      </c>
      <c r="L304" s="86" t="b">
        <v>0</v>
      </c>
    </row>
    <row r="305" spans="1:12" ht="15">
      <c r="A305" s="86" t="s">
        <v>1488</v>
      </c>
      <c r="B305" s="86" t="s">
        <v>1882</v>
      </c>
      <c r="C305" s="86">
        <v>2</v>
      </c>
      <c r="D305" s="122">
        <v>0.0021118898126502245</v>
      </c>
      <c r="E305" s="122">
        <v>1.8297231784473025</v>
      </c>
      <c r="F305" s="86" t="s">
        <v>1917</v>
      </c>
      <c r="G305" s="86" t="b">
        <v>0</v>
      </c>
      <c r="H305" s="86" t="b">
        <v>0</v>
      </c>
      <c r="I305" s="86" t="b">
        <v>0</v>
      </c>
      <c r="J305" s="86" t="b">
        <v>0</v>
      </c>
      <c r="K305" s="86" t="b">
        <v>0</v>
      </c>
      <c r="L305" s="86" t="b">
        <v>0</v>
      </c>
    </row>
    <row r="306" spans="1:12" ht="15">
      <c r="A306" s="86" t="s">
        <v>1882</v>
      </c>
      <c r="B306" s="86" t="s">
        <v>1883</v>
      </c>
      <c r="C306" s="86">
        <v>2</v>
      </c>
      <c r="D306" s="122">
        <v>0.0021118898126502245</v>
      </c>
      <c r="E306" s="122">
        <v>2.890421018800914</v>
      </c>
      <c r="F306" s="86" t="s">
        <v>1917</v>
      </c>
      <c r="G306" s="86" t="b">
        <v>0</v>
      </c>
      <c r="H306" s="86" t="b">
        <v>0</v>
      </c>
      <c r="I306" s="86" t="b">
        <v>0</v>
      </c>
      <c r="J306" s="86" t="b">
        <v>0</v>
      </c>
      <c r="K306" s="86" t="b">
        <v>1</v>
      </c>
      <c r="L306" s="86" t="b">
        <v>0</v>
      </c>
    </row>
    <row r="307" spans="1:12" ht="15">
      <c r="A307" s="86" t="s">
        <v>1883</v>
      </c>
      <c r="B307" s="86" t="s">
        <v>1690</v>
      </c>
      <c r="C307" s="86">
        <v>2</v>
      </c>
      <c r="D307" s="122">
        <v>0.0021118898126502245</v>
      </c>
      <c r="E307" s="122">
        <v>2.890421018800914</v>
      </c>
      <c r="F307" s="86" t="s">
        <v>1917</v>
      </c>
      <c r="G307" s="86" t="b">
        <v>0</v>
      </c>
      <c r="H307" s="86" t="b">
        <v>1</v>
      </c>
      <c r="I307" s="86" t="b">
        <v>0</v>
      </c>
      <c r="J307" s="86" t="b">
        <v>0</v>
      </c>
      <c r="K307" s="86" t="b">
        <v>0</v>
      </c>
      <c r="L307" s="86" t="b">
        <v>0</v>
      </c>
    </row>
    <row r="308" spans="1:12" ht="15">
      <c r="A308" s="86" t="s">
        <v>1690</v>
      </c>
      <c r="B308" s="86" t="s">
        <v>1507</v>
      </c>
      <c r="C308" s="86">
        <v>2</v>
      </c>
      <c r="D308" s="122">
        <v>0.0021118898126502245</v>
      </c>
      <c r="E308" s="122">
        <v>2.1500583293066704</v>
      </c>
      <c r="F308" s="86" t="s">
        <v>1917</v>
      </c>
      <c r="G308" s="86" t="b">
        <v>0</v>
      </c>
      <c r="H308" s="86" t="b">
        <v>0</v>
      </c>
      <c r="I308" s="86" t="b">
        <v>0</v>
      </c>
      <c r="J308" s="86" t="b">
        <v>0</v>
      </c>
      <c r="K308" s="86" t="b">
        <v>0</v>
      </c>
      <c r="L308" s="86" t="b">
        <v>0</v>
      </c>
    </row>
    <row r="309" spans="1:12" ht="15">
      <c r="A309" s="86" t="s">
        <v>1507</v>
      </c>
      <c r="B309" s="86" t="s">
        <v>1884</v>
      </c>
      <c r="C309" s="86">
        <v>2</v>
      </c>
      <c r="D309" s="122">
        <v>0.0021118898126502245</v>
      </c>
      <c r="E309" s="122">
        <v>2.1500583293066704</v>
      </c>
      <c r="F309" s="86" t="s">
        <v>1917</v>
      </c>
      <c r="G309" s="86" t="b">
        <v>0</v>
      </c>
      <c r="H309" s="86" t="b">
        <v>0</v>
      </c>
      <c r="I309" s="86" t="b">
        <v>0</v>
      </c>
      <c r="J309" s="86" t="b">
        <v>0</v>
      </c>
      <c r="K309" s="86" t="b">
        <v>0</v>
      </c>
      <c r="L309" s="86" t="b">
        <v>0</v>
      </c>
    </row>
    <row r="310" spans="1:12" ht="15">
      <c r="A310" s="86" t="s">
        <v>1884</v>
      </c>
      <c r="B310" s="86" t="s">
        <v>1885</v>
      </c>
      <c r="C310" s="86">
        <v>2</v>
      </c>
      <c r="D310" s="122">
        <v>0.0021118898126502245</v>
      </c>
      <c r="E310" s="122">
        <v>2.890421018800914</v>
      </c>
      <c r="F310" s="86" t="s">
        <v>1917</v>
      </c>
      <c r="G310" s="86" t="b">
        <v>0</v>
      </c>
      <c r="H310" s="86" t="b">
        <v>0</v>
      </c>
      <c r="I310" s="86" t="b">
        <v>0</v>
      </c>
      <c r="J310" s="86" t="b">
        <v>0</v>
      </c>
      <c r="K310" s="86" t="b">
        <v>0</v>
      </c>
      <c r="L310" s="86" t="b">
        <v>0</v>
      </c>
    </row>
    <row r="311" spans="1:12" ht="15">
      <c r="A311" s="86" t="s">
        <v>1885</v>
      </c>
      <c r="B311" s="86" t="s">
        <v>1688</v>
      </c>
      <c r="C311" s="86">
        <v>2</v>
      </c>
      <c r="D311" s="122">
        <v>0.0021118898126502245</v>
      </c>
      <c r="E311" s="122">
        <v>2.5893910231369333</v>
      </c>
      <c r="F311" s="86" t="s">
        <v>1917</v>
      </c>
      <c r="G311" s="86" t="b">
        <v>0</v>
      </c>
      <c r="H311" s="86" t="b">
        <v>0</v>
      </c>
      <c r="I311" s="86" t="b">
        <v>0</v>
      </c>
      <c r="J311" s="86" t="b">
        <v>0</v>
      </c>
      <c r="K311" s="86" t="b">
        <v>0</v>
      </c>
      <c r="L311" s="86" t="b">
        <v>0</v>
      </c>
    </row>
    <row r="312" spans="1:12" ht="15">
      <c r="A312" s="86" t="s">
        <v>1688</v>
      </c>
      <c r="B312" s="86" t="s">
        <v>1886</v>
      </c>
      <c r="C312" s="86">
        <v>2</v>
      </c>
      <c r="D312" s="122">
        <v>0.0021118898126502245</v>
      </c>
      <c r="E312" s="122">
        <v>2.5893910231369333</v>
      </c>
      <c r="F312" s="86" t="s">
        <v>1917</v>
      </c>
      <c r="G312" s="86" t="b">
        <v>0</v>
      </c>
      <c r="H312" s="86" t="b">
        <v>0</v>
      </c>
      <c r="I312" s="86" t="b">
        <v>0</v>
      </c>
      <c r="J312" s="86" t="b">
        <v>0</v>
      </c>
      <c r="K312" s="86" t="b">
        <v>1</v>
      </c>
      <c r="L312" s="86" t="b">
        <v>0</v>
      </c>
    </row>
    <row r="313" spans="1:12" ht="15">
      <c r="A313" s="86" t="s">
        <v>1886</v>
      </c>
      <c r="B313" s="86" t="s">
        <v>1724</v>
      </c>
      <c r="C313" s="86">
        <v>2</v>
      </c>
      <c r="D313" s="122">
        <v>0.0021118898126502245</v>
      </c>
      <c r="E313" s="122">
        <v>2.4924810101288766</v>
      </c>
      <c r="F313" s="86" t="s">
        <v>1917</v>
      </c>
      <c r="G313" s="86" t="b">
        <v>0</v>
      </c>
      <c r="H313" s="86" t="b">
        <v>1</v>
      </c>
      <c r="I313" s="86" t="b">
        <v>0</v>
      </c>
      <c r="J313" s="86" t="b">
        <v>0</v>
      </c>
      <c r="K313" s="86" t="b">
        <v>0</v>
      </c>
      <c r="L313" s="86" t="b">
        <v>0</v>
      </c>
    </row>
    <row r="314" spans="1:12" ht="15">
      <c r="A314" s="86" t="s">
        <v>1724</v>
      </c>
      <c r="B314" s="86" t="s">
        <v>1801</v>
      </c>
      <c r="C314" s="86">
        <v>2</v>
      </c>
      <c r="D314" s="122">
        <v>0.0021118898126502245</v>
      </c>
      <c r="E314" s="122">
        <v>2.4924810101288766</v>
      </c>
      <c r="F314" s="86" t="s">
        <v>1917</v>
      </c>
      <c r="G314" s="86" t="b">
        <v>0</v>
      </c>
      <c r="H314" s="86" t="b">
        <v>0</v>
      </c>
      <c r="I314" s="86" t="b">
        <v>0</v>
      </c>
      <c r="J314" s="86" t="b">
        <v>1</v>
      </c>
      <c r="K314" s="86" t="b">
        <v>0</v>
      </c>
      <c r="L314" s="86" t="b">
        <v>0</v>
      </c>
    </row>
    <row r="315" spans="1:12" ht="15">
      <c r="A315" s="86" t="s">
        <v>1801</v>
      </c>
      <c r="B315" s="86" t="s">
        <v>1887</v>
      </c>
      <c r="C315" s="86">
        <v>2</v>
      </c>
      <c r="D315" s="122">
        <v>0.0021118898126502245</v>
      </c>
      <c r="E315" s="122">
        <v>2.890421018800914</v>
      </c>
      <c r="F315" s="86" t="s">
        <v>1917</v>
      </c>
      <c r="G315" s="86" t="b">
        <v>1</v>
      </c>
      <c r="H315" s="86" t="b">
        <v>0</v>
      </c>
      <c r="I315" s="86" t="b">
        <v>0</v>
      </c>
      <c r="J315" s="86" t="b">
        <v>0</v>
      </c>
      <c r="K315" s="86" t="b">
        <v>0</v>
      </c>
      <c r="L315" s="86" t="b">
        <v>0</v>
      </c>
    </row>
    <row r="316" spans="1:12" ht="15">
      <c r="A316" s="86" t="s">
        <v>1887</v>
      </c>
      <c r="B316" s="86" t="s">
        <v>1888</v>
      </c>
      <c r="C316" s="86">
        <v>2</v>
      </c>
      <c r="D316" s="122">
        <v>0.0021118898126502245</v>
      </c>
      <c r="E316" s="122">
        <v>2.890421018800914</v>
      </c>
      <c r="F316" s="86" t="s">
        <v>1917</v>
      </c>
      <c r="G316" s="86" t="b">
        <v>0</v>
      </c>
      <c r="H316" s="86" t="b">
        <v>0</v>
      </c>
      <c r="I316" s="86" t="b">
        <v>0</v>
      </c>
      <c r="J316" s="86" t="b">
        <v>0</v>
      </c>
      <c r="K316" s="86" t="b">
        <v>0</v>
      </c>
      <c r="L316" s="86" t="b">
        <v>0</v>
      </c>
    </row>
    <row r="317" spans="1:12" ht="15">
      <c r="A317" s="86" t="s">
        <v>1888</v>
      </c>
      <c r="B317" s="86" t="s">
        <v>1889</v>
      </c>
      <c r="C317" s="86">
        <v>2</v>
      </c>
      <c r="D317" s="122">
        <v>0.0021118898126502245</v>
      </c>
      <c r="E317" s="122">
        <v>2.890421018800914</v>
      </c>
      <c r="F317" s="86" t="s">
        <v>1917</v>
      </c>
      <c r="G317" s="86" t="b">
        <v>0</v>
      </c>
      <c r="H317" s="86" t="b">
        <v>0</v>
      </c>
      <c r="I317" s="86" t="b">
        <v>0</v>
      </c>
      <c r="J317" s="86" t="b">
        <v>0</v>
      </c>
      <c r="K317" s="86" t="b">
        <v>0</v>
      </c>
      <c r="L317" s="86" t="b">
        <v>0</v>
      </c>
    </row>
    <row r="318" spans="1:12" ht="15">
      <c r="A318" s="86" t="s">
        <v>1889</v>
      </c>
      <c r="B318" s="86" t="s">
        <v>1890</v>
      </c>
      <c r="C318" s="86">
        <v>2</v>
      </c>
      <c r="D318" s="122">
        <v>0.0021118898126502245</v>
      </c>
      <c r="E318" s="122">
        <v>2.890421018800914</v>
      </c>
      <c r="F318" s="86" t="s">
        <v>1917</v>
      </c>
      <c r="G318" s="86" t="b">
        <v>0</v>
      </c>
      <c r="H318" s="86" t="b">
        <v>0</v>
      </c>
      <c r="I318" s="86" t="b">
        <v>0</v>
      </c>
      <c r="J318" s="86" t="b">
        <v>0</v>
      </c>
      <c r="K318" s="86" t="b">
        <v>0</v>
      </c>
      <c r="L318" s="86" t="b">
        <v>0</v>
      </c>
    </row>
    <row r="319" spans="1:12" ht="15">
      <c r="A319" s="86" t="s">
        <v>1890</v>
      </c>
      <c r="B319" s="86" t="s">
        <v>403</v>
      </c>
      <c r="C319" s="86">
        <v>2</v>
      </c>
      <c r="D319" s="122">
        <v>0.0021118898126502245</v>
      </c>
      <c r="E319" s="122">
        <v>1.1122697684172707</v>
      </c>
      <c r="F319" s="86" t="s">
        <v>1917</v>
      </c>
      <c r="G319" s="86" t="b">
        <v>0</v>
      </c>
      <c r="H319" s="86" t="b">
        <v>0</v>
      </c>
      <c r="I319" s="86" t="b">
        <v>0</v>
      </c>
      <c r="J319" s="86" t="b">
        <v>0</v>
      </c>
      <c r="K319" s="86" t="b">
        <v>0</v>
      </c>
      <c r="L319" s="86" t="b">
        <v>0</v>
      </c>
    </row>
    <row r="320" spans="1:12" ht="15">
      <c r="A320" s="86" t="s">
        <v>253</v>
      </c>
      <c r="B320" s="86" t="s">
        <v>264</v>
      </c>
      <c r="C320" s="86">
        <v>2</v>
      </c>
      <c r="D320" s="122">
        <v>0.0021118898126502245</v>
      </c>
      <c r="E320" s="122">
        <v>1.6351485136976083</v>
      </c>
      <c r="F320" s="86" t="s">
        <v>1917</v>
      </c>
      <c r="G320" s="86" t="b">
        <v>0</v>
      </c>
      <c r="H320" s="86" t="b">
        <v>0</v>
      </c>
      <c r="I320" s="86" t="b">
        <v>0</v>
      </c>
      <c r="J320" s="86" t="b">
        <v>0</v>
      </c>
      <c r="K320" s="86" t="b">
        <v>0</v>
      </c>
      <c r="L320" s="86" t="b">
        <v>0</v>
      </c>
    </row>
    <row r="321" spans="1:12" ht="15">
      <c r="A321" s="86" t="s">
        <v>285</v>
      </c>
      <c r="B321" s="86" t="s">
        <v>1768</v>
      </c>
      <c r="C321" s="86">
        <v>2</v>
      </c>
      <c r="D321" s="122">
        <v>0.0021118898126502245</v>
      </c>
      <c r="E321" s="122">
        <v>2.2372085050255706</v>
      </c>
      <c r="F321" s="86" t="s">
        <v>1917</v>
      </c>
      <c r="G321" s="86" t="b">
        <v>0</v>
      </c>
      <c r="H321" s="86" t="b">
        <v>0</v>
      </c>
      <c r="I321" s="86" t="b">
        <v>0</v>
      </c>
      <c r="J321" s="86" t="b">
        <v>0</v>
      </c>
      <c r="K321" s="86" t="b">
        <v>0</v>
      </c>
      <c r="L321" s="86" t="b">
        <v>0</v>
      </c>
    </row>
    <row r="322" spans="1:12" ht="15">
      <c r="A322" s="86" t="s">
        <v>1768</v>
      </c>
      <c r="B322" s="86" t="s">
        <v>1825</v>
      </c>
      <c r="C322" s="86">
        <v>2</v>
      </c>
      <c r="D322" s="122">
        <v>0.0021118898126502245</v>
      </c>
      <c r="E322" s="122">
        <v>2.890421018800914</v>
      </c>
      <c r="F322" s="86" t="s">
        <v>1917</v>
      </c>
      <c r="G322" s="86" t="b">
        <v>0</v>
      </c>
      <c r="H322" s="86" t="b">
        <v>0</v>
      </c>
      <c r="I322" s="86" t="b">
        <v>0</v>
      </c>
      <c r="J322" s="86" t="b">
        <v>0</v>
      </c>
      <c r="K322" s="86" t="b">
        <v>0</v>
      </c>
      <c r="L322" s="86" t="b">
        <v>0</v>
      </c>
    </row>
    <row r="323" spans="1:12" ht="15">
      <c r="A323" s="86" t="s">
        <v>1825</v>
      </c>
      <c r="B323" s="86" t="s">
        <v>1826</v>
      </c>
      <c r="C323" s="86">
        <v>2</v>
      </c>
      <c r="D323" s="122">
        <v>0.0021118898126502245</v>
      </c>
      <c r="E323" s="122">
        <v>2.890421018800914</v>
      </c>
      <c r="F323" s="86" t="s">
        <v>1917</v>
      </c>
      <c r="G323" s="86" t="b">
        <v>0</v>
      </c>
      <c r="H323" s="86" t="b">
        <v>0</v>
      </c>
      <c r="I323" s="86" t="b">
        <v>0</v>
      </c>
      <c r="J323" s="86" t="b">
        <v>0</v>
      </c>
      <c r="K323" s="86" t="b">
        <v>0</v>
      </c>
      <c r="L323" s="86" t="b">
        <v>0</v>
      </c>
    </row>
    <row r="324" spans="1:12" ht="15">
      <c r="A324" s="86" t="s">
        <v>1826</v>
      </c>
      <c r="B324" s="86" t="s">
        <v>1631</v>
      </c>
      <c r="C324" s="86">
        <v>2</v>
      </c>
      <c r="D324" s="122">
        <v>0.0021118898126502245</v>
      </c>
      <c r="E324" s="122">
        <v>2.1914510144648958</v>
      </c>
      <c r="F324" s="86" t="s">
        <v>1917</v>
      </c>
      <c r="G324" s="86" t="b">
        <v>0</v>
      </c>
      <c r="H324" s="86" t="b">
        <v>0</v>
      </c>
      <c r="I324" s="86" t="b">
        <v>0</v>
      </c>
      <c r="J324" s="86" t="b">
        <v>0</v>
      </c>
      <c r="K324" s="86" t="b">
        <v>0</v>
      </c>
      <c r="L324" s="86" t="b">
        <v>0</v>
      </c>
    </row>
    <row r="325" spans="1:12" ht="15">
      <c r="A325" s="86" t="s">
        <v>1631</v>
      </c>
      <c r="B325" s="86" t="s">
        <v>1462</v>
      </c>
      <c r="C325" s="86">
        <v>2</v>
      </c>
      <c r="D325" s="122">
        <v>0.0021118898126502245</v>
      </c>
      <c r="E325" s="122">
        <v>1.714329759745233</v>
      </c>
      <c r="F325" s="86" t="s">
        <v>1917</v>
      </c>
      <c r="G325" s="86" t="b">
        <v>0</v>
      </c>
      <c r="H325" s="86" t="b">
        <v>0</v>
      </c>
      <c r="I325" s="86" t="b">
        <v>0</v>
      </c>
      <c r="J325" s="86" t="b">
        <v>1</v>
      </c>
      <c r="K325" s="86" t="b">
        <v>0</v>
      </c>
      <c r="L325" s="86" t="b">
        <v>0</v>
      </c>
    </row>
    <row r="326" spans="1:12" ht="15">
      <c r="A326" s="86" t="s">
        <v>1462</v>
      </c>
      <c r="B326" s="86" t="s">
        <v>1827</v>
      </c>
      <c r="C326" s="86">
        <v>2</v>
      </c>
      <c r="D326" s="122">
        <v>0.0021118898126502245</v>
      </c>
      <c r="E326" s="122">
        <v>2.413299764081252</v>
      </c>
      <c r="F326" s="86" t="s">
        <v>1917</v>
      </c>
      <c r="G326" s="86" t="b">
        <v>1</v>
      </c>
      <c r="H326" s="86" t="b">
        <v>0</v>
      </c>
      <c r="I326" s="86" t="b">
        <v>0</v>
      </c>
      <c r="J326" s="86" t="b">
        <v>0</v>
      </c>
      <c r="K326" s="86" t="b">
        <v>0</v>
      </c>
      <c r="L326" s="86" t="b">
        <v>0</v>
      </c>
    </row>
    <row r="327" spans="1:12" ht="15">
      <c r="A327" s="86" t="s">
        <v>1827</v>
      </c>
      <c r="B327" s="86" t="s">
        <v>1642</v>
      </c>
      <c r="C327" s="86">
        <v>2</v>
      </c>
      <c r="D327" s="122">
        <v>0.0021118898126502245</v>
      </c>
      <c r="E327" s="122">
        <v>2.4924810101288766</v>
      </c>
      <c r="F327" s="86" t="s">
        <v>1917</v>
      </c>
      <c r="G327" s="86" t="b">
        <v>0</v>
      </c>
      <c r="H327" s="86" t="b">
        <v>0</v>
      </c>
      <c r="I327" s="86" t="b">
        <v>0</v>
      </c>
      <c r="J327" s="86" t="b">
        <v>0</v>
      </c>
      <c r="K327" s="86" t="b">
        <v>0</v>
      </c>
      <c r="L327" s="86" t="b">
        <v>0</v>
      </c>
    </row>
    <row r="328" spans="1:12" ht="15">
      <c r="A328" s="86" t="s">
        <v>1642</v>
      </c>
      <c r="B328" s="86" t="s">
        <v>1803</v>
      </c>
      <c r="C328" s="86">
        <v>2</v>
      </c>
      <c r="D328" s="122">
        <v>0.0021118898126502245</v>
      </c>
      <c r="E328" s="122">
        <v>2.4924810101288766</v>
      </c>
      <c r="F328" s="86" t="s">
        <v>1917</v>
      </c>
      <c r="G328" s="86" t="b">
        <v>0</v>
      </c>
      <c r="H328" s="86" t="b">
        <v>0</v>
      </c>
      <c r="I328" s="86" t="b">
        <v>0</v>
      </c>
      <c r="J328" s="86" t="b">
        <v>0</v>
      </c>
      <c r="K328" s="86" t="b">
        <v>0</v>
      </c>
      <c r="L328" s="86" t="b">
        <v>0</v>
      </c>
    </row>
    <row r="329" spans="1:12" ht="15">
      <c r="A329" s="86" t="s">
        <v>1803</v>
      </c>
      <c r="B329" s="86" t="s">
        <v>1828</v>
      </c>
      <c r="C329" s="86">
        <v>2</v>
      </c>
      <c r="D329" s="122">
        <v>0.0021118898126502245</v>
      </c>
      <c r="E329" s="122">
        <v>2.890421018800914</v>
      </c>
      <c r="F329" s="86" t="s">
        <v>1917</v>
      </c>
      <c r="G329" s="86" t="b">
        <v>0</v>
      </c>
      <c r="H329" s="86" t="b">
        <v>0</v>
      </c>
      <c r="I329" s="86" t="b">
        <v>0</v>
      </c>
      <c r="J329" s="86" t="b">
        <v>0</v>
      </c>
      <c r="K329" s="86" t="b">
        <v>0</v>
      </c>
      <c r="L329" s="86" t="b">
        <v>0</v>
      </c>
    </row>
    <row r="330" spans="1:12" ht="15">
      <c r="A330" s="86" t="s">
        <v>1828</v>
      </c>
      <c r="B330" s="86" t="s">
        <v>1638</v>
      </c>
      <c r="C330" s="86">
        <v>2</v>
      </c>
      <c r="D330" s="122">
        <v>0.0021118898126502245</v>
      </c>
      <c r="E330" s="122">
        <v>2.890421018800914</v>
      </c>
      <c r="F330" s="86" t="s">
        <v>1917</v>
      </c>
      <c r="G330" s="86" t="b">
        <v>0</v>
      </c>
      <c r="H330" s="86" t="b">
        <v>0</v>
      </c>
      <c r="I330" s="86" t="b">
        <v>0</v>
      </c>
      <c r="J330" s="86" t="b">
        <v>0</v>
      </c>
      <c r="K330" s="86" t="b">
        <v>0</v>
      </c>
      <c r="L330" s="86" t="b">
        <v>0</v>
      </c>
    </row>
    <row r="331" spans="1:12" ht="15">
      <c r="A331" s="86" t="s">
        <v>1638</v>
      </c>
      <c r="B331" s="86" t="s">
        <v>406</v>
      </c>
      <c r="C331" s="86">
        <v>2</v>
      </c>
      <c r="D331" s="122">
        <v>0.0021118898126502245</v>
      </c>
      <c r="E331" s="122">
        <v>1.7143297597452332</v>
      </c>
      <c r="F331" s="86" t="s">
        <v>1917</v>
      </c>
      <c r="G331" s="86" t="b">
        <v>0</v>
      </c>
      <c r="H331" s="86" t="b">
        <v>0</v>
      </c>
      <c r="I331" s="86" t="b">
        <v>0</v>
      </c>
      <c r="J331" s="86" t="b">
        <v>0</v>
      </c>
      <c r="K331" s="86" t="b">
        <v>0</v>
      </c>
      <c r="L331" s="86" t="b">
        <v>0</v>
      </c>
    </row>
    <row r="332" spans="1:12" ht="15">
      <c r="A332" s="86" t="s">
        <v>276</v>
      </c>
      <c r="B332" s="86" t="s">
        <v>1745</v>
      </c>
      <c r="C332" s="86">
        <v>2</v>
      </c>
      <c r="D332" s="122">
        <v>0.0021118898126502245</v>
      </c>
      <c r="E332" s="122">
        <v>1.5786671577451599</v>
      </c>
      <c r="F332" s="86" t="s">
        <v>1917</v>
      </c>
      <c r="G332" s="86" t="b">
        <v>0</v>
      </c>
      <c r="H332" s="86" t="b">
        <v>0</v>
      </c>
      <c r="I332" s="86" t="b">
        <v>0</v>
      </c>
      <c r="J332" s="86" t="b">
        <v>0</v>
      </c>
      <c r="K332" s="86" t="b">
        <v>0</v>
      </c>
      <c r="L332" s="86" t="b">
        <v>0</v>
      </c>
    </row>
    <row r="333" spans="1:12" ht="15">
      <c r="A333" s="86" t="s">
        <v>1745</v>
      </c>
      <c r="B333" s="86" t="s">
        <v>1829</v>
      </c>
      <c r="C333" s="86">
        <v>2</v>
      </c>
      <c r="D333" s="122">
        <v>0.0021118898126502245</v>
      </c>
      <c r="E333" s="122">
        <v>2.890421018800914</v>
      </c>
      <c r="F333" s="86" t="s">
        <v>1917</v>
      </c>
      <c r="G333" s="86" t="b">
        <v>0</v>
      </c>
      <c r="H333" s="86" t="b">
        <v>0</v>
      </c>
      <c r="I333" s="86" t="b">
        <v>0</v>
      </c>
      <c r="J333" s="86" t="b">
        <v>0</v>
      </c>
      <c r="K333" s="86" t="b">
        <v>0</v>
      </c>
      <c r="L333" s="86" t="b">
        <v>0</v>
      </c>
    </row>
    <row r="334" spans="1:12" ht="15">
      <c r="A334" s="86" t="s">
        <v>1829</v>
      </c>
      <c r="B334" s="86" t="s">
        <v>1630</v>
      </c>
      <c r="C334" s="86">
        <v>2</v>
      </c>
      <c r="D334" s="122">
        <v>0.0021118898126502245</v>
      </c>
      <c r="E334" s="122">
        <v>2.1914510144648958</v>
      </c>
      <c r="F334" s="86" t="s">
        <v>1917</v>
      </c>
      <c r="G334" s="86" t="b">
        <v>0</v>
      </c>
      <c r="H334" s="86" t="b">
        <v>0</v>
      </c>
      <c r="I334" s="86" t="b">
        <v>0</v>
      </c>
      <c r="J334" s="86" t="b">
        <v>0</v>
      </c>
      <c r="K334" s="86" t="b">
        <v>0</v>
      </c>
      <c r="L334" s="86" t="b">
        <v>0</v>
      </c>
    </row>
    <row r="335" spans="1:12" ht="15">
      <c r="A335" s="86" t="s">
        <v>1755</v>
      </c>
      <c r="B335" s="86" t="s">
        <v>1629</v>
      </c>
      <c r="C335" s="86">
        <v>2</v>
      </c>
      <c r="D335" s="122">
        <v>0.0021118898126502245</v>
      </c>
      <c r="E335" s="122">
        <v>2.5893910231369333</v>
      </c>
      <c r="F335" s="86" t="s">
        <v>1917</v>
      </c>
      <c r="G335" s="86" t="b">
        <v>0</v>
      </c>
      <c r="H335" s="86" t="b">
        <v>1</v>
      </c>
      <c r="I335" s="86" t="b">
        <v>0</v>
      </c>
      <c r="J335" s="86" t="b">
        <v>0</v>
      </c>
      <c r="K335" s="86" t="b">
        <v>0</v>
      </c>
      <c r="L335" s="86" t="b">
        <v>0</v>
      </c>
    </row>
    <row r="336" spans="1:12" ht="15">
      <c r="A336" s="86" t="s">
        <v>1629</v>
      </c>
      <c r="B336" s="86" t="s">
        <v>1767</v>
      </c>
      <c r="C336" s="86">
        <v>2</v>
      </c>
      <c r="D336" s="122">
        <v>0.0021118898126502245</v>
      </c>
      <c r="E336" s="122">
        <v>2.890421018800914</v>
      </c>
      <c r="F336" s="86" t="s">
        <v>1917</v>
      </c>
      <c r="G336" s="86" t="b">
        <v>0</v>
      </c>
      <c r="H336" s="86" t="b">
        <v>0</v>
      </c>
      <c r="I336" s="86" t="b">
        <v>0</v>
      </c>
      <c r="J336" s="86" t="b">
        <v>0</v>
      </c>
      <c r="K336" s="86" t="b">
        <v>0</v>
      </c>
      <c r="L336" s="86" t="b">
        <v>0</v>
      </c>
    </row>
    <row r="337" spans="1:12" ht="15">
      <c r="A337" s="86" t="s">
        <v>1767</v>
      </c>
      <c r="B337" s="86" t="s">
        <v>1623</v>
      </c>
      <c r="C337" s="86">
        <v>2</v>
      </c>
      <c r="D337" s="122">
        <v>0.0021118898126502245</v>
      </c>
      <c r="E337" s="122">
        <v>2.4924810101288766</v>
      </c>
      <c r="F337" s="86" t="s">
        <v>1917</v>
      </c>
      <c r="G337" s="86" t="b">
        <v>0</v>
      </c>
      <c r="H337" s="86" t="b">
        <v>0</v>
      </c>
      <c r="I337" s="86" t="b">
        <v>0</v>
      </c>
      <c r="J337" s="86" t="b">
        <v>0</v>
      </c>
      <c r="K337" s="86" t="b">
        <v>0</v>
      </c>
      <c r="L337" s="86" t="b">
        <v>0</v>
      </c>
    </row>
    <row r="338" spans="1:12" ht="15">
      <c r="A338" s="86" t="s">
        <v>1623</v>
      </c>
      <c r="B338" s="86" t="s">
        <v>1658</v>
      </c>
      <c r="C338" s="86">
        <v>2</v>
      </c>
      <c r="D338" s="122">
        <v>0.0021118898126502245</v>
      </c>
      <c r="E338" s="122">
        <v>2.3163897510731952</v>
      </c>
      <c r="F338" s="86" t="s">
        <v>1917</v>
      </c>
      <c r="G338" s="86" t="b">
        <v>0</v>
      </c>
      <c r="H338" s="86" t="b">
        <v>0</v>
      </c>
      <c r="I338" s="86" t="b">
        <v>0</v>
      </c>
      <c r="J338" s="86" t="b">
        <v>1</v>
      </c>
      <c r="K338" s="86" t="b">
        <v>0</v>
      </c>
      <c r="L338" s="86" t="b">
        <v>0</v>
      </c>
    </row>
    <row r="339" spans="1:12" ht="15">
      <c r="A339" s="86" t="s">
        <v>1658</v>
      </c>
      <c r="B339" s="86" t="s">
        <v>1830</v>
      </c>
      <c r="C339" s="86">
        <v>2</v>
      </c>
      <c r="D339" s="122">
        <v>0.0021118898126502245</v>
      </c>
      <c r="E339" s="122">
        <v>2.714329759745233</v>
      </c>
      <c r="F339" s="86" t="s">
        <v>1917</v>
      </c>
      <c r="G339" s="86" t="b">
        <v>1</v>
      </c>
      <c r="H339" s="86" t="b">
        <v>0</v>
      </c>
      <c r="I339" s="86" t="b">
        <v>0</v>
      </c>
      <c r="J339" s="86" t="b">
        <v>0</v>
      </c>
      <c r="K339" s="86" t="b">
        <v>0</v>
      </c>
      <c r="L339" s="86" t="b">
        <v>0</v>
      </c>
    </row>
    <row r="340" spans="1:12" ht="15">
      <c r="A340" s="86" t="s">
        <v>1830</v>
      </c>
      <c r="B340" s="86" t="s">
        <v>1725</v>
      </c>
      <c r="C340" s="86">
        <v>2</v>
      </c>
      <c r="D340" s="122">
        <v>0.0021118898126502245</v>
      </c>
      <c r="E340" s="122">
        <v>2.890421018800914</v>
      </c>
      <c r="F340" s="86" t="s">
        <v>1917</v>
      </c>
      <c r="G340" s="86" t="b">
        <v>0</v>
      </c>
      <c r="H340" s="86" t="b">
        <v>0</v>
      </c>
      <c r="I340" s="86" t="b">
        <v>0</v>
      </c>
      <c r="J340" s="86" t="b">
        <v>0</v>
      </c>
      <c r="K340" s="86" t="b">
        <v>0</v>
      </c>
      <c r="L340" s="86" t="b">
        <v>0</v>
      </c>
    </row>
    <row r="341" spans="1:12" ht="15">
      <c r="A341" s="86" t="s">
        <v>1725</v>
      </c>
      <c r="B341" s="86" t="s">
        <v>1831</v>
      </c>
      <c r="C341" s="86">
        <v>2</v>
      </c>
      <c r="D341" s="122">
        <v>0.0021118898126502245</v>
      </c>
      <c r="E341" s="122">
        <v>2.890421018800914</v>
      </c>
      <c r="F341" s="86" t="s">
        <v>1917</v>
      </c>
      <c r="G341" s="86" t="b">
        <v>0</v>
      </c>
      <c r="H341" s="86" t="b">
        <v>0</v>
      </c>
      <c r="I341" s="86" t="b">
        <v>0</v>
      </c>
      <c r="J341" s="86" t="b">
        <v>0</v>
      </c>
      <c r="K341" s="86" t="b">
        <v>1</v>
      </c>
      <c r="L341" s="86" t="b">
        <v>0</v>
      </c>
    </row>
    <row r="342" spans="1:12" ht="15">
      <c r="A342" s="86" t="s">
        <v>1831</v>
      </c>
      <c r="B342" s="86" t="s">
        <v>1761</v>
      </c>
      <c r="C342" s="86">
        <v>2</v>
      </c>
      <c r="D342" s="122">
        <v>0.0021118898126502245</v>
      </c>
      <c r="E342" s="122">
        <v>2.890421018800914</v>
      </c>
      <c r="F342" s="86" t="s">
        <v>1917</v>
      </c>
      <c r="G342" s="86" t="b">
        <v>0</v>
      </c>
      <c r="H342" s="86" t="b">
        <v>1</v>
      </c>
      <c r="I342" s="86" t="b">
        <v>0</v>
      </c>
      <c r="J342" s="86" t="b">
        <v>0</v>
      </c>
      <c r="K342" s="86" t="b">
        <v>0</v>
      </c>
      <c r="L342" s="86" t="b">
        <v>0</v>
      </c>
    </row>
    <row r="343" spans="1:12" ht="15">
      <c r="A343" s="86" t="s">
        <v>1761</v>
      </c>
      <c r="B343" s="86" t="s">
        <v>1758</v>
      </c>
      <c r="C343" s="86">
        <v>2</v>
      </c>
      <c r="D343" s="122">
        <v>0.0021118898126502245</v>
      </c>
      <c r="E343" s="122">
        <v>2.890421018800914</v>
      </c>
      <c r="F343" s="86" t="s">
        <v>1917</v>
      </c>
      <c r="G343" s="86" t="b">
        <v>0</v>
      </c>
      <c r="H343" s="86" t="b">
        <v>0</v>
      </c>
      <c r="I343" s="86" t="b">
        <v>0</v>
      </c>
      <c r="J343" s="86" t="b">
        <v>0</v>
      </c>
      <c r="K343" s="86" t="b">
        <v>0</v>
      </c>
      <c r="L343" s="86" t="b">
        <v>0</v>
      </c>
    </row>
    <row r="344" spans="1:12" ht="15">
      <c r="A344" s="86" t="s">
        <v>1758</v>
      </c>
      <c r="B344" s="86" t="s">
        <v>1832</v>
      </c>
      <c r="C344" s="86">
        <v>2</v>
      </c>
      <c r="D344" s="122">
        <v>0.0021118898126502245</v>
      </c>
      <c r="E344" s="122">
        <v>2.890421018800914</v>
      </c>
      <c r="F344" s="86" t="s">
        <v>1917</v>
      </c>
      <c r="G344" s="86" t="b">
        <v>0</v>
      </c>
      <c r="H344" s="86" t="b">
        <v>0</v>
      </c>
      <c r="I344" s="86" t="b">
        <v>0</v>
      </c>
      <c r="J344" s="86" t="b">
        <v>0</v>
      </c>
      <c r="K344" s="86" t="b">
        <v>0</v>
      </c>
      <c r="L344" s="86" t="b">
        <v>0</v>
      </c>
    </row>
    <row r="345" spans="1:12" ht="15">
      <c r="A345" s="86" t="s">
        <v>1832</v>
      </c>
      <c r="B345" s="86" t="s">
        <v>406</v>
      </c>
      <c r="C345" s="86">
        <v>2</v>
      </c>
      <c r="D345" s="122">
        <v>0.0021118898126502245</v>
      </c>
      <c r="E345" s="122">
        <v>1.7143297597452332</v>
      </c>
      <c r="F345" s="86" t="s">
        <v>1917</v>
      </c>
      <c r="G345" s="86" t="b">
        <v>0</v>
      </c>
      <c r="H345" s="86" t="b">
        <v>0</v>
      </c>
      <c r="I345" s="86" t="b">
        <v>0</v>
      </c>
      <c r="J345" s="86" t="b">
        <v>0</v>
      </c>
      <c r="K345" s="86" t="b">
        <v>0</v>
      </c>
      <c r="L345" s="86" t="b">
        <v>0</v>
      </c>
    </row>
    <row r="346" spans="1:12" ht="15">
      <c r="A346" s="86" t="s">
        <v>267</v>
      </c>
      <c r="B346" s="86" t="s">
        <v>254</v>
      </c>
      <c r="C346" s="86">
        <v>2</v>
      </c>
      <c r="D346" s="122">
        <v>0.0021118898126502245</v>
      </c>
      <c r="E346" s="122">
        <v>1.8112397727532894</v>
      </c>
      <c r="F346" s="86" t="s">
        <v>1917</v>
      </c>
      <c r="G346" s="86" t="b">
        <v>0</v>
      </c>
      <c r="H346" s="86" t="b">
        <v>0</v>
      </c>
      <c r="I346" s="86" t="b">
        <v>0</v>
      </c>
      <c r="J346" s="86" t="b">
        <v>0</v>
      </c>
      <c r="K346" s="86" t="b">
        <v>0</v>
      </c>
      <c r="L346" s="86" t="b">
        <v>0</v>
      </c>
    </row>
    <row r="347" spans="1:12" ht="15">
      <c r="A347" s="86" t="s">
        <v>254</v>
      </c>
      <c r="B347" s="86" t="s">
        <v>1771</v>
      </c>
      <c r="C347" s="86">
        <v>2</v>
      </c>
      <c r="D347" s="122">
        <v>0.0021118898126502245</v>
      </c>
      <c r="E347" s="122">
        <v>2.413299764081252</v>
      </c>
      <c r="F347" s="86" t="s">
        <v>1917</v>
      </c>
      <c r="G347" s="86" t="b">
        <v>0</v>
      </c>
      <c r="H347" s="86" t="b">
        <v>0</v>
      </c>
      <c r="I347" s="86" t="b">
        <v>0</v>
      </c>
      <c r="J347" s="86" t="b">
        <v>0</v>
      </c>
      <c r="K347" s="86" t="b">
        <v>0</v>
      </c>
      <c r="L347" s="86" t="b">
        <v>0</v>
      </c>
    </row>
    <row r="348" spans="1:12" ht="15">
      <c r="A348" s="86" t="s">
        <v>1771</v>
      </c>
      <c r="B348" s="86" t="s">
        <v>1675</v>
      </c>
      <c r="C348" s="86">
        <v>2</v>
      </c>
      <c r="D348" s="122">
        <v>0.0021118898126502245</v>
      </c>
      <c r="E348" s="122">
        <v>2.413299764081252</v>
      </c>
      <c r="F348" s="86" t="s">
        <v>1917</v>
      </c>
      <c r="G348" s="86" t="b">
        <v>0</v>
      </c>
      <c r="H348" s="86" t="b">
        <v>0</v>
      </c>
      <c r="I348" s="86" t="b">
        <v>0</v>
      </c>
      <c r="J348" s="86" t="b">
        <v>0</v>
      </c>
      <c r="K348" s="86" t="b">
        <v>0</v>
      </c>
      <c r="L348" s="86" t="b">
        <v>0</v>
      </c>
    </row>
    <row r="349" spans="1:12" ht="15">
      <c r="A349" s="86" t="s">
        <v>1675</v>
      </c>
      <c r="B349" s="86" t="s">
        <v>1487</v>
      </c>
      <c r="C349" s="86">
        <v>2</v>
      </c>
      <c r="D349" s="122">
        <v>0.0021118898126502245</v>
      </c>
      <c r="E349" s="122">
        <v>1.672937074587008</v>
      </c>
      <c r="F349" s="86" t="s">
        <v>1917</v>
      </c>
      <c r="G349" s="86" t="b">
        <v>0</v>
      </c>
      <c r="H349" s="86" t="b">
        <v>0</v>
      </c>
      <c r="I349" s="86" t="b">
        <v>0</v>
      </c>
      <c r="J349" s="86" t="b">
        <v>1</v>
      </c>
      <c r="K349" s="86" t="b">
        <v>0</v>
      </c>
      <c r="L349" s="86" t="b">
        <v>0</v>
      </c>
    </row>
    <row r="350" spans="1:12" ht="15">
      <c r="A350" s="86" t="s">
        <v>1487</v>
      </c>
      <c r="B350" s="86" t="s">
        <v>1869</v>
      </c>
      <c r="C350" s="86">
        <v>2</v>
      </c>
      <c r="D350" s="122">
        <v>0.0021118898126502245</v>
      </c>
      <c r="E350" s="122">
        <v>1.9873310318089707</v>
      </c>
      <c r="F350" s="86" t="s">
        <v>1917</v>
      </c>
      <c r="G350" s="86" t="b">
        <v>1</v>
      </c>
      <c r="H350" s="86" t="b">
        <v>0</v>
      </c>
      <c r="I350" s="86" t="b">
        <v>0</v>
      </c>
      <c r="J350" s="86" t="b">
        <v>0</v>
      </c>
      <c r="K350" s="86" t="b">
        <v>0</v>
      </c>
      <c r="L350" s="86" t="b">
        <v>0</v>
      </c>
    </row>
    <row r="351" spans="1:12" ht="15">
      <c r="A351" s="86" t="s">
        <v>1869</v>
      </c>
      <c r="B351" s="86" t="s">
        <v>1686</v>
      </c>
      <c r="C351" s="86">
        <v>2</v>
      </c>
      <c r="D351" s="122">
        <v>0.0021118898126502245</v>
      </c>
      <c r="E351" s="122">
        <v>2.890421018800914</v>
      </c>
      <c r="F351" s="86" t="s">
        <v>1917</v>
      </c>
      <c r="G351" s="86" t="b">
        <v>0</v>
      </c>
      <c r="H351" s="86" t="b">
        <v>0</v>
      </c>
      <c r="I351" s="86" t="b">
        <v>0</v>
      </c>
      <c r="J351" s="86" t="b">
        <v>0</v>
      </c>
      <c r="K351" s="86" t="b">
        <v>0</v>
      </c>
      <c r="L351" s="86" t="b">
        <v>0</v>
      </c>
    </row>
    <row r="352" spans="1:12" ht="15">
      <c r="A352" s="86" t="s">
        <v>1686</v>
      </c>
      <c r="B352" s="86" t="s">
        <v>1870</v>
      </c>
      <c r="C352" s="86">
        <v>2</v>
      </c>
      <c r="D352" s="122">
        <v>0.0021118898126502245</v>
      </c>
      <c r="E352" s="122">
        <v>2.890421018800914</v>
      </c>
      <c r="F352" s="86" t="s">
        <v>1917</v>
      </c>
      <c r="G352" s="86" t="b">
        <v>0</v>
      </c>
      <c r="H352" s="86" t="b">
        <v>0</v>
      </c>
      <c r="I352" s="86" t="b">
        <v>0</v>
      </c>
      <c r="J352" s="86" t="b">
        <v>0</v>
      </c>
      <c r="K352" s="86" t="b">
        <v>1</v>
      </c>
      <c r="L352" s="86" t="b">
        <v>0</v>
      </c>
    </row>
    <row r="353" spans="1:12" ht="15">
      <c r="A353" s="86" t="s">
        <v>1870</v>
      </c>
      <c r="B353" s="86" t="s">
        <v>1871</v>
      </c>
      <c r="C353" s="86">
        <v>2</v>
      </c>
      <c r="D353" s="122">
        <v>0.0021118898126502245</v>
      </c>
      <c r="E353" s="122">
        <v>2.890421018800914</v>
      </c>
      <c r="F353" s="86" t="s">
        <v>1917</v>
      </c>
      <c r="G353" s="86" t="b">
        <v>0</v>
      </c>
      <c r="H353" s="86" t="b">
        <v>1</v>
      </c>
      <c r="I353" s="86" t="b">
        <v>0</v>
      </c>
      <c r="J353" s="86" t="b">
        <v>1</v>
      </c>
      <c r="K353" s="86" t="b">
        <v>0</v>
      </c>
      <c r="L353" s="86" t="b">
        <v>0</v>
      </c>
    </row>
    <row r="354" spans="1:12" ht="15">
      <c r="A354" s="86" t="s">
        <v>1871</v>
      </c>
      <c r="B354" s="86" t="s">
        <v>1641</v>
      </c>
      <c r="C354" s="86">
        <v>2</v>
      </c>
      <c r="D354" s="122">
        <v>0.0021118898126502245</v>
      </c>
      <c r="E354" s="122">
        <v>2.5893910231369333</v>
      </c>
      <c r="F354" s="86" t="s">
        <v>1917</v>
      </c>
      <c r="G354" s="86" t="b">
        <v>1</v>
      </c>
      <c r="H354" s="86" t="b">
        <v>0</v>
      </c>
      <c r="I354" s="86" t="b">
        <v>0</v>
      </c>
      <c r="J354" s="86" t="b">
        <v>0</v>
      </c>
      <c r="K354" s="86" t="b">
        <v>0</v>
      </c>
      <c r="L354" s="86" t="b">
        <v>0</v>
      </c>
    </row>
    <row r="355" spans="1:12" ht="15">
      <c r="A355" s="86" t="s">
        <v>1641</v>
      </c>
      <c r="B355" s="86" t="s">
        <v>403</v>
      </c>
      <c r="C355" s="86">
        <v>2</v>
      </c>
      <c r="D355" s="122">
        <v>0.0021118898126502245</v>
      </c>
      <c r="E355" s="122">
        <v>0.8112397727532895</v>
      </c>
      <c r="F355" s="86" t="s">
        <v>1917</v>
      </c>
      <c r="G355" s="86" t="b">
        <v>0</v>
      </c>
      <c r="H355" s="86" t="b">
        <v>0</v>
      </c>
      <c r="I355" s="86" t="b">
        <v>0</v>
      </c>
      <c r="J355" s="86" t="b">
        <v>0</v>
      </c>
      <c r="K355" s="86" t="b">
        <v>0</v>
      </c>
      <c r="L355" s="86" t="b">
        <v>0</v>
      </c>
    </row>
    <row r="356" spans="1:12" ht="15">
      <c r="A356" s="86" t="s">
        <v>295</v>
      </c>
      <c r="B356" s="86" t="s">
        <v>1895</v>
      </c>
      <c r="C356" s="86">
        <v>2</v>
      </c>
      <c r="D356" s="122">
        <v>0.0021118898126502245</v>
      </c>
      <c r="E356" s="122">
        <v>2.1914510144648958</v>
      </c>
      <c r="F356" s="86" t="s">
        <v>1917</v>
      </c>
      <c r="G356" s="86" t="b">
        <v>0</v>
      </c>
      <c r="H356" s="86" t="b">
        <v>0</v>
      </c>
      <c r="I356" s="86" t="b">
        <v>0</v>
      </c>
      <c r="J356" s="86" t="b">
        <v>0</v>
      </c>
      <c r="K356" s="86" t="b">
        <v>0</v>
      </c>
      <c r="L356" s="86" t="b">
        <v>0</v>
      </c>
    </row>
    <row r="357" spans="1:12" ht="15">
      <c r="A357" s="86" t="s">
        <v>1895</v>
      </c>
      <c r="B357" s="86" t="s">
        <v>1487</v>
      </c>
      <c r="C357" s="86">
        <v>2</v>
      </c>
      <c r="D357" s="122">
        <v>0.0021118898126502245</v>
      </c>
      <c r="E357" s="122">
        <v>2.1500583293066704</v>
      </c>
      <c r="F357" s="86" t="s">
        <v>1917</v>
      </c>
      <c r="G357" s="86" t="b">
        <v>0</v>
      </c>
      <c r="H357" s="86" t="b">
        <v>0</v>
      </c>
      <c r="I357" s="86" t="b">
        <v>0</v>
      </c>
      <c r="J357" s="86" t="b">
        <v>1</v>
      </c>
      <c r="K357" s="86" t="b">
        <v>0</v>
      </c>
      <c r="L357" s="86" t="b">
        <v>0</v>
      </c>
    </row>
    <row r="358" spans="1:12" ht="15">
      <c r="A358" s="86" t="s">
        <v>1487</v>
      </c>
      <c r="B358" s="86" t="s">
        <v>1738</v>
      </c>
      <c r="C358" s="86">
        <v>2</v>
      </c>
      <c r="D358" s="122">
        <v>0.0021118898126502245</v>
      </c>
      <c r="E358" s="122">
        <v>1.9873310318089707</v>
      </c>
      <c r="F358" s="86" t="s">
        <v>1917</v>
      </c>
      <c r="G358" s="86" t="b">
        <v>1</v>
      </c>
      <c r="H358" s="86" t="b">
        <v>0</v>
      </c>
      <c r="I358" s="86" t="b">
        <v>0</v>
      </c>
      <c r="J358" s="86" t="b">
        <v>1</v>
      </c>
      <c r="K358" s="86" t="b">
        <v>0</v>
      </c>
      <c r="L358" s="86" t="b">
        <v>0</v>
      </c>
    </row>
    <row r="359" spans="1:12" ht="15">
      <c r="A359" s="86" t="s">
        <v>1738</v>
      </c>
      <c r="B359" s="86" t="s">
        <v>403</v>
      </c>
      <c r="C359" s="86">
        <v>2</v>
      </c>
      <c r="D359" s="122">
        <v>0.0021118898126502245</v>
      </c>
      <c r="E359" s="122">
        <v>1.1122697684172707</v>
      </c>
      <c r="F359" s="86" t="s">
        <v>1917</v>
      </c>
      <c r="G359" s="86" t="b">
        <v>1</v>
      </c>
      <c r="H359" s="86" t="b">
        <v>0</v>
      </c>
      <c r="I359" s="86" t="b">
        <v>0</v>
      </c>
      <c r="J359" s="86" t="b">
        <v>0</v>
      </c>
      <c r="K359" s="86" t="b">
        <v>0</v>
      </c>
      <c r="L359" s="86" t="b">
        <v>0</v>
      </c>
    </row>
    <row r="360" spans="1:12" ht="15">
      <c r="A360" s="86" t="s">
        <v>403</v>
      </c>
      <c r="B360" s="86" t="s">
        <v>271</v>
      </c>
      <c r="C360" s="86">
        <v>2</v>
      </c>
      <c r="D360" s="122">
        <v>0.0021118898126502245</v>
      </c>
      <c r="E360" s="122">
        <v>0.7186945651476832</v>
      </c>
      <c r="F360" s="86" t="s">
        <v>1917</v>
      </c>
      <c r="G360" s="86" t="b">
        <v>0</v>
      </c>
      <c r="H360" s="86" t="b">
        <v>0</v>
      </c>
      <c r="I360" s="86" t="b">
        <v>0</v>
      </c>
      <c r="J360" s="86" t="b">
        <v>0</v>
      </c>
      <c r="K360" s="86" t="b">
        <v>0</v>
      </c>
      <c r="L360" s="86" t="b">
        <v>0</v>
      </c>
    </row>
    <row r="361" spans="1:12" ht="15">
      <c r="A361" s="86" t="s">
        <v>1774</v>
      </c>
      <c r="B361" s="86" t="s">
        <v>1644</v>
      </c>
      <c r="C361" s="86">
        <v>2</v>
      </c>
      <c r="D361" s="122">
        <v>0.0021118898126502245</v>
      </c>
      <c r="E361" s="122">
        <v>2.5893910231369333</v>
      </c>
      <c r="F361" s="86" t="s">
        <v>1917</v>
      </c>
      <c r="G361" s="86" t="b">
        <v>0</v>
      </c>
      <c r="H361" s="86" t="b">
        <v>0</v>
      </c>
      <c r="I361" s="86" t="b">
        <v>0</v>
      </c>
      <c r="J361" s="86" t="b">
        <v>0</v>
      </c>
      <c r="K361" s="86" t="b">
        <v>0</v>
      </c>
      <c r="L361" s="86" t="b">
        <v>0</v>
      </c>
    </row>
    <row r="362" spans="1:12" ht="15">
      <c r="A362" s="86" t="s">
        <v>1644</v>
      </c>
      <c r="B362" s="86" t="s">
        <v>1770</v>
      </c>
      <c r="C362" s="86">
        <v>2</v>
      </c>
      <c r="D362" s="122">
        <v>0.0021118898126502245</v>
      </c>
      <c r="E362" s="122">
        <v>2.5893910231369333</v>
      </c>
      <c r="F362" s="86" t="s">
        <v>1917</v>
      </c>
      <c r="G362" s="86" t="b">
        <v>0</v>
      </c>
      <c r="H362" s="86" t="b">
        <v>0</v>
      </c>
      <c r="I362" s="86" t="b">
        <v>0</v>
      </c>
      <c r="J362" s="86" t="b">
        <v>0</v>
      </c>
      <c r="K362" s="86" t="b">
        <v>0</v>
      </c>
      <c r="L362" s="86" t="b">
        <v>0</v>
      </c>
    </row>
    <row r="363" spans="1:12" ht="15">
      <c r="A363" s="86" t="s">
        <v>1770</v>
      </c>
      <c r="B363" s="86" t="s">
        <v>1834</v>
      </c>
      <c r="C363" s="86">
        <v>2</v>
      </c>
      <c r="D363" s="122">
        <v>0.0021118898126502245</v>
      </c>
      <c r="E363" s="122">
        <v>2.890421018800914</v>
      </c>
      <c r="F363" s="86" t="s">
        <v>1917</v>
      </c>
      <c r="G363" s="86" t="b">
        <v>0</v>
      </c>
      <c r="H363" s="86" t="b">
        <v>0</v>
      </c>
      <c r="I363" s="86" t="b">
        <v>0</v>
      </c>
      <c r="J363" s="86" t="b">
        <v>0</v>
      </c>
      <c r="K363" s="86" t="b">
        <v>0</v>
      </c>
      <c r="L363" s="86" t="b">
        <v>0</v>
      </c>
    </row>
    <row r="364" spans="1:12" ht="15">
      <c r="A364" s="86" t="s">
        <v>1834</v>
      </c>
      <c r="B364" s="86" t="s">
        <v>1835</v>
      </c>
      <c r="C364" s="86">
        <v>2</v>
      </c>
      <c r="D364" s="122">
        <v>0.0021118898126502245</v>
      </c>
      <c r="E364" s="122">
        <v>2.890421018800914</v>
      </c>
      <c r="F364" s="86" t="s">
        <v>1917</v>
      </c>
      <c r="G364" s="86" t="b">
        <v>0</v>
      </c>
      <c r="H364" s="86" t="b">
        <v>0</v>
      </c>
      <c r="I364" s="86" t="b">
        <v>0</v>
      </c>
      <c r="J364" s="86" t="b">
        <v>1</v>
      </c>
      <c r="K364" s="86" t="b">
        <v>0</v>
      </c>
      <c r="L364" s="86" t="b">
        <v>0</v>
      </c>
    </row>
    <row r="365" spans="1:12" ht="15">
      <c r="A365" s="86" t="s">
        <v>1835</v>
      </c>
      <c r="B365" s="86" t="s">
        <v>300</v>
      </c>
      <c r="C365" s="86">
        <v>2</v>
      </c>
      <c r="D365" s="122">
        <v>0.0021118898126502245</v>
      </c>
      <c r="E365" s="122">
        <v>2.890421018800914</v>
      </c>
      <c r="F365" s="86" t="s">
        <v>1917</v>
      </c>
      <c r="G365" s="86" t="b">
        <v>1</v>
      </c>
      <c r="H365" s="86" t="b">
        <v>0</v>
      </c>
      <c r="I365" s="86" t="b">
        <v>0</v>
      </c>
      <c r="J365" s="86" t="b">
        <v>0</v>
      </c>
      <c r="K365" s="86" t="b">
        <v>0</v>
      </c>
      <c r="L365" s="86" t="b">
        <v>0</v>
      </c>
    </row>
    <row r="366" spans="1:12" ht="15">
      <c r="A366" s="86" t="s">
        <v>300</v>
      </c>
      <c r="B366" s="86" t="s">
        <v>1455</v>
      </c>
      <c r="C366" s="86">
        <v>2</v>
      </c>
      <c r="D366" s="122">
        <v>0.0021118898126502245</v>
      </c>
      <c r="E366" s="122">
        <v>2.890421018800914</v>
      </c>
      <c r="F366" s="86" t="s">
        <v>1917</v>
      </c>
      <c r="G366" s="86" t="b">
        <v>0</v>
      </c>
      <c r="H366" s="86" t="b">
        <v>0</v>
      </c>
      <c r="I366" s="86" t="b">
        <v>0</v>
      </c>
      <c r="J366" s="86" t="b">
        <v>0</v>
      </c>
      <c r="K366" s="86" t="b">
        <v>0</v>
      </c>
      <c r="L366" s="86" t="b">
        <v>0</v>
      </c>
    </row>
    <row r="367" spans="1:12" ht="15">
      <c r="A367" s="86" t="s">
        <v>1455</v>
      </c>
      <c r="B367" s="86" t="s">
        <v>1723</v>
      </c>
      <c r="C367" s="86">
        <v>2</v>
      </c>
      <c r="D367" s="122">
        <v>0.0021118898126502245</v>
      </c>
      <c r="E367" s="122">
        <v>2.5893910231369333</v>
      </c>
      <c r="F367" s="86" t="s">
        <v>1917</v>
      </c>
      <c r="G367" s="86" t="b">
        <v>0</v>
      </c>
      <c r="H367" s="86" t="b">
        <v>0</v>
      </c>
      <c r="I367" s="86" t="b">
        <v>0</v>
      </c>
      <c r="J367" s="86" t="b">
        <v>1</v>
      </c>
      <c r="K367" s="86" t="b">
        <v>0</v>
      </c>
      <c r="L367" s="86" t="b">
        <v>0</v>
      </c>
    </row>
    <row r="368" spans="1:12" ht="15">
      <c r="A368" s="86" t="s">
        <v>1723</v>
      </c>
      <c r="B368" s="86" t="s">
        <v>1682</v>
      </c>
      <c r="C368" s="86">
        <v>2</v>
      </c>
      <c r="D368" s="122">
        <v>0.0021118898126502245</v>
      </c>
      <c r="E368" s="122">
        <v>2.5893910231369333</v>
      </c>
      <c r="F368" s="86" t="s">
        <v>1917</v>
      </c>
      <c r="G368" s="86" t="b">
        <v>1</v>
      </c>
      <c r="H368" s="86" t="b">
        <v>0</v>
      </c>
      <c r="I368" s="86" t="b">
        <v>0</v>
      </c>
      <c r="J368" s="86" t="b">
        <v>0</v>
      </c>
      <c r="K368" s="86" t="b">
        <v>0</v>
      </c>
      <c r="L368" s="86" t="b">
        <v>0</v>
      </c>
    </row>
    <row r="369" spans="1:12" ht="15">
      <c r="A369" s="86" t="s">
        <v>1682</v>
      </c>
      <c r="B369" s="86" t="s">
        <v>1739</v>
      </c>
      <c r="C369" s="86">
        <v>2</v>
      </c>
      <c r="D369" s="122">
        <v>0.0021118898126502245</v>
      </c>
      <c r="E369" s="122">
        <v>2.890421018800914</v>
      </c>
      <c r="F369" s="86" t="s">
        <v>1917</v>
      </c>
      <c r="G369" s="86" t="b">
        <v>0</v>
      </c>
      <c r="H369" s="86" t="b">
        <v>0</v>
      </c>
      <c r="I369" s="86" t="b">
        <v>0</v>
      </c>
      <c r="J369" s="86" t="b">
        <v>0</v>
      </c>
      <c r="K369" s="86" t="b">
        <v>0</v>
      </c>
      <c r="L369" s="86" t="b">
        <v>0</v>
      </c>
    </row>
    <row r="370" spans="1:12" ht="15">
      <c r="A370" s="86" t="s">
        <v>1739</v>
      </c>
      <c r="B370" s="86" t="s">
        <v>1684</v>
      </c>
      <c r="C370" s="86">
        <v>2</v>
      </c>
      <c r="D370" s="122">
        <v>0.0021118898126502245</v>
      </c>
      <c r="E370" s="122">
        <v>2.890421018800914</v>
      </c>
      <c r="F370" s="86" t="s">
        <v>1917</v>
      </c>
      <c r="G370" s="86" t="b">
        <v>0</v>
      </c>
      <c r="H370" s="86" t="b">
        <v>0</v>
      </c>
      <c r="I370" s="86" t="b">
        <v>0</v>
      </c>
      <c r="J370" s="86" t="b">
        <v>0</v>
      </c>
      <c r="K370" s="86" t="b">
        <v>0</v>
      </c>
      <c r="L370" s="86" t="b">
        <v>0</v>
      </c>
    </row>
    <row r="371" spans="1:12" ht="15">
      <c r="A371" s="86" t="s">
        <v>1684</v>
      </c>
      <c r="B371" s="86" t="s">
        <v>1836</v>
      </c>
      <c r="C371" s="86">
        <v>2</v>
      </c>
      <c r="D371" s="122">
        <v>0.0021118898126502245</v>
      </c>
      <c r="E371" s="122">
        <v>2.890421018800914</v>
      </c>
      <c r="F371" s="86" t="s">
        <v>1917</v>
      </c>
      <c r="G371" s="86" t="b">
        <v>0</v>
      </c>
      <c r="H371" s="86" t="b">
        <v>0</v>
      </c>
      <c r="I371" s="86" t="b">
        <v>0</v>
      </c>
      <c r="J371" s="86" t="b">
        <v>0</v>
      </c>
      <c r="K371" s="86" t="b">
        <v>0</v>
      </c>
      <c r="L371" s="86" t="b">
        <v>0</v>
      </c>
    </row>
    <row r="372" spans="1:12" ht="15">
      <c r="A372" s="86" t="s">
        <v>1836</v>
      </c>
      <c r="B372" s="86" t="s">
        <v>1837</v>
      </c>
      <c r="C372" s="86">
        <v>2</v>
      </c>
      <c r="D372" s="122">
        <v>0.0021118898126502245</v>
      </c>
      <c r="E372" s="122">
        <v>2.890421018800914</v>
      </c>
      <c r="F372" s="86" t="s">
        <v>1917</v>
      </c>
      <c r="G372" s="86" t="b">
        <v>0</v>
      </c>
      <c r="H372" s="86" t="b">
        <v>0</v>
      </c>
      <c r="I372" s="86" t="b">
        <v>0</v>
      </c>
      <c r="J372" s="86" t="b">
        <v>0</v>
      </c>
      <c r="K372" s="86" t="b">
        <v>0</v>
      </c>
      <c r="L372" s="86" t="b">
        <v>0</v>
      </c>
    </row>
    <row r="373" spans="1:12" ht="15">
      <c r="A373" s="86" t="s">
        <v>1837</v>
      </c>
      <c r="B373" s="86" t="s">
        <v>1464</v>
      </c>
      <c r="C373" s="86">
        <v>2</v>
      </c>
      <c r="D373" s="122">
        <v>0.0021118898126502245</v>
      </c>
      <c r="E373" s="122">
        <v>1.9610020930866214</v>
      </c>
      <c r="F373" s="86" t="s">
        <v>1917</v>
      </c>
      <c r="G373" s="86" t="b">
        <v>0</v>
      </c>
      <c r="H373" s="86" t="b">
        <v>0</v>
      </c>
      <c r="I373" s="86" t="b">
        <v>0</v>
      </c>
      <c r="J373" s="86" t="b">
        <v>0</v>
      </c>
      <c r="K373" s="86" t="b">
        <v>0</v>
      </c>
      <c r="L373" s="86" t="b">
        <v>0</v>
      </c>
    </row>
    <row r="374" spans="1:12" ht="15">
      <c r="A374" s="86" t="s">
        <v>1464</v>
      </c>
      <c r="B374" s="86" t="s">
        <v>1479</v>
      </c>
      <c r="C374" s="86">
        <v>2</v>
      </c>
      <c r="D374" s="122">
        <v>0.0021118898126502245</v>
      </c>
      <c r="E374" s="122">
        <v>1.6599720974226404</v>
      </c>
      <c r="F374" s="86" t="s">
        <v>1917</v>
      </c>
      <c r="G374" s="86" t="b">
        <v>0</v>
      </c>
      <c r="H374" s="86" t="b">
        <v>0</v>
      </c>
      <c r="I374" s="86" t="b">
        <v>0</v>
      </c>
      <c r="J374" s="86" t="b">
        <v>0</v>
      </c>
      <c r="K374" s="86" t="b">
        <v>0</v>
      </c>
      <c r="L374" s="86" t="b">
        <v>0</v>
      </c>
    </row>
    <row r="375" spans="1:12" ht="15">
      <c r="A375" s="86" t="s">
        <v>1479</v>
      </c>
      <c r="B375" s="86" t="s">
        <v>1838</v>
      </c>
      <c r="C375" s="86">
        <v>2</v>
      </c>
      <c r="D375" s="122">
        <v>0.0021118898126502245</v>
      </c>
      <c r="E375" s="122">
        <v>2.5893910231369333</v>
      </c>
      <c r="F375" s="86" t="s">
        <v>1917</v>
      </c>
      <c r="G375" s="86" t="b">
        <v>0</v>
      </c>
      <c r="H375" s="86" t="b">
        <v>0</v>
      </c>
      <c r="I375" s="86" t="b">
        <v>0</v>
      </c>
      <c r="J375" s="86" t="b">
        <v>0</v>
      </c>
      <c r="K375" s="86" t="b">
        <v>0</v>
      </c>
      <c r="L375" s="86" t="b">
        <v>0</v>
      </c>
    </row>
    <row r="376" spans="1:12" ht="15">
      <c r="A376" s="86" t="s">
        <v>1838</v>
      </c>
      <c r="B376" s="86" t="s">
        <v>1839</v>
      </c>
      <c r="C376" s="86">
        <v>2</v>
      </c>
      <c r="D376" s="122">
        <v>0.0021118898126502245</v>
      </c>
      <c r="E376" s="122">
        <v>2.890421018800914</v>
      </c>
      <c r="F376" s="86" t="s">
        <v>1917</v>
      </c>
      <c r="G376" s="86" t="b">
        <v>0</v>
      </c>
      <c r="H376" s="86" t="b">
        <v>0</v>
      </c>
      <c r="I376" s="86" t="b">
        <v>0</v>
      </c>
      <c r="J376" s="86" t="b">
        <v>0</v>
      </c>
      <c r="K376" s="86" t="b">
        <v>0</v>
      </c>
      <c r="L376" s="86" t="b">
        <v>0</v>
      </c>
    </row>
    <row r="377" spans="1:12" ht="15">
      <c r="A377" s="86" t="s">
        <v>1839</v>
      </c>
      <c r="B377" s="86" t="s">
        <v>1840</v>
      </c>
      <c r="C377" s="86">
        <v>2</v>
      </c>
      <c r="D377" s="122">
        <v>0.0021118898126502245</v>
      </c>
      <c r="E377" s="122">
        <v>2.890421018800914</v>
      </c>
      <c r="F377" s="86" t="s">
        <v>1917</v>
      </c>
      <c r="G377" s="86" t="b">
        <v>0</v>
      </c>
      <c r="H377" s="86" t="b">
        <v>0</v>
      </c>
      <c r="I377" s="86" t="b">
        <v>0</v>
      </c>
      <c r="J377" s="86" t="b">
        <v>0</v>
      </c>
      <c r="K377" s="86" t="b">
        <v>0</v>
      </c>
      <c r="L377" s="86" t="b">
        <v>0</v>
      </c>
    </row>
    <row r="378" spans="1:12" ht="15">
      <c r="A378" s="86" t="s">
        <v>1840</v>
      </c>
      <c r="B378" s="86" t="s">
        <v>1841</v>
      </c>
      <c r="C378" s="86">
        <v>2</v>
      </c>
      <c r="D378" s="122">
        <v>0.0021118898126502245</v>
      </c>
      <c r="E378" s="122">
        <v>2.890421018800914</v>
      </c>
      <c r="F378" s="86" t="s">
        <v>1917</v>
      </c>
      <c r="G378" s="86" t="b">
        <v>0</v>
      </c>
      <c r="H378" s="86" t="b">
        <v>0</v>
      </c>
      <c r="I378" s="86" t="b">
        <v>0</v>
      </c>
      <c r="J378" s="86" t="b">
        <v>0</v>
      </c>
      <c r="K378" s="86" t="b">
        <v>0</v>
      </c>
      <c r="L378" s="86" t="b">
        <v>0</v>
      </c>
    </row>
    <row r="379" spans="1:12" ht="15">
      <c r="A379" s="86" t="s">
        <v>1841</v>
      </c>
      <c r="B379" s="86" t="s">
        <v>1651</v>
      </c>
      <c r="C379" s="86">
        <v>2</v>
      </c>
      <c r="D379" s="122">
        <v>0.0021118898126502245</v>
      </c>
      <c r="E379" s="122">
        <v>2.890421018800914</v>
      </c>
      <c r="F379" s="86" t="s">
        <v>1917</v>
      </c>
      <c r="G379" s="86" t="b">
        <v>0</v>
      </c>
      <c r="H379" s="86" t="b">
        <v>0</v>
      </c>
      <c r="I379" s="86" t="b">
        <v>0</v>
      </c>
      <c r="J379" s="86" t="b">
        <v>0</v>
      </c>
      <c r="K379" s="86" t="b">
        <v>0</v>
      </c>
      <c r="L379" s="86" t="b">
        <v>0</v>
      </c>
    </row>
    <row r="380" spans="1:12" ht="15">
      <c r="A380" s="86" t="s">
        <v>1651</v>
      </c>
      <c r="B380" s="86" t="s">
        <v>403</v>
      </c>
      <c r="C380" s="86">
        <v>2</v>
      </c>
      <c r="D380" s="122">
        <v>0.0021118898126502245</v>
      </c>
      <c r="E380" s="122">
        <v>1.1122697684172707</v>
      </c>
      <c r="F380" s="86" t="s">
        <v>1917</v>
      </c>
      <c r="G380" s="86" t="b">
        <v>0</v>
      </c>
      <c r="H380" s="86" t="b">
        <v>0</v>
      </c>
      <c r="I380" s="86" t="b">
        <v>0</v>
      </c>
      <c r="J380" s="86" t="b">
        <v>0</v>
      </c>
      <c r="K380" s="86" t="b">
        <v>0</v>
      </c>
      <c r="L380" s="86" t="b">
        <v>0</v>
      </c>
    </row>
    <row r="381" spans="1:12" ht="15">
      <c r="A381" s="86" t="s">
        <v>403</v>
      </c>
      <c r="B381" s="86" t="s">
        <v>1842</v>
      </c>
      <c r="C381" s="86">
        <v>2</v>
      </c>
      <c r="D381" s="122">
        <v>0.0021118898126502245</v>
      </c>
      <c r="E381" s="122">
        <v>1.3719070789230268</v>
      </c>
      <c r="F381" s="86" t="s">
        <v>1917</v>
      </c>
      <c r="G381" s="86" t="b">
        <v>0</v>
      </c>
      <c r="H381" s="86" t="b">
        <v>0</v>
      </c>
      <c r="I381" s="86" t="b">
        <v>0</v>
      </c>
      <c r="J381" s="86" t="b">
        <v>0</v>
      </c>
      <c r="K381" s="86" t="b">
        <v>0</v>
      </c>
      <c r="L381" s="86" t="b">
        <v>0</v>
      </c>
    </row>
    <row r="382" spans="1:12" ht="15">
      <c r="A382" s="86" t="s">
        <v>423</v>
      </c>
      <c r="B382" s="86" t="s">
        <v>1705</v>
      </c>
      <c r="C382" s="86">
        <v>2</v>
      </c>
      <c r="D382" s="122">
        <v>0.0021118898126502245</v>
      </c>
      <c r="E382" s="122">
        <v>2.890421018800914</v>
      </c>
      <c r="F382" s="86" t="s">
        <v>1917</v>
      </c>
      <c r="G382" s="86" t="b">
        <v>0</v>
      </c>
      <c r="H382" s="86" t="b">
        <v>0</v>
      </c>
      <c r="I382" s="86" t="b">
        <v>0</v>
      </c>
      <c r="J382" s="86" t="b">
        <v>1</v>
      </c>
      <c r="K382" s="86" t="b">
        <v>0</v>
      </c>
      <c r="L382" s="86" t="b">
        <v>0</v>
      </c>
    </row>
    <row r="383" spans="1:12" ht="15">
      <c r="A383" s="86" t="s">
        <v>1705</v>
      </c>
      <c r="B383" s="86" t="s">
        <v>1697</v>
      </c>
      <c r="C383" s="86">
        <v>2</v>
      </c>
      <c r="D383" s="122">
        <v>0.0021118898126502245</v>
      </c>
      <c r="E383" s="122">
        <v>2.714329759745233</v>
      </c>
      <c r="F383" s="86" t="s">
        <v>1917</v>
      </c>
      <c r="G383" s="86" t="b">
        <v>1</v>
      </c>
      <c r="H383" s="86" t="b">
        <v>0</v>
      </c>
      <c r="I383" s="86" t="b">
        <v>0</v>
      </c>
      <c r="J383" s="86" t="b">
        <v>0</v>
      </c>
      <c r="K383" s="86" t="b">
        <v>0</v>
      </c>
      <c r="L383" s="86" t="b">
        <v>0</v>
      </c>
    </row>
    <row r="384" spans="1:12" ht="15">
      <c r="A384" s="86" t="s">
        <v>1697</v>
      </c>
      <c r="B384" s="86" t="s">
        <v>1815</v>
      </c>
      <c r="C384" s="86">
        <v>2</v>
      </c>
      <c r="D384" s="122">
        <v>0.0021118898126502245</v>
      </c>
      <c r="E384" s="122">
        <v>2.890421018800914</v>
      </c>
      <c r="F384" s="86" t="s">
        <v>1917</v>
      </c>
      <c r="G384" s="86" t="b">
        <v>0</v>
      </c>
      <c r="H384" s="86" t="b">
        <v>0</v>
      </c>
      <c r="I384" s="86" t="b">
        <v>0</v>
      </c>
      <c r="J384" s="86" t="b">
        <v>0</v>
      </c>
      <c r="K384" s="86" t="b">
        <v>0</v>
      </c>
      <c r="L384" s="86" t="b">
        <v>0</v>
      </c>
    </row>
    <row r="385" spans="1:12" ht="15">
      <c r="A385" s="86" t="s">
        <v>1815</v>
      </c>
      <c r="B385" s="86" t="s">
        <v>403</v>
      </c>
      <c r="C385" s="86">
        <v>2</v>
      </c>
      <c r="D385" s="122">
        <v>0.0021118898126502245</v>
      </c>
      <c r="E385" s="122">
        <v>1.1122697684172707</v>
      </c>
      <c r="F385" s="86" t="s">
        <v>1917</v>
      </c>
      <c r="G385" s="86" t="b">
        <v>0</v>
      </c>
      <c r="H385" s="86" t="b">
        <v>0</v>
      </c>
      <c r="I385" s="86" t="b">
        <v>0</v>
      </c>
      <c r="J385" s="86" t="b">
        <v>0</v>
      </c>
      <c r="K385" s="86" t="b">
        <v>0</v>
      </c>
      <c r="L385" s="86" t="b">
        <v>0</v>
      </c>
    </row>
    <row r="386" spans="1:12" ht="15">
      <c r="A386" s="86" t="s">
        <v>1487</v>
      </c>
      <c r="B386" s="86" t="s">
        <v>1663</v>
      </c>
      <c r="C386" s="86">
        <v>2</v>
      </c>
      <c r="D386" s="122">
        <v>0.0021118898126502245</v>
      </c>
      <c r="E386" s="122">
        <v>1.1122697684172707</v>
      </c>
      <c r="F386" s="86" t="s">
        <v>1917</v>
      </c>
      <c r="G386" s="86" t="b">
        <v>1</v>
      </c>
      <c r="H386" s="86" t="b">
        <v>0</v>
      </c>
      <c r="I386" s="86" t="b">
        <v>0</v>
      </c>
      <c r="J386" s="86" t="b">
        <v>0</v>
      </c>
      <c r="K386" s="86" t="b">
        <v>0</v>
      </c>
      <c r="L386" s="86" t="b">
        <v>0</v>
      </c>
    </row>
    <row r="387" spans="1:12" ht="15">
      <c r="A387" s="86" t="s">
        <v>1630</v>
      </c>
      <c r="B387" s="86" t="s">
        <v>1487</v>
      </c>
      <c r="C387" s="86">
        <v>2</v>
      </c>
      <c r="D387" s="122">
        <v>0.0021118898126502245</v>
      </c>
      <c r="E387" s="122">
        <v>1.3719070789230268</v>
      </c>
      <c r="F387" s="86" t="s">
        <v>1917</v>
      </c>
      <c r="G387" s="86" t="b">
        <v>0</v>
      </c>
      <c r="H387" s="86" t="b">
        <v>0</v>
      </c>
      <c r="I387" s="86" t="b">
        <v>0</v>
      </c>
      <c r="J387" s="86" t="b">
        <v>1</v>
      </c>
      <c r="K387" s="86" t="b">
        <v>0</v>
      </c>
      <c r="L387" s="86" t="b">
        <v>0</v>
      </c>
    </row>
    <row r="388" spans="1:12" ht="15">
      <c r="A388" s="86" t="s">
        <v>1487</v>
      </c>
      <c r="B388" s="86" t="s">
        <v>1816</v>
      </c>
      <c r="C388" s="86">
        <v>2</v>
      </c>
      <c r="D388" s="122">
        <v>0.0021118898126502245</v>
      </c>
      <c r="E388" s="122">
        <v>1.9873310318089707</v>
      </c>
      <c r="F388" s="86" t="s">
        <v>1917</v>
      </c>
      <c r="G388" s="86" t="b">
        <v>1</v>
      </c>
      <c r="H388" s="86" t="b">
        <v>0</v>
      </c>
      <c r="I388" s="86" t="b">
        <v>0</v>
      </c>
      <c r="J388" s="86" t="b">
        <v>0</v>
      </c>
      <c r="K388" s="86" t="b">
        <v>0</v>
      </c>
      <c r="L388" s="86" t="b">
        <v>0</v>
      </c>
    </row>
    <row r="389" spans="1:12" ht="15">
      <c r="A389" s="86" t="s">
        <v>1816</v>
      </c>
      <c r="B389" s="86" t="s">
        <v>403</v>
      </c>
      <c r="C389" s="86">
        <v>2</v>
      </c>
      <c r="D389" s="122">
        <v>0.0021118898126502245</v>
      </c>
      <c r="E389" s="122">
        <v>1.1122697684172707</v>
      </c>
      <c r="F389" s="86" t="s">
        <v>1917</v>
      </c>
      <c r="G389" s="86" t="b">
        <v>0</v>
      </c>
      <c r="H389" s="86" t="b">
        <v>0</v>
      </c>
      <c r="I389" s="86" t="b">
        <v>0</v>
      </c>
      <c r="J389" s="86" t="b">
        <v>0</v>
      </c>
      <c r="K389" s="86" t="b">
        <v>0</v>
      </c>
      <c r="L389" s="86" t="b">
        <v>0</v>
      </c>
    </row>
    <row r="390" spans="1:12" ht="15">
      <c r="A390" s="86" t="s">
        <v>1730</v>
      </c>
      <c r="B390" s="86" t="s">
        <v>1673</v>
      </c>
      <c r="C390" s="86">
        <v>2</v>
      </c>
      <c r="D390" s="122">
        <v>0.0021118898126502245</v>
      </c>
      <c r="E390" s="122">
        <v>2.890421018800914</v>
      </c>
      <c r="F390" s="86" t="s">
        <v>1917</v>
      </c>
      <c r="G390" s="86" t="b">
        <v>0</v>
      </c>
      <c r="H390" s="86" t="b">
        <v>0</v>
      </c>
      <c r="I390" s="86" t="b">
        <v>0</v>
      </c>
      <c r="J390" s="86" t="b">
        <v>0</v>
      </c>
      <c r="K390" s="86" t="b">
        <v>0</v>
      </c>
      <c r="L390" s="86" t="b">
        <v>0</v>
      </c>
    </row>
    <row r="391" spans="1:12" ht="15">
      <c r="A391" s="86" t="s">
        <v>1673</v>
      </c>
      <c r="B391" s="86" t="s">
        <v>1901</v>
      </c>
      <c r="C391" s="86">
        <v>2</v>
      </c>
      <c r="D391" s="122">
        <v>0.0021118898126502245</v>
      </c>
      <c r="E391" s="122">
        <v>2.890421018800914</v>
      </c>
      <c r="F391" s="86" t="s">
        <v>1917</v>
      </c>
      <c r="G391" s="86" t="b">
        <v>0</v>
      </c>
      <c r="H391" s="86" t="b">
        <v>0</v>
      </c>
      <c r="I391" s="86" t="b">
        <v>0</v>
      </c>
      <c r="J391" s="86" t="b">
        <v>0</v>
      </c>
      <c r="K391" s="86" t="b">
        <v>0</v>
      </c>
      <c r="L391" s="86" t="b">
        <v>0</v>
      </c>
    </row>
    <row r="392" spans="1:12" ht="15">
      <c r="A392" s="86" t="s">
        <v>1901</v>
      </c>
      <c r="B392" s="86" t="s">
        <v>303</v>
      </c>
      <c r="C392" s="86">
        <v>2</v>
      </c>
      <c r="D392" s="122">
        <v>0.0021118898126502245</v>
      </c>
      <c r="E392" s="122">
        <v>2.413299764081252</v>
      </c>
      <c r="F392" s="86" t="s">
        <v>1917</v>
      </c>
      <c r="G392" s="86" t="b">
        <v>0</v>
      </c>
      <c r="H392" s="86" t="b">
        <v>0</v>
      </c>
      <c r="I392" s="86" t="b">
        <v>0</v>
      </c>
      <c r="J392" s="86" t="b">
        <v>0</v>
      </c>
      <c r="K392" s="86" t="b">
        <v>0</v>
      </c>
      <c r="L392" s="86" t="b">
        <v>0</v>
      </c>
    </row>
    <row r="393" spans="1:12" ht="15">
      <c r="A393" s="86" t="s">
        <v>303</v>
      </c>
      <c r="B393" s="86" t="s">
        <v>1483</v>
      </c>
      <c r="C393" s="86">
        <v>2</v>
      </c>
      <c r="D393" s="122">
        <v>0.0021118898126502245</v>
      </c>
      <c r="E393" s="122">
        <v>2.413299764081252</v>
      </c>
      <c r="F393" s="86" t="s">
        <v>1917</v>
      </c>
      <c r="G393" s="86" t="b">
        <v>0</v>
      </c>
      <c r="H393" s="86" t="b">
        <v>0</v>
      </c>
      <c r="I393" s="86" t="b">
        <v>0</v>
      </c>
      <c r="J393" s="86" t="b">
        <v>0</v>
      </c>
      <c r="K393" s="86" t="b">
        <v>0</v>
      </c>
      <c r="L393" s="86" t="b">
        <v>0</v>
      </c>
    </row>
    <row r="394" spans="1:12" ht="15">
      <c r="A394" s="86" t="s">
        <v>1483</v>
      </c>
      <c r="B394" s="86" t="s">
        <v>1802</v>
      </c>
      <c r="C394" s="86">
        <v>2</v>
      </c>
      <c r="D394" s="122">
        <v>0.0021118898126502245</v>
      </c>
      <c r="E394" s="122">
        <v>2.890421018800914</v>
      </c>
      <c r="F394" s="86" t="s">
        <v>1917</v>
      </c>
      <c r="G394" s="86" t="b">
        <v>0</v>
      </c>
      <c r="H394" s="86" t="b">
        <v>0</v>
      </c>
      <c r="I394" s="86" t="b">
        <v>0</v>
      </c>
      <c r="J394" s="86" t="b">
        <v>0</v>
      </c>
      <c r="K394" s="86" t="b">
        <v>0</v>
      </c>
      <c r="L394" s="86" t="b">
        <v>0</v>
      </c>
    </row>
    <row r="395" spans="1:12" ht="15">
      <c r="A395" s="86" t="s">
        <v>1802</v>
      </c>
      <c r="B395" s="86" t="s">
        <v>1902</v>
      </c>
      <c r="C395" s="86">
        <v>2</v>
      </c>
      <c r="D395" s="122">
        <v>0.0021118898126502245</v>
      </c>
      <c r="E395" s="122">
        <v>2.890421018800914</v>
      </c>
      <c r="F395" s="86" t="s">
        <v>1917</v>
      </c>
      <c r="G395" s="86" t="b">
        <v>0</v>
      </c>
      <c r="H395" s="86" t="b">
        <v>0</v>
      </c>
      <c r="I395" s="86" t="b">
        <v>0</v>
      </c>
      <c r="J395" s="86" t="b">
        <v>0</v>
      </c>
      <c r="K395" s="86" t="b">
        <v>0</v>
      </c>
      <c r="L395" s="86" t="b">
        <v>0</v>
      </c>
    </row>
    <row r="396" spans="1:12" ht="15">
      <c r="A396" s="86" t="s">
        <v>1902</v>
      </c>
      <c r="B396" s="86" t="s">
        <v>1903</v>
      </c>
      <c r="C396" s="86">
        <v>2</v>
      </c>
      <c r="D396" s="122">
        <v>0.0021118898126502245</v>
      </c>
      <c r="E396" s="122">
        <v>2.890421018800914</v>
      </c>
      <c r="F396" s="86" t="s">
        <v>1917</v>
      </c>
      <c r="G396" s="86" t="b">
        <v>0</v>
      </c>
      <c r="H396" s="86" t="b">
        <v>0</v>
      </c>
      <c r="I396" s="86" t="b">
        <v>0</v>
      </c>
      <c r="J396" s="86" t="b">
        <v>0</v>
      </c>
      <c r="K396" s="86" t="b">
        <v>0</v>
      </c>
      <c r="L396" s="86" t="b">
        <v>0</v>
      </c>
    </row>
    <row r="397" spans="1:12" ht="15">
      <c r="A397" s="86" t="s">
        <v>1903</v>
      </c>
      <c r="B397" s="86" t="s">
        <v>1750</v>
      </c>
      <c r="C397" s="86">
        <v>2</v>
      </c>
      <c r="D397" s="122">
        <v>0.0021118898126502245</v>
      </c>
      <c r="E397" s="122">
        <v>2.890421018800914</v>
      </c>
      <c r="F397" s="86" t="s">
        <v>1917</v>
      </c>
      <c r="G397" s="86" t="b">
        <v>0</v>
      </c>
      <c r="H397" s="86" t="b">
        <v>0</v>
      </c>
      <c r="I397" s="86" t="b">
        <v>0</v>
      </c>
      <c r="J397" s="86" t="b">
        <v>0</v>
      </c>
      <c r="K397" s="86" t="b">
        <v>0</v>
      </c>
      <c r="L397" s="86" t="b">
        <v>0</v>
      </c>
    </row>
    <row r="398" spans="1:12" ht="15">
      <c r="A398" s="86" t="s">
        <v>1750</v>
      </c>
      <c r="B398" s="86" t="s">
        <v>1904</v>
      </c>
      <c r="C398" s="86">
        <v>2</v>
      </c>
      <c r="D398" s="122">
        <v>0.0021118898126502245</v>
      </c>
      <c r="E398" s="122">
        <v>2.890421018800914</v>
      </c>
      <c r="F398" s="86" t="s">
        <v>1917</v>
      </c>
      <c r="G398" s="86" t="b">
        <v>0</v>
      </c>
      <c r="H398" s="86" t="b">
        <v>0</v>
      </c>
      <c r="I398" s="86" t="b">
        <v>0</v>
      </c>
      <c r="J398" s="86" t="b">
        <v>0</v>
      </c>
      <c r="K398" s="86" t="b">
        <v>0</v>
      </c>
      <c r="L398" s="86" t="b">
        <v>0</v>
      </c>
    </row>
    <row r="399" spans="1:12" ht="15">
      <c r="A399" s="86" t="s">
        <v>1904</v>
      </c>
      <c r="B399" s="86" t="s">
        <v>1905</v>
      </c>
      <c r="C399" s="86">
        <v>2</v>
      </c>
      <c r="D399" s="122">
        <v>0.0021118898126502245</v>
      </c>
      <c r="E399" s="122">
        <v>2.890421018800914</v>
      </c>
      <c r="F399" s="86" t="s">
        <v>1917</v>
      </c>
      <c r="G399" s="86" t="b">
        <v>0</v>
      </c>
      <c r="H399" s="86" t="b">
        <v>0</v>
      </c>
      <c r="I399" s="86" t="b">
        <v>0</v>
      </c>
      <c r="J399" s="86" t="b">
        <v>0</v>
      </c>
      <c r="K399" s="86" t="b">
        <v>0</v>
      </c>
      <c r="L399" s="86" t="b">
        <v>0</v>
      </c>
    </row>
    <row r="400" spans="1:12" ht="15">
      <c r="A400" s="86" t="s">
        <v>1905</v>
      </c>
      <c r="B400" s="86" t="s">
        <v>1689</v>
      </c>
      <c r="C400" s="86">
        <v>2</v>
      </c>
      <c r="D400" s="122">
        <v>0.0021118898126502245</v>
      </c>
      <c r="E400" s="122">
        <v>2.4924810101288766</v>
      </c>
      <c r="F400" s="86" t="s">
        <v>1917</v>
      </c>
      <c r="G400" s="86" t="b">
        <v>0</v>
      </c>
      <c r="H400" s="86" t="b">
        <v>0</v>
      </c>
      <c r="I400" s="86" t="b">
        <v>0</v>
      </c>
      <c r="J400" s="86" t="b">
        <v>0</v>
      </c>
      <c r="K400" s="86" t="b">
        <v>0</v>
      </c>
      <c r="L400" s="86" t="b">
        <v>0</v>
      </c>
    </row>
    <row r="401" spans="1:12" ht="15">
      <c r="A401" s="86" t="s">
        <v>1689</v>
      </c>
      <c r="B401" s="86" t="s">
        <v>1754</v>
      </c>
      <c r="C401" s="86">
        <v>2</v>
      </c>
      <c r="D401" s="122">
        <v>0.0021118898126502245</v>
      </c>
      <c r="E401" s="122">
        <v>2.4924810101288766</v>
      </c>
      <c r="F401" s="86" t="s">
        <v>1917</v>
      </c>
      <c r="G401" s="86" t="b">
        <v>0</v>
      </c>
      <c r="H401" s="86" t="b">
        <v>0</v>
      </c>
      <c r="I401" s="86" t="b">
        <v>0</v>
      </c>
      <c r="J401" s="86" t="b">
        <v>0</v>
      </c>
      <c r="K401" s="86" t="b">
        <v>0</v>
      </c>
      <c r="L401" s="86" t="b">
        <v>0</v>
      </c>
    </row>
    <row r="402" spans="1:12" ht="15">
      <c r="A402" s="86" t="s">
        <v>1754</v>
      </c>
      <c r="B402" s="86" t="s">
        <v>1666</v>
      </c>
      <c r="C402" s="86">
        <v>2</v>
      </c>
      <c r="D402" s="122">
        <v>0.0021118898126502245</v>
      </c>
      <c r="E402" s="122">
        <v>2.890421018800914</v>
      </c>
      <c r="F402" s="86" t="s">
        <v>1917</v>
      </c>
      <c r="G402" s="86" t="b">
        <v>0</v>
      </c>
      <c r="H402" s="86" t="b">
        <v>0</v>
      </c>
      <c r="I402" s="86" t="b">
        <v>0</v>
      </c>
      <c r="J402" s="86" t="b">
        <v>0</v>
      </c>
      <c r="K402" s="86" t="b">
        <v>0</v>
      </c>
      <c r="L402" s="86" t="b">
        <v>0</v>
      </c>
    </row>
    <row r="403" spans="1:12" ht="15">
      <c r="A403" s="86" t="s">
        <v>1666</v>
      </c>
      <c r="B403" s="86" t="s">
        <v>1906</v>
      </c>
      <c r="C403" s="86">
        <v>2</v>
      </c>
      <c r="D403" s="122">
        <v>0.0021118898126502245</v>
      </c>
      <c r="E403" s="122">
        <v>2.890421018800914</v>
      </c>
      <c r="F403" s="86" t="s">
        <v>1917</v>
      </c>
      <c r="G403" s="86" t="b">
        <v>0</v>
      </c>
      <c r="H403" s="86" t="b">
        <v>0</v>
      </c>
      <c r="I403" s="86" t="b">
        <v>0</v>
      </c>
      <c r="J403" s="86" t="b">
        <v>0</v>
      </c>
      <c r="K403" s="86" t="b">
        <v>0</v>
      </c>
      <c r="L403" s="86" t="b">
        <v>0</v>
      </c>
    </row>
    <row r="404" spans="1:12" ht="15">
      <c r="A404" s="86" t="s">
        <v>1906</v>
      </c>
      <c r="B404" s="86" t="s">
        <v>1731</v>
      </c>
      <c r="C404" s="86">
        <v>2</v>
      </c>
      <c r="D404" s="122">
        <v>0.0021118898126502245</v>
      </c>
      <c r="E404" s="122">
        <v>2.890421018800914</v>
      </c>
      <c r="F404" s="86" t="s">
        <v>1917</v>
      </c>
      <c r="G404" s="86" t="b">
        <v>0</v>
      </c>
      <c r="H404" s="86" t="b">
        <v>0</v>
      </c>
      <c r="I404" s="86" t="b">
        <v>0</v>
      </c>
      <c r="J404" s="86" t="b">
        <v>0</v>
      </c>
      <c r="K404" s="86" t="b">
        <v>0</v>
      </c>
      <c r="L404" s="86" t="b">
        <v>0</v>
      </c>
    </row>
    <row r="405" spans="1:12" ht="15">
      <c r="A405" s="86" t="s">
        <v>1731</v>
      </c>
      <c r="B405" s="86" t="s">
        <v>403</v>
      </c>
      <c r="C405" s="86">
        <v>2</v>
      </c>
      <c r="D405" s="122">
        <v>0.0021118898126502245</v>
      </c>
      <c r="E405" s="122">
        <v>1.1122697684172707</v>
      </c>
      <c r="F405" s="86" t="s">
        <v>1917</v>
      </c>
      <c r="G405" s="86" t="b">
        <v>0</v>
      </c>
      <c r="H405" s="86" t="b">
        <v>0</v>
      </c>
      <c r="I405" s="86" t="b">
        <v>0</v>
      </c>
      <c r="J405" s="86" t="b">
        <v>0</v>
      </c>
      <c r="K405" s="86" t="b">
        <v>0</v>
      </c>
      <c r="L405" s="86" t="b">
        <v>0</v>
      </c>
    </row>
    <row r="406" spans="1:12" ht="15">
      <c r="A406" s="86" t="s">
        <v>1498</v>
      </c>
      <c r="B406" s="86" t="s">
        <v>1494</v>
      </c>
      <c r="C406" s="86">
        <v>2</v>
      </c>
      <c r="D406" s="122">
        <v>0.0021118898126502245</v>
      </c>
      <c r="E406" s="122">
        <v>1.8904210188009143</v>
      </c>
      <c r="F406" s="86" t="s">
        <v>1917</v>
      </c>
      <c r="G406" s="86" t="b">
        <v>0</v>
      </c>
      <c r="H406" s="86" t="b">
        <v>0</v>
      </c>
      <c r="I406" s="86" t="b">
        <v>0</v>
      </c>
      <c r="J406" s="86" t="b">
        <v>0</v>
      </c>
      <c r="K406" s="86" t="b">
        <v>0</v>
      </c>
      <c r="L406" s="86" t="b">
        <v>0</v>
      </c>
    </row>
    <row r="407" spans="1:12" ht="15">
      <c r="A407" s="86" t="s">
        <v>1494</v>
      </c>
      <c r="B407" s="86" t="s">
        <v>1496</v>
      </c>
      <c r="C407" s="86">
        <v>2</v>
      </c>
      <c r="D407" s="122">
        <v>0.0021118898126502245</v>
      </c>
      <c r="E407" s="122">
        <v>1.9873310318089707</v>
      </c>
      <c r="F407" s="86" t="s">
        <v>1917</v>
      </c>
      <c r="G407" s="86" t="b">
        <v>0</v>
      </c>
      <c r="H407" s="86" t="b">
        <v>0</v>
      </c>
      <c r="I407" s="86" t="b">
        <v>0</v>
      </c>
      <c r="J407" s="86" t="b">
        <v>0</v>
      </c>
      <c r="K407" s="86" t="b">
        <v>0</v>
      </c>
      <c r="L407" s="86" t="b">
        <v>0</v>
      </c>
    </row>
    <row r="408" spans="1:12" ht="15">
      <c r="A408" s="86" t="s">
        <v>1496</v>
      </c>
      <c r="B408" s="86" t="s">
        <v>1495</v>
      </c>
      <c r="C408" s="86">
        <v>2</v>
      </c>
      <c r="D408" s="122">
        <v>0.0021118898126502245</v>
      </c>
      <c r="E408" s="122">
        <v>2.1122697684172707</v>
      </c>
      <c r="F408" s="86" t="s">
        <v>1917</v>
      </c>
      <c r="G408" s="86" t="b">
        <v>0</v>
      </c>
      <c r="H408" s="86" t="b">
        <v>0</v>
      </c>
      <c r="I408" s="86" t="b">
        <v>0</v>
      </c>
      <c r="J408" s="86" t="b">
        <v>0</v>
      </c>
      <c r="K408" s="86" t="b">
        <v>0</v>
      </c>
      <c r="L408" s="86" t="b">
        <v>0</v>
      </c>
    </row>
    <row r="409" spans="1:12" ht="15">
      <c r="A409" s="86" t="s">
        <v>1495</v>
      </c>
      <c r="B409" s="86" t="s">
        <v>1499</v>
      </c>
      <c r="C409" s="86">
        <v>2</v>
      </c>
      <c r="D409" s="122">
        <v>0.0021118898126502245</v>
      </c>
      <c r="E409" s="122">
        <v>2.413299764081252</v>
      </c>
      <c r="F409" s="86" t="s">
        <v>1917</v>
      </c>
      <c r="G409" s="86" t="b">
        <v>0</v>
      </c>
      <c r="H409" s="86" t="b">
        <v>0</v>
      </c>
      <c r="I409" s="86" t="b">
        <v>0</v>
      </c>
      <c r="J409" s="86" t="b">
        <v>0</v>
      </c>
      <c r="K409" s="86" t="b">
        <v>0</v>
      </c>
      <c r="L409" s="86" t="b">
        <v>0</v>
      </c>
    </row>
    <row r="410" spans="1:12" ht="15">
      <c r="A410" s="86" t="s">
        <v>1499</v>
      </c>
      <c r="B410" s="86" t="s">
        <v>1494</v>
      </c>
      <c r="C410" s="86">
        <v>2</v>
      </c>
      <c r="D410" s="122">
        <v>0.0021118898126502245</v>
      </c>
      <c r="E410" s="122">
        <v>2.288361027472952</v>
      </c>
      <c r="F410" s="86" t="s">
        <v>1917</v>
      </c>
      <c r="G410" s="86" t="b">
        <v>0</v>
      </c>
      <c r="H410" s="86" t="b">
        <v>0</v>
      </c>
      <c r="I410" s="86" t="b">
        <v>0</v>
      </c>
      <c r="J410" s="86" t="b">
        <v>0</v>
      </c>
      <c r="K410" s="86" t="b">
        <v>0</v>
      </c>
      <c r="L410" s="86" t="b">
        <v>0</v>
      </c>
    </row>
    <row r="411" spans="1:12" ht="15">
      <c r="A411" s="86" t="s">
        <v>1494</v>
      </c>
      <c r="B411" s="86" t="s">
        <v>1500</v>
      </c>
      <c r="C411" s="86">
        <v>2</v>
      </c>
      <c r="D411" s="122">
        <v>0.0021118898126502245</v>
      </c>
      <c r="E411" s="122">
        <v>2.288361027472952</v>
      </c>
      <c r="F411" s="86" t="s">
        <v>1917</v>
      </c>
      <c r="G411" s="86" t="b">
        <v>0</v>
      </c>
      <c r="H411" s="86" t="b">
        <v>0</v>
      </c>
      <c r="I411" s="86" t="b">
        <v>0</v>
      </c>
      <c r="J411" s="86" t="b">
        <v>0</v>
      </c>
      <c r="K411" s="86" t="b">
        <v>0</v>
      </c>
      <c r="L411" s="86" t="b">
        <v>0</v>
      </c>
    </row>
    <row r="412" spans="1:12" ht="15">
      <c r="A412" s="86" t="s">
        <v>1500</v>
      </c>
      <c r="B412" s="86" t="s">
        <v>1497</v>
      </c>
      <c r="C412" s="86">
        <v>2</v>
      </c>
      <c r="D412" s="122">
        <v>0.0021118898126502245</v>
      </c>
      <c r="E412" s="122">
        <v>2.5893910231369333</v>
      </c>
      <c r="F412" s="86" t="s">
        <v>1917</v>
      </c>
      <c r="G412" s="86" t="b">
        <v>0</v>
      </c>
      <c r="H412" s="86" t="b">
        <v>0</v>
      </c>
      <c r="I412" s="86" t="b">
        <v>0</v>
      </c>
      <c r="J412" s="86" t="b">
        <v>0</v>
      </c>
      <c r="K412" s="86" t="b">
        <v>0</v>
      </c>
      <c r="L412" s="86" t="b">
        <v>0</v>
      </c>
    </row>
    <row r="413" spans="1:12" ht="15">
      <c r="A413" s="86" t="s">
        <v>1497</v>
      </c>
      <c r="B413" s="86" t="s">
        <v>1496</v>
      </c>
      <c r="C413" s="86">
        <v>2</v>
      </c>
      <c r="D413" s="122">
        <v>0.0021118898126502245</v>
      </c>
      <c r="E413" s="122">
        <v>2.288361027472952</v>
      </c>
      <c r="F413" s="86" t="s">
        <v>1917</v>
      </c>
      <c r="G413" s="86" t="b">
        <v>0</v>
      </c>
      <c r="H413" s="86" t="b">
        <v>0</v>
      </c>
      <c r="I413" s="86" t="b">
        <v>0</v>
      </c>
      <c r="J413" s="86" t="b">
        <v>0</v>
      </c>
      <c r="K413" s="86" t="b">
        <v>0</v>
      </c>
      <c r="L413" s="86" t="b">
        <v>0</v>
      </c>
    </row>
    <row r="414" spans="1:12" ht="15">
      <c r="A414" s="86" t="s">
        <v>1496</v>
      </c>
      <c r="B414" s="86" t="s">
        <v>1501</v>
      </c>
      <c r="C414" s="86">
        <v>2</v>
      </c>
      <c r="D414" s="122">
        <v>0.0021118898126502245</v>
      </c>
      <c r="E414" s="122">
        <v>2.5893910231369333</v>
      </c>
      <c r="F414" s="86" t="s">
        <v>1917</v>
      </c>
      <c r="G414" s="86" t="b">
        <v>0</v>
      </c>
      <c r="H414" s="86" t="b">
        <v>0</v>
      </c>
      <c r="I414" s="86" t="b">
        <v>0</v>
      </c>
      <c r="J414" s="86" t="b">
        <v>0</v>
      </c>
      <c r="K414" s="86" t="b">
        <v>0</v>
      </c>
      <c r="L414" s="86" t="b">
        <v>0</v>
      </c>
    </row>
    <row r="415" spans="1:12" ht="15">
      <c r="A415" s="86" t="s">
        <v>1501</v>
      </c>
      <c r="B415" s="86" t="s">
        <v>1497</v>
      </c>
      <c r="C415" s="86">
        <v>2</v>
      </c>
      <c r="D415" s="122">
        <v>0.0021118898126502245</v>
      </c>
      <c r="E415" s="122">
        <v>2.5893910231369333</v>
      </c>
      <c r="F415" s="86" t="s">
        <v>1917</v>
      </c>
      <c r="G415" s="86" t="b">
        <v>0</v>
      </c>
      <c r="H415" s="86" t="b">
        <v>0</v>
      </c>
      <c r="I415" s="86" t="b">
        <v>0</v>
      </c>
      <c r="J415" s="86" t="b">
        <v>0</v>
      </c>
      <c r="K415" s="86" t="b">
        <v>0</v>
      </c>
      <c r="L415" s="86" t="b">
        <v>0</v>
      </c>
    </row>
    <row r="416" spans="1:12" ht="15">
      <c r="A416" s="86" t="s">
        <v>1497</v>
      </c>
      <c r="B416" s="86" t="s">
        <v>1502</v>
      </c>
      <c r="C416" s="86">
        <v>2</v>
      </c>
      <c r="D416" s="122">
        <v>0.0021118898126502245</v>
      </c>
      <c r="E416" s="122">
        <v>2.5893910231369333</v>
      </c>
      <c r="F416" s="86" t="s">
        <v>1917</v>
      </c>
      <c r="G416" s="86" t="b">
        <v>0</v>
      </c>
      <c r="H416" s="86" t="b">
        <v>0</v>
      </c>
      <c r="I416" s="86" t="b">
        <v>0</v>
      </c>
      <c r="J416" s="86" t="b">
        <v>0</v>
      </c>
      <c r="K416" s="86" t="b">
        <v>0</v>
      </c>
      <c r="L416" s="86" t="b">
        <v>0</v>
      </c>
    </row>
    <row r="417" spans="1:12" ht="15">
      <c r="A417" s="86" t="s">
        <v>1502</v>
      </c>
      <c r="B417" s="86" t="s">
        <v>1494</v>
      </c>
      <c r="C417" s="86">
        <v>2</v>
      </c>
      <c r="D417" s="122">
        <v>0.0021118898126502245</v>
      </c>
      <c r="E417" s="122">
        <v>2.288361027472952</v>
      </c>
      <c r="F417" s="86" t="s">
        <v>1917</v>
      </c>
      <c r="G417" s="86" t="b">
        <v>0</v>
      </c>
      <c r="H417" s="86" t="b">
        <v>0</v>
      </c>
      <c r="I417" s="86" t="b">
        <v>0</v>
      </c>
      <c r="J417" s="86" t="b">
        <v>0</v>
      </c>
      <c r="K417" s="86" t="b">
        <v>0</v>
      </c>
      <c r="L417" s="86" t="b">
        <v>0</v>
      </c>
    </row>
    <row r="418" spans="1:12" ht="15">
      <c r="A418" s="86" t="s">
        <v>1495</v>
      </c>
      <c r="B418" s="86" t="s">
        <v>1503</v>
      </c>
      <c r="C418" s="86">
        <v>2</v>
      </c>
      <c r="D418" s="122">
        <v>0.0021118898126502245</v>
      </c>
      <c r="E418" s="122">
        <v>2.413299764081252</v>
      </c>
      <c r="F418" s="86" t="s">
        <v>1917</v>
      </c>
      <c r="G418" s="86" t="b">
        <v>0</v>
      </c>
      <c r="H418" s="86" t="b">
        <v>0</v>
      </c>
      <c r="I418" s="86" t="b">
        <v>0</v>
      </c>
      <c r="J418" s="86" t="b">
        <v>0</v>
      </c>
      <c r="K418" s="86" t="b">
        <v>0</v>
      </c>
      <c r="L418" s="86" t="b">
        <v>0</v>
      </c>
    </row>
    <row r="419" spans="1:12" ht="15">
      <c r="A419" s="86" t="s">
        <v>1503</v>
      </c>
      <c r="B419" s="86" t="s">
        <v>1691</v>
      </c>
      <c r="C419" s="86">
        <v>2</v>
      </c>
      <c r="D419" s="122">
        <v>0.0021118898126502245</v>
      </c>
      <c r="E419" s="122">
        <v>2.890421018800914</v>
      </c>
      <c r="F419" s="86" t="s">
        <v>1917</v>
      </c>
      <c r="G419" s="86" t="b">
        <v>0</v>
      </c>
      <c r="H419" s="86" t="b">
        <v>0</v>
      </c>
      <c r="I419" s="86" t="b">
        <v>0</v>
      </c>
      <c r="J419" s="86" t="b">
        <v>0</v>
      </c>
      <c r="K419" s="86" t="b">
        <v>0</v>
      </c>
      <c r="L419" s="86" t="b">
        <v>0</v>
      </c>
    </row>
    <row r="420" spans="1:12" ht="15">
      <c r="A420" s="86" t="s">
        <v>1691</v>
      </c>
      <c r="B420" s="86" t="s">
        <v>1494</v>
      </c>
      <c r="C420" s="86">
        <v>2</v>
      </c>
      <c r="D420" s="122">
        <v>0.0021118898126502245</v>
      </c>
      <c r="E420" s="122">
        <v>2.288361027472952</v>
      </c>
      <c r="F420" s="86" t="s">
        <v>1917</v>
      </c>
      <c r="G420" s="86" t="b">
        <v>0</v>
      </c>
      <c r="H420" s="86" t="b">
        <v>0</v>
      </c>
      <c r="I420" s="86" t="b">
        <v>0</v>
      </c>
      <c r="J420" s="86" t="b">
        <v>0</v>
      </c>
      <c r="K420" s="86" t="b">
        <v>0</v>
      </c>
      <c r="L420" s="86" t="b">
        <v>0</v>
      </c>
    </row>
    <row r="421" spans="1:12" ht="15">
      <c r="A421" s="86" t="s">
        <v>1495</v>
      </c>
      <c r="B421" s="86" t="s">
        <v>403</v>
      </c>
      <c r="C421" s="86">
        <v>2</v>
      </c>
      <c r="D421" s="122">
        <v>0.0021118898126502245</v>
      </c>
      <c r="E421" s="122">
        <v>0.6351485136976082</v>
      </c>
      <c r="F421" s="86" t="s">
        <v>1917</v>
      </c>
      <c r="G421" s="86" t="b">
        <v>0</v>
      </c>
      <c r="H421" s="86" t="b">
        <v>0</v>
      </c>
      <c r="I421" s="86" t="b">
        <v>0</v>
      </c>
      <c r="J421" s="86" t="b">
        <v>0</v>
      </c>
      <c r="K421" s="86" t="b">
        <v>0</v>
      </c>
      <c r="L421" s="86" t="b">
        <v>0</v>
      </c>
    </row>
    <row r="422" spans="1:12" ht="15">
      <c r="A422" s="86" t="s">
        <v>403</v>
      </c>
      <c r="B422" s="86" t="s">
        <v>1692</v>
      </c>
      <c r="C422" s="86">
        <v>2</v>
      </c>
      <c r="D422" s="122">
        <v>0.0021118898126502245</v>
      </c>
      <c r="E422" s="122">
        <v>1.3719070789230268</v>
      </c>
      <c r="F422" s="86" t="s">
        <v>1917</v>
      </c>
      <c r="G422" s="86" t="b">
        <v>0</v>
      </c>
      <c r="H422" s="86" t="b">
        <v>0</v>
      </c>
      <c r="I422" s="86" t="b">
        <v>0</v>
      </c>
      <c r="J422" s="86" t="b">
        <v>0</v>
      </c>
      <c r="K422" s="86" t="b">
        <v>0</v>
      </c>
      <c r="L422" s="86" t="b">
        <v>0</v>
      </c>
    </row>
    <row r="423" spans="1:12" ht="15">
      <c r="A423" s="86" t="s">
        <v>1692</v>
      </c>
      <c r="B423" s="86" t="s">
        <v>1693</v>
      </c>
      <c r="C423" s="86">
        <v>2</v>
      </c>
      <c r="D423" s="122">
        <v>0.0021118898126502245</v>
      </c>
      <c r="E423" s="122">
        <v>2.890421018800914</v>
      </c>
      <c r="F423" s="86" t="s">
        <v>1917</v>
      </c>
      <c r="G423" s="86" t="b">
        <v>0</v>
      </c>
      <c r="H423" s="86" t="b">
        <v>0</v>
      </c>
      <c r="I423" s="86" t="b">
        <v>0</v>
      </c>
      <c r="J423" s="86" t="b">
        <v>0</v>
      </c>
      <c r="K423" s="86" t="b">
        <v>0</v>
      </c>
      <c r="L423" s="86" t="b">
        <v>0</v>
      </c>
    </row>
    <row r="424" spans="1:12" ht="15">
      <c r="A424" s="86" t="s">
        <v>1693</v>
      </c>
      <c r="B424" s="86" t="s">
        <v>1694</v>
      </c>
      <c r="C424" s="86">
        <v>2</v>
      </c>
      <c r="D424" s="122">
        <v>0.0021118898126502245</v>
      </c>
      <c r="E424" s="122">
        <v>2.890421018800914</v>
      </c>
      <c r="F424" s="86" t="s">
        <v>1917</v>
      </c>
      <c r="G424" s="86" t="b">
        <v>0</v>
      </c>
      <c r="H424" s="86" t="b">
        <v>0</v>
      </c>
      <c r="I424" s="86" t="b">
        <v>0</v>
      </c>
      <c r="J424" s="86" t="b">
        <v>0</v>
      </c>
      <c r="K424" s="86" t="b">
        <v>0</v>
      </c>
      <c r="L424" s="86" t="b">
        <v>0</v>
      </c>
    </row>
    <row r="425" spans="1:12" ht="15">
      <c r="A425" s="86" t="s">
        <v>1694</v>
      </c>
      <c r="B425" s="86" t="s">
        <v>1631</v>
      </c>
      <c r="C425" s="86">
        <v>2</v>
      </c>
      <c r="D425" s="122">
        <v>0.0021118898126502245</v>
      </c>
      <c r="E425" s="122">
        <v>2.1914510144648958</v>
      </c>
      <c r="F425" s="86" t="s">
        <v>1917</v>
      </c>
      <c r="G425" s="86" t="b">
        <v>0</v>
      </c>
      <c r="H425" s="86" t="b">
        <v>0</v>
      </c>
      <c r="I425" s="86" t="b">
        <v>0</v>
      </c>
      <c r="J425" s="86" t="b">
        <v>0</v>
      </c>
      <c r="K425" s="86" t="b">
        <v>0</v>
      </c>
      <c r="L425" s="86" t="b">
        <v>0</v>
      </c>
    </row>
    <row r="426" spans="1:12" ht="15">
      <c r="A426" s="86" t="s">
        <v>1631</v>
      </c>
      <c r="B426" s="86" t="s">
        <v>1695</v>
      </c>
      <c r="C426" s="86">
        <v>2</v>
      </c>
      <c r="D426" s="122">
        <v>0.0021118898126502245</v>
      </c>
      <c r="E426" s="122">
        <v>2.1914510144648958</v>
      </c>
      <c r="F426" s="86" t="s">
        <v>1917</v>
      </c>
      <c r="G426" s="86" t="b">
        <v>0</v>
      </c>
      <c r="H426" s="86" t="b">
        <v>0</v>
      </c>
      <c r="I426" s="86" t="b">
        <v>0</v>
      </c>
      <c r="J426" s="86" t="b">
        <v>0</v>
      </c>
      <c r="K426" s="86" t="b">
        <v>0</v>
      </c>
      <c r="L426" s="86" t="b">
        <v>0</v>
      </c>
    </row>
    <row r="427" spans="1:12" ht="15">
      <c r="A427" s="86" t="s">
        <v>276</v>
      </c>
      <c r="B427" s="86" t="s">
        <v>308</v>
      </c>
      <c r="C427" s="86">
        <v>2</v>
      </c>
      <c r="D427" s="122">
        <v>0.0021118898126502245</v>
      </c>
      <c r="E427" s="122">
        <v>1.5786671577451599</v>
      </c>
      <c r="F427" s="86" t="s">
        <v>1917</v>
      </c>
      <c r="G427" s="86" t="b">
        <v>0</v>
      </c>
      <c r="H427" s="86" t="b">
        <v>0</v>
      </c>
      <c r="I427" s="86" t="b">
        <v>0</v>
      </c>
      <c r="J427" s="86" t="b">
        <v>0</v>
      </c>
      <c r="K427" s="86" t="b">
        <v>0</v>
      </c>
      <c r="L427" s="86" t="b">
        <v>0</v>
      </c>
    </row>
    <row r="428" spans="1:12" ht="15">
      <c r="A428" s="86" t="s">
        <v>308</v>
      </c>
      <c r="B428" s="86" t="s">
        <v>264</v>
      </c>
      <c r="C428" s="86">
        <v>2</v>
      </c>
      <c r="D428" s="122">
        <v>0.0021118898126502245</v>
      </c>
      <c r="E428" s="122">
        <v>2.1122697684172707</v>
      </c>
      <c r="F428" s="86" t="s">
        <v>1917</v>
      </c>
      <c r="G428" s="86" t="b">
        <v>0</v>
      </c>
      <c r="H428" s="86" t="b">
        <v>0</v>
      </c>
      <c r="I428" s="86" t="b">
        <v>0</v>
      </c>
      <c r="J428" s="86" t="b">
        <v>0</v>
      </c>
      <c r="K428" s="86" t="b">
        <v>0</v>
      </c>
      <c r="L428" s="86" t="b">
        <v>0</v>
      </c>
    </row>
    <row r="429" spans="1:12" ht="15">
      <c r="A429" s="86" t="s">
        <v>258</v>
      </c>
      <c r="B429" s="86" t="s">
        <v>1479</v>
      </c>
      <c r="C429" s="86">
        <v>2</v>
      </c>
      <c r="D429" s="122">
        <v>0.0021118898126502245</v>
      </c>
      <c r="E429" s="122">
        <v>1.7143297597452332</v>
      </c>
      <c r="F429" s="86" t="s">
        <v>1917</v>
      </c>
      <c r="G429" s="86" t="b">
        <v>0</v>
      </c>
      <c r="H429" s="86" t="b">
        <v>0</v>
      </c>
      <c r="I429" s="86" t="b">
        <v>0</v>
      </c>
      <c r="J429" s="86" t="b">
        <v>0</v>
      </c>
      <c r="K429" s="86" t="b">
        <v>0</v>
      </c>
      <c r="L429" s="86" t="b">
        <v>0</v>
      </c>
    </row>
    <row r="430" spans="1:12" ht="15">
      <c r="A430" s="86" t="s">
        <v>1479</v>
      </c>
      <c r="B430" s="86" t="s">
        <v>1639</v>
      </c>
      <c r="C430" s="86">
        <v>2</v>
      </c>
      <c r="D430" s="122">
        <v>0.0021118898126502245</v>
      </c>
      <c r="E430" s="122">
        <v>2.1122697684172707</v>
      </c>
      <c r="F430" s="86" t="s">
        <v>1917</v>
      </c>
      <c r="G430" s="86" t="b">
        <v>0</v>
      </c>
      <c r="H430" s="86" t="b">
        <v>0</v>
      </c>
      <c r="I430" s="86" t="b">
        <v>0</v>
      </c>
      <c r="J430" s="86" t="b">
        <v>1</v>
      </c>
      <c r="K430" s="86" t="b">
        <v>0</v>
      </c>
      <c r="L430" s="86" t="b">
        <v>0</v>
      </c>
    </row>
    <row r="431" spans="1:12" ht="15">
      <c r="A431" s="86" t="s">
        <v>1639</v>
      </c>
      <c r="B431" s="86" t="s">
        <v>1676</v>
      </c>
      <c r="C431" s="86">
        <v>2</v>
      </c>
      <c r="D431" s="122">
        <v>0.0021118898126502245</v>
      </c>
      <c r="E431" s="122">
        <v>2.413299764081252</v>
      </c>
      <c r="F431" s="86" t="s">
        <v>1917</v>
      </c>
      <c r="G431" s="86" t="b">
        <v>1</v>
      </c>
      <c r="H431" s="86" t="b">
        <v>0</v>
      </c>
      <c r="I431" s="86" t="b">
        <v>0</v>
      </c>
      <c r="J431" s="86" t="b">
        <v>0</v>
      </c>
      <c r="K431" s="86" t="b">
        <v>0</v>
      </c>
      <c r="L431" s="86" t="b">
        <v>0</v>
      </c>
    </row>
    <row r="432" spans="1:12" ht="15">
      <c r="A432" s="86" t="s">
        <v>1676</v>
      </c>
      <c r="B432" s="86" t="s">
        <v>1679</v>
      </c>
      <c r="C432" s="86">
        <v>2</v>
      </c>
      <c r="D432" s="122">
        <v>0.0021118898126502245</v>
      </c>
      <c r="E432" s="122">
        <v>2.346352974450639</v>
      </c>
      <c r="F432" s="86" t="s">
        <v>1917</v>
      </c>
      <c r="G432" s="86" t="b">
        <v>0</v>
      </c>
      <c r="H432" s="86" t="b">
        <v>0</v>
      </c>
      <c r="I432" s="86" t="b">
        <v>0</v>
      </c>
      <c r="J432" s="86" t="b">
        <v>0</v>
      </c>
      <c r="K432" s="86" t="b">
        <v>0</v>
      </c>
      <c r="L432" s="86" t="b">
        <v>0</v>
      </c>
    </row>
    <row r="433" spans="1:12" ht="15">
      <c r="A433" s="86" t="s">
        <v>1679</v>
      </c>
      <c r="B433" s="86" t="s">
        <v>1505</v>
      </c>
      <c r="C433" s="86">
        <v>2</v>
      </c>
      <c r="D433" s="122">
        <v>0.0021118898126502245</v>
      </c>
      <c r="E433" s="122">
        <v>1.9484129657786011</v>
      </c>
      <c r="F433" s="86" t="s">
        <v>1917</v>
      </c>
      <c r="G433" s="86" t="b">
        <v>0</v>
      </c>
      <c r="H433" s="86" t="b">
        <v>0</v>
      </c>
      <c r="I433" s="86" t="b">
        <v>0</v>
      </c>
      <c r="J433" s="86" t="b">
        <v>0</v>
      </c>
      <c r="K433" s="86" t="b">
        <v>0</v>
      </c>
      <c r="L433" s="86" t="b">
        <v>0</v>
      </c>
    </row>
    <row r="434" spans="1:12" ht="15">
      <c r="A434" s="86" t="s">
        <v>1505</v>
      </c>
      <c r="B434" s="86" t="s">
        <v>1867</v>
      </c>
      <c r="C434" s="86">
        <v>2</v>
      </c>
      <c r="D434" s="122">
        <v>0.0021118898126502245</v>
      </c>
      <c r="E434" s="122">
        <v>2.4924810101288766</v>
      </c>
      <c r="F434" s="86" t="s">
        <v>1917</v>
      </c>
      <c r="G434" s="86" t="b">
        <v>0</v>
      </c>
      <c r="H434" s="86" t="b">
        <v>0</v>
      </c>
      <c r="I434" s="86" t="b">
        <v>0</v>
      </c>
      <c r="J434" s="86" t="b">
        <v>1</v>
      </c>
      <c r="K434" s="86" t="b">
        <v>0</v>
      </c>
      <c r="L434" s="86" t="b">
        <v>0</v>
      </c>
    </row>
    <row r="435" spans="1:12" ht="15">
      <c r="A435" s="86" t="s">
        <v>1867</v>
      </c>
      <c r="B435" s="86" t="s">
        <v>1622</v>
      </c>
      <c r="C435" s="86">
        <v>2</v>
      </c>
      <c r="D435" s="122">
        <v>0.0021118898126502245</v>
      </c>
      <c r="E435" s="122">
        <v>2.413299764081252</v>
      </c>
      <c r="F435" s="86" t="s">
        <v>1917</v>
      </c>
      <c r="G435" s="86" t="b">
        <v>1</v>
      </c>
      <c r="H435" s="86" t="b">
        <v>0</v>
      </c>
      <c r="I435" s="86" t="b">
        <v>0</v>
      </c>
      <c r="J435" s="86" t="b">
        <v>0</v>
      </c>
      <c r="K435" s="86" t="b">
        <v>0</v>
      </c>
      <c r="L435" s="86" t="b">
        <v>0</v>
      </c>
    </row>
    <row r="436" spans="1:12" ht="15">
      <c r="A436" s="86" t="s">
        <v>1622</v>
      </c>
      <c r="B436" s="86" t="s">
        <v>1707</v>
      </c>
      <c r="C436" s="86">
        <v>2</v>
      </c>
      <c r="D436" s="122">
        <v>0.0021118898126502245</v>
      </c>
      <c r="E436" s="122">
        <v>2.2372085050255706</v>
      </c>
      <c r="F436" s="86" t="s">
        <v>1917</v>
      </c>
      <c r="G436" s="86" t="b">
        <v>0</v>
      </c>
      <c r="H436" s="86" t="b">
        <v>0</v>
      </c>
      <c r="I436" s="86" t="b">
        <v>0</v>
      </c>
      <c r="J436" s="86" t="b">
        <v>0</v>
      </c>
      <c r="K436" s="86" t="b">
        <v>0</v>
      </c>
      <c r="L436" s="86" t="b">
        <v>0</v>
      </c>
    </row>
    <row r="437" spans="1:12" ht="15">
      <c r="A437" s="86" t="s">
        <v>1707</v>
      </c>
      <c r="B437" s="86" t="s">
        <v>1756</v>
      </c>
      <c r="C437" s="86">
        <v>2</v>
      </c>
      <c r="D437" s="122">
        <v>0.0021118898126502245</v>
      </c>
      <c r="E437" s="122">
        <v>2.714329759745233</v>
      </c>
      <c r="F437" s="86" t="s">
        <v>1917</v>
      </c>
      <c r="G437" s="86" t="b">
        <v>0</v>
      </c>
      <c r="H437" s="86" t="b">
        <v>0</v>
      </c>
      <c r="I437" s="86" t="b">
        <v>0</v>
      </c>
      <c r="J437" s="86" t="b">
        <v>0</v>
      </c>
      <c r="K437" s="86" t="b">
        <v>0</v>
      </c>
      <c r="L437" s="86" t="b">
        <v>0</v>
      </c>
    </row>
    <row r="438" spans="1:12" ht="15">
      <c r="A438" s="86" t="s">
        <v>1756</v>
      </c>
      <c r="B438" s="86" t="s">
        <v>1645</v>
      </c>
      <c r="C438" s="86">
        <v>2</v>
      </c>
      <c r="D438" s="122">
        <v>0.0021118898126502245</v>
      </c>
      <c r="E438" s="122">
        <v>2.714329759745233</v>
      </c>
      <c r="F438" s="86" t="s">
        <v>1917</v>
      </c>
      <c r="G438" s="86" t="b">
        <v>0</v>
      </c>
      <c r="H438" s="86" t="b">
        <v>0</v>
      </c>
      <c r="I438" s="86" t="b">
        <v>0</v>
      </c>
      <c r="J438" s="86" t="b">
        <v>0</v>
      </c>
      <c r="K438" s="86" t="b">
        <v>0</v>
      </c>
      <c r="L438" s="86" t="b">
        <v>0</v>
      </c>
    </row>
    <row r="439" spans="1:12" ht="15">
      <c r="A439" s="86" t="s">
        <v>1645</v>
      </c>
      <c r="B439" s="86" t="s">
        <v>1656</v>
      </c>
      <c r="C439" s="86">
        <v>2</v>
      </c>
      <c r="D439" s="122">
        <v>0.0021118898126502245</v>
      </c>
      <c r="E439" s="122">
        <v>2.714329759745233</v>
      </c>
      <c r="F439" s="86" t="s">
        <v>1917</v>
      </c>
      <c r="G439" s="86" t="b">
        <v>0</v>
      </c>
      <c r="H439" s="86" t="b">
        <v>0</v>
      </c>
      <c r="I439" s="86" t="b">
        <v>0</v>
      </c>
      <c r="J439" s="86" t="b">
        <v>1</v>
      </c>
      <c r="K439" s="86" t="b">
        <v>0</v>
      </c>
      <c r="L439" s="86" t="b">
        <v>0</v>
      </c>
    </row>
    <row r="440" spans="1:12" ht="15">
      <c r="A440" s="86" t="s">
        <v>1656</v>
      </c>
      <c r="B440" s="86" t="s">
        <v>1868</v>
      </c>
      <c r="C440" s="86">
        <v>2</v>
      </c>
      <c r="D440" s="122">
        <v>0.0021118898126502245</v>
      </c>
      <c r="E440" s="122">
        <v>2.890421018800914</v>
      </c>
      <c r="F440" s="86" t="s">
        <v>1917</v>
      </c>
      <c r="G440" s="86" t="b">
        <v>1</v>
      </c>
      <c r="H440" s="86" t="b">
        <v>0</v>
      </c>
      <c r="I440" s="86" t="b">
        <v>0</v>
      </c>
      <c r="J440" s="86" t="b">
        <v>0</v>
      </c>
      <c r="K440" s="86" t="b">
        <v>0</v>
      </c>
      <c r="L440" s="86" t="b">
        <v>0</v>
      </c>
    </row>
    <row r="441" spans="1:12" ht="15">
      <c r="A441" s="86" t="s">
        <v>1868</v>
      </c>
      <c r="B441" s="86" t="s">
        <v>1665</v>
      </c>
      <c r="C441" s="86">
        <v>2</v>
      </c>
      <c r="D441" s="122">
        <v>0.0021118898126502245</v>
      </c>
      <c r="E441" s="122">
        <v>2.890421018800914</v>
      </c>
      <c r="F441" s="86" t="s">
        <v>1917</v>
      </c>
      <c r="G441" s="86" t="b">
        <v>0</v>
      </c>
      <c r="H441" s="86" t="b">
        <v>0</v>
      </c>
      <c r="I441" s="86" t="b">
        <v>0</v>
      </c>
      <c r="J441" s="86" t="b">
        <v>0</v>
      </c>
      <c r="K441" s="86" t="b">
        <v>0</v>
      </c>
      <c r="L441" s="86" t="b">
        <v>0</v>
      </c>
    </row>
    <row r="442" spans="1:12" ht="15">
      <c r="A442" s="86" t="s">
        <v>1665</v>
      </c>
      <c r="B442" s="86" t="s">
        <v>1643</v>
      </c>
      <c r="C442" s="86">
        <v>2</v>
      </c>
      <c r="D442" s="122">
        <v>0.0021118898126502245</v>
      </c>
      <c r="E442" s="122">
        <v>2.714329759745233</v>
      </c>
      <c r="F442" s="86" t="s">
        <v>1917</v>
      </c>
      <c r="G442" s="86" t="b">
        <v>0</v>
      </c>
      <c r="H442" s="86" t="b">
        <v>0</v>
      </c>
      <c r="I442" s="86" t="b">
        <v>0</v>
      </c>
      <c r="J442" s="86" t="b">
        <v>0</v>
      </c>
      <c r="K442" s="86" t="b">
        <v>0</v>
      </c>
      <c r="L442" s="86" t="b">
        <v>0</v>
      </c>
    </row>
    <row r="443" spans="1:12" ht="15">
      <c r="A443" s="86" t="s">
        <v>1643</v>
      </c>
      <c r="B443" s="86" t="s">
        <v>403</v>
      </c>
      <c r="C443" s="86">
        <v>2</v>
      </c>
      <c r="D443" s="122">
        <v>0.0021118898126502245</v>
      </c>
      <c r="E443" s="122">
        <v>0.9361785093615894</v>
      </c>
      <c r="F443" s="86" t="s">
        <v>1917</v>
      </c>
      <c r="G443" s="86" t="b">
        <v>0</v>
      </c>
      <c r="H443" s="86" t="b">
        <v>0</v>
      </c>
      <c r="I443" s="86" t="b">
        <v>0</v>
      </c>
      <c r="J443" s="86" t="b">
        <v>0</v>
      </c>
      <c r="K443" s="86" t="b">
        <v>0</v>
      </c>
      <c r="L443" s="86" t="b">
        <v>0</v>
      </c>
    </row>
    <row r="444" spans="1:12" ht="15">
      <c r="A444" s="86" t="s">
        <v>406</v>
      </c>
      <c r="B444" s="86" t="s">
        <v>273</v>
      </c>
      <c r="C444" s="86">
        <v>2</v>
      </c>
      <c r="D444" s="122">
        <v>0.0021118898126502245</v>
      </c>
      <c r="E444" s="122">
        <v>1.0893604889530586</v>
      </c>
      <c r="F444" s="86" t="s">
        <v>1917</v>
      </c>
      <c r="G444" s="86" t="b">
        <v>0</v>
      </c>
      <c r="H444" s="86" t="b">
        <v>0</v>
      </c>
      <c r="I444" s="86" t="b">
        <v>0</v>
      </c>
      <c r="J444" s="86" t="b">
        <v>0</v>
      </c>
      <c r="K444" s="86" t="b">
        <v>0</v>
      </c>
      <c r="L444" s="86" t="b">
        <v>0</v>
      </c>
    </row>
    <row r="445" spans="1:12" ht="15">
      <c r="A445" s="86" t="s">
        <v>276</v>
      </c>
      <c r="B445" s="86" t="s">
        <v>285</v>
      </c>
      <c r="C445" s="86">
        <v>2</v>
      </c>
      <c r="D445" s="122">
        <v>0.0021118898126502245</v>
      </c>
      <c r="E445" s="122">
        <v>0.9254546439698162</v>
      </c>
      <c r="F445" s="86" t="s">
        <v>1917</v>
      </c>
      <c r="G445" s="86" t="b">
        <v>0</v>
      </c>
      <c r="H445" s="86" t="b">
        <v>0</v>
      </c>
      <c r="I445" s="86" t="b">
        <v>0</v>
      </c>
      <c r="J445" s="86" t="b">
        <v>0</v>
      </c>
      <c r="K445" s="86" t="b">
        <v>0</v>
      </c>
      <c r="L445" s="86" t="b">
        <v>0</v>
      </c>
    </row>
    <row r="446" spans="1:12" ht="15">
      <c r="A446" s="86" t="s">
        <v>285</v>
      </c>
      <c r="B446" s="86" t="s">
        <v>283</v>
      </c>
      <c r="C446" s="86">
        <v>2</v>
      </c>
      <c r="D446" s="122">
        <v>0.0021118898126502245</v>
      </c>
      <c r="E446" s="122">
        <v>1.839268496353533</v>
      </c>
      <c r="F446" s="86" t="s">
        <v>1917</v>
      </c>
      <c r="G446" s="86" t="b">
        <v>0</v>
      </c>
      <c r="H446" s="86" t="b">
        <v>0</v>
      </c>
      <c r="I446" s="86" t="b">
        <v>0</v>
      </c>
      <c r="J446" s="86" t="b">
        <v>0</v>
      </c>
      <c r="K446" s="86" t="b">
        <v>0</v>
      </c>
      <c r="L446" s="86" t="b">
        <v>0</v>
      </c>
    </row>
    <row r="447" spans="1:12" ht="15">
      <c r="A447" s="86" t="s">
        <v>283</v>
      </c>
      <c r="B447" s="86" t="s">
        <v>307</v>
      </c>
      <c r="C447" s="86">
        <v>2</v>
      </c>
      <c r="D447" s="122">
        <v>0.0021118898126502245</v>
      </c>
      <c r="E447" s="122">
        <v>2.4924810101288766</v>
      </c>
      <c r="F447" s="86" t="s">
        <v>1917</v>
      </c>
      <c r="G447" s="86" t="b">
        <v>0</v>
      </c>
      <c r="H447" s="86" t="b">
        <v>0</v>
      </c>
      <c r="I447" s="86" t="b">
        <v>0</v>
      </c>
      <c r="J447" s="86" t="b">
        <v>0</v>
      </c>
      <c r="K447" s="86" t="b">
        <v>0</v>
      </c>
      <c r="L447" s="86" t="b">
        <v>0</v>
      </c>
    </row>
    <row r="448" spans="1:12" ht="15">
      <c r="A448" s="86" t="s">
        <v>307</v>
      </c>
      <c r="B448" s="86" t="s">
        <v>305</v>
      </c>
      <c r="C448" s="86">
        <v>2</v>
      </c>
      <c r="D448" s="122">
        <v>0.0021118898126502245</v>
      </c>
      <c r="E448" s="122">
        <v>2.890421018800914</v>
      </c>
      <c r="F448" s="86" t="s">
        <v>1917</v>
      </c>
      <c r="G448" s="86" t="b">
        <v>0</v>
      </c>
      <c r="H448" s="86" t="b">
        <v>0</v>
      </c>
      <c r="I448" s="86" t="b">
        <v>0</v>
      </c>
      <c r="J448" s="86" t="b">
        <v>0</v>
      </c>
      <c r="K448" s="86" t="b">
        <v>0</v>
      </c>
      <c r="L448" s="86" t="b">
        <v>0</v>
      </c>
    </row>
    <row r="449" spans="1:12" ht="15">
      <c r="A449" s="86" t="s">
        <v>305</v>
      </c>
      <c r="B449" s="86" t="s">
        <v>256</v>
      </c>
      <c r="C449" s="86">
        <v>2</v>
      </c>
      <c r="D449" s="122">
        <v>0.0021118898126502245</v>
      </c>
      <c r="E449" s="122">
        <v>2.890421018800914</v>
      </c>
      <c r="F449" s="86" t="s">
        <v>1917</v>
      </c>
      <c r="G449" s="86" t="b">
        <v>0</v>
      </c>
      <c r="H449" s="86" t="b">
        <v>0</v>
      </c>
      <c r="I449" s="86" t="b">
        <v>0</v>
      </c>
      <c r="J449" s="86" t="b">
        <v>0</v>
      </c>
      <c r="K449" s="86" t="b">
        <v>0</v>
      </c>
      <c r="L449" s="86" t="b">
        <v>0</v>
      </c>
    </row>
    <row r="450" spans="1:12" ht="15">
      <c r="A450" s="86" t="s">
        <v>256</v>
      </c>
      <c r="B450" s="86" t="s">
        <v>286</v>
      </c>
      <c r="C450" s="86">
        <v>2</v>
      </c>
      <c r="D450" s="122">
        <v>0.0021118898126502245</v>
      </c>
      <c r="E450" s="122">
        <v>2.890421018800914</v>
      </c>
      <c r="F450" s="86" t="s">
        <v>1917</v>
      </c>
      <c r="G450" s="86" t="b">
        <v>0</v>
      </c>
      <c r="H450" s="86" t="b">
        <v>0</v>
      </c>
      <c r="I450" s="86" t="b">
        <v>0</v>
      </c>
      <c r="J450" s="86" t="b">
        <v>0</v>
      </c>
      <c r="K450" s="86" t="b">
        <v>0</v>
      </c>
      <c r="L450" s="86" t="b">
        <v>0</v>
      </c>
    </row>
    <row r="451" spans="1:12" ht="15">
      <c r="A451" s="86" t="s">
        <v>286</v>
      </c>
      <c r="B451" s="86" t="s">
        <v>313</v>
      </c>
      <c r="C451" s="86">
        <v>2</v>
      </c>
      <c r="D451" s="122">
        <v>0.0021118898126502245</v>
      </c>
      <c r="E451" s="122">
        <v>2.890421018800914</v>
      </c>
      <c r="F451" s="86" t="s">
        <v>1917</v>
      </c>
      <c r="G451" s="86" t="b">
        <v>0</v>
      </c>
      <c r="H451" s="86" t="b">
        <v>0</v>
      </c>
      <c r="I451" s="86" t="b">
        <v>0</v>
      </c>
      <c r="J451" s="86" t="b">
        <v>0</v>
      </c>
      <c r="K451" s="86" t="b">
        <v>0</v>
      </c>
      <c r="L451" s="86" t="b">
        <v>0</v>
      </c>
    </row>
    <row r="452" spans="1:12" ht="15">
      <c r="A452" s="86" t="s">
        <v>406</v>
      </c>
      <c r="B452" s="86" t="s">
        <v>1732</v>
      </c>
      <c r="C452" s="86">
        <v>2</v>
      </c>
      <c r="D452" s="122">
        <v>0.0021118898126502245</v>
      </c>
      <c r="E452" s="122">
        <v>1.8297231784473025</v>
      </c>
      <c r="F452" s="86" t="s">
        <v>1917</v>
      </c>
      <c r="G452" s="86" t="b">
        <v>0</v>
      </c>
      <c r="H452" s="86" t="b">
        <v>0</v>
      </c>
      <c r="I452" s="86" t="b">
        <v>0</v>
      </c>
      <c r="J452" s="86" t="b">
        <v>0</v>
      </c>
      <c r="K452" s="86" t="b">
        <v>0</v>
      </c>
      <c r="L452" s="86" t="b">
        <v>0</v>
      </c>
    </row>
    <row r="453" spans="1:12" ht="15">
      <c r="A453" s="86" t="s">
        <v>1732</v>
      </c>
      <c r="B453" s="86" t="s">
        <v>1833</v>
      </c>
      <c r="C453" s="86">
        <v>2</v>
      </c>
      <c r="D453" s="122">
        <v>0.0021118898126502245</v>
      </c>
      <c r="E453" s="122">
        <v>2.890421018800914</v>
      </c>
      <c r="F453" s="86" t="s">
        <v>1917</v>
      </c>
      <c r="G453" s="86" t="b">
        <v>0</v>
      </c>
      <c r="H453" s="86" t="b">
        <v>0</v>
      </c>
      <c r="I453" s="86" t="b">
        <v>0</v>
      </c>
      <c r="J453" s="86" t="b">
        <v>0</v>
      </c>
      <c r="K453" s="86" t="b">
        <v>0</v>
      </c>
      <c r="L453" s="86" t="b">
        <v>0</v>
      </c>
    </row>
    <row r="454" spans="1:12" ht="15">
      <c r="A454" s="86" t="s">
        <v>1833</v>
      </c>
      <c r="B454" s="86" t="s">
        <v>1640</v>
      </c>
      <c r="C454" s="86">
        <v>2</v>
      </c>
      <c r="D454" s="122">
        <v>0.0021118898126502245</v>
      </c>
      <c r="E454" s="122">
        <v>2.5893910231369333</v>
      </c>
      <c r="F454" s="86" t="s">
        <v>1917</v>
      </c>
      <c r="G454" s="86" t="b">
        <v>0</v>
      </c>
      <c r="H454" s="86" t="b">
        <v>0</v>
      </c>
      <c r="I454" s="86" t="b">
        <v>0</v>
      </c>
      <c r="J454" s="86" t="b">
        <v>0</v>
      </c>
      <c r="K454" s="86" t="b">
        <v>0</v>
      </c>
      <c r="L454" s="86" t="b">
        <v>0</v>
      </c>
    </row>
    <row r="455" spans="1:12" ht="15">
      <c r="A455" s="86" t="s">
        <v>1640</v>
      </c>
      <c r="B455" s="86" t="s">
        <v>403</v>
      </c>
      <c r="C455" s="86">
        <v>2</v>
      </c>
      <c r="D455" s="122">
        <v>0.0021118898126502245</v>
      </c>
      <c r="E455" s="122">
        <v>0.8112397727532895</v>
      </c>
      <c r="F455" s="86" t="s">
        <v>1917</v>
      </c>
      <c r="G455" s="86" t="b">
        <v>0</v>
      </c>
      <c r="H455" s="86" t="b">
        <v>0</v>
      </c>
      <c r="I455" s="86" t="b">
        <v>0</v>
      </c>
      <c r="J455" s="86" t="b">
        <v>0</v>
      </c>
      <c r="K455" s="86" t="b">
        <v>0</v>
      </c>
      <c r="L455" s="86" t="b">
        <v>0</v>
      </c>
    </row>
    <row r="456" spans="1:12" ht="15">
      <c r="A456" s="86" t="s">
        <v>1451</v>
      </c>
      <c r="B456" s="86" t="s">
        <v>264</v>
      </c>
      <c r="C456" s="86">
        <v>2</v>
      </c>
      <c r="D456" s="122">
        <v>0.0021118898126502245</v>
      </c>
      <c r="E456" s="122">
        <v>2.1122697684172707</v>
      </c>
      <c r="F456" s="86" t="s">
        <v>1917</v>
      </c>
      <c r="G456" s="86" t="b">
        <v>0</v>
      </c>
      <c r="H456" s="86" t="b">
        <v>0</v>
      </c>
      <c r="I456" s="86" t="b">
        <v>0</v>
      </c>
      <c r="J456" s="86" t="b">
        <v>0</v>
      </c>
      <c r="K456" s="86" t="b">
        <v>0</v>
      </c>
      <c r="L456" s="86" t="b">
        <v>0</v>
      </c>
    </row>
    <row r="457" spans="1:12" ht="15">
      <c r="A457" s="86" t="s">
        <v>1660</v>
      </c>
      <c r="B457" s="86" t="s">
        <v>1683</v>
      </c>
      <c r="C457" s="86">
        <v>2</v>
      </c>
      <c r="D457" s="122">
        <v>0.0021118898126502245</v>
      </c>
      <c r="E457" s="122">
        <v>2.890421018800914</v>
      </c>
      <c r="F457" s="86" t="s">
        <v>1917</v>
      </c>
      <c r="G457" s="86" t="b">
        <v>0</v>
      </c>
      <c r="H457" s="86" t="b">
        <v>0</v>
      </c>
      <c r="I457" s="86" t="b">
        <v>0</v>
      </c>
      <c r="J457" s="86" t="b">
        <v>0</v>
      </c>
      <c r="K457" s="86" t="b">
        <v>0</v>
      </c>
      <c r="L457" s="86" t="b">
        <v>0</v>
      </c>
    </row>
    <row r="458" spans="1:12" ht="15">
      <c r="A458" s="86" t="s">
        <v>1683</v>
      </c>
      <c r="B458" s="86" t="s">
        <v>1688</v>
      </c>
      <c r="C458" s="86">
        <v>2</v>
      </c>
      <c r="D458" s="122">
        <v>0.0021118898126502245</v>
      </c>
      <c r="E458" s="122">
        <v>2.5893910231369333</v>
      </c>
      <c r="F458" s="86" t="s">
        <v>1917</v>
      </c>
      <c r="G458" s="86" t="b">
        <v>0</v>
      </c>
      <c r="H458" s="86" t="b">
        <v>0</v>
      </c>
      <c r="I458" s="86" t="b">
        <v>0</v>
      </c>
      <c r="J458" s="86" t="b">
        <v>0</v>
      </c>
      <c r="K458" s="86" t="b">
        <v>0</v>
      </c>
      <c r="L458" s="86" t="b">
        <v>0</v>
      </c>
    </row>
    <row r="459" spans="1:12" ht="15">
      <c r="A459" s="86" t="s">
        <v>1688</v>
      </c>
      <c r="B459" s="86" t="s">
        <v>1907</v>
      </c>
      <c r="C459" s="86">
        <v>2</v>
      </c>
      <c r="D459" s="122">
        <v>0.0021118898126502245</v>
      </c>
      <c r="E459" s="122">
        <v>2.5893910231369333</v>
      </c>
      <c r="F459" s="86" t="s">
        <v>1917</v>
      </c>
      <c r="G459" s="86" t="b">
        <v>0</v>
      </c>
      <c r="H459" s="86" t="b">
        <v>0</v>
      </c>
      <c r="I459" s="86" t="b">
        <v>0</v>
      </c>
      <c r="J459" s="86" t="b">
        <v>0</v>
      </c>
      <c r="K459" s="86" t="b">
        <v>0</v>
      </c>
      <c r="L459" s="86" t="b">
        <v>0</v>
      </c>
    </row>
    <row r="460" spans="1:12" ht="15">
      <c r="A460" s="86" t="s">
        <v>1907</v>
      </c>
      <c r="B460" s="86" t="s">
        <v>1908</v>
      </c>
      <c r="C460" s="86">
        <v>2</v>
      </c>
      <c r="D460" s="122">
        <v>0.0021118898126502245</v>
      </c>
      <c r="E460" s="122">
        <v>2.890421018800914</v>
      </c>
      <c r="F460" s="86" t="s">
        <v>1917</v>
      </c>
      <c r="G460" s="86" t="b">
        <v>0</v>
      </c>
      <c r="H460" s="86" t="b">
        <v>0</v>
      </c>
      <c r="I460" s="86" t="b">
        <v>0</v>
      </c>
      <c r="J460" s="86" t="b">
        <v>0</v>
      </c>
      <c r="K460" s="86" t="b">
        <v>0</v>
      </c>
      <c r="L460" s="86" t="b">
        <v>0</v>
      </c>
    </row>
    <row r="461" spans="1:12" ht="15">
      <c r="A461" s="86" t="s">
        <v>1908</v>
      </c>
      <c r="B461" s="86" t="s">
        <v>1909</v>
      </c>
      <c r="C461" s="86">
        <v>2</v>
      </c>
      <c r="D461" s="122">
        <v>0.0021118898126502245</v>
      </c>
      <c r="E461" s="122">
        <v>2.890421018800914</v>
      </c>
      <c r="F461" s="86" t="s">
        <v>1917</v>
      </c>
      <c r="G461" s="86" t="b">
        <v>0</v>
      </c>
      <c r="H461" s="86" t="b">
        <v>0</v>
      </c>
      <c r="I461" s="86" t="b">
        <v>0</v>
      </c>
      <c r="J461" s="86" t="b">
        <v>0</v>
      </c>
      <c r="K461" s="86" t="b">
        <v>0</v>
      </c>
      <c r="L461" s="86" t="b">
        <v>0</v>
      </c>
    </row>
    <row r="462" spans="1:12" ht="15">
      <c r="A462" s="86" t="s">
        <v>1909</v>
      </c>
      <c r="B462" s="86" t="s">
        <v>402</v>
      </c>
      <c r="C462" s="86">
        <v>2</v>
      </c>
      <c r="D462" s="122">
        <v>0.0021118898126502245</v>
      </c>
      <c r="E462" s="122">
        <v>2.890421018800914</v>
      </c>
      <c r="F462" s="86" t="s">
        <v>1917</v>
      </c>
      <c r="G462" s="86" t="b">
        <v>0</v>
      </c>
      <c r="H462" s="86" t="b">
        <v>0</v>
      </c>
      <c r="I462" s="86" t="b">
        <v>0</v>
      </c>
      <c r="J462" s="86" t="b">
        <v>0</v>
      </c>
      <c r="K462" s="86" t="b">
        <v>0</v>
      </c>
      <c r="L462" s="86" t="b">
        <v>0</v>
      </c>
    </row>
    <row r="463" spans="1:12" ht="15">
      <c r="A463" s="86" t="s">
        <v>402</v>
      </c>
      <c r="B463" s="86" t="s">
        <v>1910</v>
      </c>
      <c r="C463" s="86">
        <v>2</v>
      </c>
      <c r="D463" s="122">
        <v>0.0021118898126502245</v>
      </c>
      <c r="E463" s="122">
        <v>2.890421018800914</v>
      </c>
      <c r="F463" s="86" t="s">
        <v>1917</v>
      </c>
      <c r="G463" s="86" t="b">
        <v>0</v>
      </c>
      <c r="H463" s="86" t="b">
        <v>0</v>
      </c>
      <c r="I463" s="86" t="b">
        <v>0</v>
      </c>
      <c r="J463" s="86" t="b">
        <v>0</v>
      </c>
      <c r="K463" s="86" t="b">
        <v>0</v>
      </c>
      <c r="L463" s="86" t="b">
        <v>0</v>
      </c>
    </row>
    <row r="464" spans="1:12" ht="15">
      <c r="A464" s="86" t="s">
        <v>1910</v>
      </c>
      <c r="B464" s="86" t="s">
        <v>1506</v>
      </c>
      <c r="C464" s="86">
        <v>2</v>
      </c>
      <c r="D464" s="122">
        <v>0.0021118898126502245</v>
      </c>
      <c r="E464" s="122">
        <v>2.5893910231369333</v>
      </c>
      <c r="F464" s="86" t="s">
        <v>1917</v>
      </c>
      <c r="G464" s="86" t="b">
        <v>0</v>
      </c>
      <c r="H464" s="86" t="b">
        <v>0</v>
      </c>
      <c r="I464" s="86" t="b">
        <v>0</v>
      </c>
      <c r="J464" s="86" t="b">
        <v>0</v>
      </c>
      <c r="K464" s="86" t="b">
        <v>0</v>
      </c>
      <c r="L464" s="86" t="b">
        <v>0</v>
      </c>
    </row>
    <row r="465" spans="1:12" ht="15">
      <c r="A465" s="86" t="s">
        <v>1506</v>
      </c>
      <c r="B465" s="86" t="s">
        <v>1452</v>
      </c>
      <c r="C465" s="86">
        <v>2</v>
      </c>
      <c r="D465" s="122">
        <v>0.0021118898126502245</v>
      </c>
      <c r="E465" s="122">
        <v>2.1914510144648958</v>
      </c>
      <c r="F465" s="86" t="s">
        <v>1917</v>
      </c>
      <c r="G465" s="86" t="b">
        <v>0</v>
      </c>
      <c r="H465" s="86" t="b">
        <v>0</v>
      </c>
      <c r="I465" s="86" t="b">
        <v>0</v>
      </c>
      <c r="J465" s="86" t="b">
        <v>0</v>
      </c>
      <c r="K465" s="86" t="b">
        <v>0</v>
      </c>
      <c r="L465" s="86" t="b">
        <v>0</v>
      </c>
    </row>
    <row r="466" spans="1:12" ht="15">
      <c r="A466" s="86" t="s">
        <v>1452</v>
      </c>
      <c r="B466" s="86" t="s">
        <v>1911</v>
      </c>
      <c r="C466" s="86">
        <v>2</v>
      </c>
      <c r="D466" s="122">
        <v>0.0021118898126502245</v>
      </c>
      <c r="E466" s="122">
        <v>2.4924810101288766</v>
      </c>
      <c r="F466" s="86" t="s">
        <v>1917</v>
      </c>
      <c r="G466" s="86" t="b">
        <v>0</v>
      </c>
      <c r="H466" s="86" t="b">
        <v>0</v>
      </c>
      <c r="I466" s="86" t="b">
        <v>0</v>
      </c>
      <c r="J466" s="86" t="b">
        <v>0</v>
      </c>
      <c r="K466" s="86" t="b">
        <v>0</v>
      </c>
      <c r="L466" s="86" t="b">
        <v>0</v>
      </c>
    </row>
    <row r="467" spans="1:12" ht="15">
      <c r="A467" s="86" t="s">
        <v>1911</v>
      </c>
      <c r="B467" s="86" t="s">
        <v>1912</v>
      </c>
      <c r="C467" s="86">
        <v>2</v>
      </c>
      <c r="D467" s="122">
        <v>0.0021118898126502245</v>
      </c>
      <c r="E467" s="122">
        <v>2.890421018800914</v>
      </c>
      <c r="F467" s="86" t="s">
        <v>1917</v>
      </c>
      <c r="G467" s="86" t="b">
        <v>0</v>
      </c>
      <c r="H467" s="86" t="b">
        <v>0</v>
      </c>
      <c r="I467" s="86" t="b">
        <v>0</v>
      </c>
      <c r="J467" s="86" t="b">
        <v>0</v>
      </c>
      <c r="K467" s="86" t="b">
        <v>0</v>
      </c>
      <c r="L467" s="86" t="b">
        <v>0</v>
      </c>
    </row>
    <row r="468" spans="1:12" ht="15">
      <c r="A468" s="86" t="s">
        <v>1912</v>
      </c>
      <c r="B468" s="86" t="s">
        <v>1782</v>
      </c>
      <c r="C468" s="86">
        <v>2</v>
      </c>
      <c r="D468" s="122">
        <v>0.0021118898126502245</v>
      </c>
      <c r="E468" s="122">
        <v>2.890421018800914</v>
      </c>
      <c r="F468" s="86" t="s">
        <v>1917</v>
      </c>
      <c r="G468" s="86" t="b">
        <v>0</v>
      </c>
      <c r="H468" s="86" t="b">
        <v>0</v>
      </c>
      <c r="I468" s="86" t="b">
        <v>0</v>
      </c>
      <c r="J468" s="86" t="b">
        <v>0</v>
      </c>
      <c r="K468" s="86" t="b">
        <v>0</v>
      </c>
      <c r="L468" s="86" t="b">
        <v>0</v>
      </c>
    </row>
    <row r="469" spans="1:12" ht="15">
      <c r="A469" s="86" t="s">
        <v>1782</v>
      </c>
      <c r="B469" s="86" t="s">
        <v>1800</v>
      </c>
      <c r="C469" s="86">
        <v>2</v>
      </c>
      <c r="D469" s="122">
        <v>0.0021118898126502245</v>
      </c>
      <c r="E469" s="122">
        <v>2.890421018800914</v>
      </c>
      <c r="F469" s="86" t="s">
        <v>1917</v>
      </c>
      <c r="G469" s="86" t="b">
        <v>0</v>
      </c>
      <c r="H469" s="86" t="b">
        <v>0</v>
      </c>
      <c r="I469" s="86" t="b">
        <v>0</v>
      </c>
      <c r="J469" s="86" t="b">
        <v>1</v>
      </c>
      <c r="K469" s="86" t="b">
        <v>0</v>
      </c>
      <c r="L469" s="86" t="b">
        <v>0</v>
      </c>
    </row>
    <row r="470" spans="1:12" ht="15">
      <c r="A470" s="86" t="s">
        <v>1800</v>
      </c>
      <c r="B470" s="86" t="s">
        <v>1784</v>
      </c>
      <c r="C470" s="86">
        <v>2</v>
      </c>
      <c r="D470" s="122">
        <v>0.0021118898126502245</v>
      </c>
      <c r="E470" s="122">
        <v>2.714329759745233</v>
      </c>
      <c r="F470" s="86" t="s">
        <v>1917</v>
      </c>
      <c r="G470" s="86" t="b">
        <v>1</v>
      </c>
      <c r="H470" s="86" t="b">
        <v>0</v>
      </c>
      <c r="I470" s="86" t="b">
        <v>0</v>
      </c>
      <c r="J470" s="86" t="b">
        <v>0</v>
      </c>
      <c r="K470" s="86" t="b">
        <v>0</v>
      </c>
      <c r="L470" s="86" t="b">
        <v>0</v>
      </c>
    </row>
    <row r="471" spans="1:12" ht="15">
      <c r="A471" s="86" t="s">
        <v>1784</v>
      </c>
      <c r="B471" s="86" t="s">
        <v>1913</v>
      </c>
      <c r="C471" s="86">
        <v>2</v>
      </c>
      <c r="D471" s="122">
        <v>0.0021118898126502245</v>
      </c>
      <c r="E471" s="122">
        <v>2.714329759745233</v>
      </c>
      <c r="F471" s="86" t="s">
        <v>1917</v>
      </c>
      <c r="G471" s="86" t="b">
        <v>0</v>
      </c>
      <c r="H471" s="86" t="b">
        <v>0</v>
      </c>
      <c r="I471" s="86" t="b">
        <v>0</v>
      </c>
      <c r="J471" s="86" t="b">
        <v>0</v>
      </c>
      <c r="K471" s="86" t="b">
        <v>0</v>
      </c>
      <c r="L471" s="86" t="b">
        <v>0</v>
      </c>
    </row>
    <row r="472" spans="1:12" ht="15">
      <c r="A472" s="86" t="s">
        <v>1913</v>
      </c>
      <c r="B472" s="86" t="s">
        <v>1914</v>
      </c>
      <c r="C472" s="86">
        <v>2</v>
      </c>
      <c r="D472" s="122">
        <v>0.0021118898126502245</v>
      </c>
      <c r="E472" s="122">
        <v>2.890421018800914</v>
      </c>
      <c r="F472" s="86" t="s">
        <v>1917</v>
      </c>
      <c r="G472" s="86" t="b">
        <v>0</v>
      </c>
      <c r="H472" s="86" t="b">
        <v>0</v>
      </c>
      <c r="I472" s="86" t="b">
        <v>0</v>
      </c>
      <c r="J472" s="86" t="b">
        <v>0</v>
      </c>
      <c r="K472" s="86" t="b">
        <v>0</v>
      </c>
      <c r="L472" s="86" t="b">
        <v>0</v>
      </c>
    </row>
    <row r="473" spans="1:12" ht="15">
      <c r="A473" s="86" t="s">
        <v>1914</v>
      </c>
      <c r="B473" s="86" t="s">
        <v>1464</v>
      </c>
      <c r="C473" s="86">
        <v>2</v>
      </c>
      <c r="D473" s="122">
        <v>0.0021118898126502245</v>
      </c>
      <c r="E473" s="122">
        <v>1.9610020930866214</v>
      </c>
      <c r="F473" s="86" t="s">
        <v>1917</v>
      </c>
      <c r="G473" s="86" t="b">
        <v>0</v>
      </c>
      <c r="H473" s="86" t="b">
        <v>0</v>
      </c>
      <c r="I473" s="86" t="b">
        <v>0</v>
      </c>
      <c r="J473" s="86" t="b">
        <v>0</v>
      </c>
      <c r="K473" s="86" t="b">
        <v>0</v>
      </c>
      <c r="L473" s="86" t="b">
        <v>0</v>
      </c>
    </row>
    <row r="474" spans="1:12" ht="15">
      <c r="A474" s="86" t="s">
        <v>1464</v>
      </c>
      <c r="B474" s="86" t="s">
        <v>403</v>
      </c>
      <c r="C474" s="86">
        <v>2</v>
      </c>
      <c r="D474" s="122">
        <v>0.0021118898126502245</v>
      </c>
      <c r="E474" s="122">
        <v>0.18285084270297788</v>
      </c>
      <c r="F474" s="86" t="s">
        <v>1917</v>
      </c>
      <c r="G474" s="86" t="b">
        <v>0</v>
      </c>
      <c r="H474" s="86" t="b">
        <v>0</v>
      </c>
      <c r="I474" s="86" t="b">
        <v>0</v>
      </c>
      <c r="J474" s="86" t="b">
        <v>0</v>
      </c>
      <c r="K474" s="86" t="b">
        <v>0</v>
      </c>
      <c r="L474" s="86" t="b">
        <v>0</v>
      </c>
    </row>
    <row r="475" spans="1:12" ht="15">
      <c r="A475" s="86" t="s">
        <v>421</v>
      </c>
      <c r="B475" s="86" t="s">
        <v>1685</v>
      </c>
      <c r="C475" s="86">
        <v>2</v>
      </c>
      <c r="D475" s="122">
        <v>0.0021118898126502245</v>
      </c>
      <c r="E475" s="122">
        <v>2.714329759745233</v>
      </c>
      <c r="F475" s="86" t="s">
        <v>1917</v>
      </c>
      <c r="G475" s="86" t="b">
        <v>0</v>
      </c>
      <c r="H475" s="86" t="b">
        <v>0</v>
      </c>
      <c r="I475" s="86" t="b">
        <v>0</v>
      </c>
      <c r="J475" s="86" t="b">
        <v>0</v>
      </c>
      <c r="K475" s="86" t="b">
        <v>0</v>
      </c>
      <c r="L475" s="86" t="b">
        <v>0</v>
      </c>
    </row>
    <row r="476" spans="1:12" ht="15">
      <c r="A476" s="86" t="s">
        <v>1685</v>
      </c>
      <c r="B476" s="86" t="s">
        <v>1747</v>
      </c>
      <c r="C476" s="86">
        <v>2</v>
      </c>
      <c r="D476" s="122">
        <v>0.0021118898126502245</v>
      </c>
      <c r="E476" s="122">
        <v>2.890421018800914</v>
      </c>
      <c r="F476" s="86" t="s">
        <v>1917</v>
      </c>
      <c r="G476" s="86" t="b">
        <v>0</v>
      </c>
      <c r="H476" s="86" t="b">
        <v>0</v>
      </c>
      <c r="I476" s="86" t="b">
        <v>0</v>
      </c>
      <c r="J476" s="86" t="b">
        <v>0</v>
      </c>
      <c r="K476" s="86" t="b">
        <v>0</v>
      </c>
      <c r="L476" s="86" t="b">
        <v>0</v>
      </c>
    </row>
    <row r="477" spans="1:12" ht="15">
      <c r="A477" s="86" t="s">
        <v>1747</v>
      </c>
      <c r="B477" s="86" t="s">
        <v>2305</v>
      </c>
      <c r="C477" s="86">
        <v>2</v>
      </c>
      <c r="D477" s="122">
        <v>0.0021118898126502245</v>
      </c>
      <c r="E477" s="122">
        <v>2.714329759745233</v>
      </c>
      <c r="F477" s="86" t="s">
        <v>1917</v>
      </c>
      <c r="G477" s="86" t="b">
        <v>0</v>
      </c>
      <c r="H477" s="86" t="b">
        <v>0</v>
      </c>
      <c r="I477" s="86" t="b">
        <v>0</v>
      </c>
      <c r="J477" s="86" t="b">
        <v>0</v>
      </c>
      <c r="K477" s="86" t="b">
        <v>0</v>
      </c>
      <c r="L477" s="86" t="b">
        <v>0</v>
      </c>
    </row>
    <row r="478" spans="1:12" ht="15">
      <c r="A478" s="86" t="s">
        <v>2305</v>
      </c>
      <c r="B478" s="86" t="s">
        <v>2306</v>
      </c>
      <c r="C478" s="86">
        <v>2</v>
      </c>
      <c r="D478" s="122">
        <v>0.0021118898126502245</v>
      </c>
      <c r="E478" s="122">
        <v>2.714329759745233</v>
      </c>
      <c r="F478" s="86" t="s">
        <v>1917</v>
      </c>
      <c r="G478" s="86" t="b">
        <v>0</v>
      </c>
      <c r="H478" s="86" t="b">
        <v>0</v>
      </c>
      <c r="I478" s="86" t="b">
        <v>0</v>
      </c>
      <c r="J478" s="86" t="b">
        <v>0</v>
      </c>
      <c r="K478" s="86" t="b">
        <v>0</v>
      </c>
      <c r="L478" s="86" t="b">
        <v>0</v>
      </c>
    </row>
    <row r="479" spans="1:12" ht="15">
      <c r="A479" s="86" t="s">
        <v>2306</v>
      </c>
      <c r="B479" s="86" t="s">
        <v>1637</v>
      </c>
      <c r="C479" s="86">
        <v>2</v>
      </c>
      <c r="D479" s="122">
        <v>0.0021118898126502245</v>
      </c>
      <c r="E479" s="122">
        <v>2.5893910231369333</v>
      </c>
      <c r="F479" s="86" t="s">
        <v>1917</v>
      </c>
      <c r="G479" s="86" t="b">
        <v>0</v>
      </c>
      <c r="H479" s="86" t="b">
        <v>0</v>
      </c>
      <c r="I479" s="86" t="b">
        <v>0</v>
      </c>
      <c r="J479" s="86" t="b">
        <v>0</v>
      </c>
      <c r="K479" s="86" t="b">
        <v>0</v>
      </c>
      <c r="L479" s="86" t="b">
        <v>0</v>
      </c>
    </row>
    <row r="480" spans="1:12" ht="15">
      <c r="A480" s="86" t="s">
        <v>1637</v>
      </c>
      <c r="B480" s="86" t="s">
        <v>2307</v>
      </c>
      <c r="C480" s="86">
        <v>2</v>
      </c>
      <c r="D480" s="122">
        <v>0.0021118898126502245</v>
      </c>
      <c r="E480" s="122">
        <v>2.5893910231369333</v>
      </c>
      <c r="F480" s="86" t="s">
        <v>1917</v>
      </c>
      <c r="G480" s="86" t="b">
        <v>0</v>
      </c>
      <c r="H480" s="86" t="b">
        <v>0</v>
      </c>
      <c r="I480" s="86" t="b">
        <v>0</v>
      </c>
      <c r="J480" s="86" t="b">
        <v>0</v>
      </c>
      <c r="K480" s="86" t="b">
        <v>0</v>
      </c>
      <c r="L480" s="86" t="b">
        <v>0</v>
      </c>
    </row>
    <row r="481" spans="1:12" ht="15">
      <c r="A481" s="86" t="s">
        <v>2307</v>
      </c>
      <c r="B481" s="86" t="s">
        <v>411</v>
      </c>
      <c r="C481" s="86">
        <v>2</v>
      </c>
      <c r="D481" s="122">
        <v>0.0021118898126502245</v>
      </c>
      <c r="E481" s="122">
        <v>2.346352974450639</v>
      </c>
      <c r="F481" s="86" t="s">
        <v>1917</v>
      </c>
      <c r="G481" s="86" t="b">
        <v>0</v>
      </c>
      <c r="H481" s="86" t="b">
        <v>0</v>
      </c>
      <c r="I481" s="86" t="b">
        <v>0</v>
      </c>
      <c r="J481" s="86" t="b">
        <v>0</v>
      </c>
      <c r="K481" s="86" t="b">
        <v>0</v>
      </c>
      <c r="L481" s="86" t="b">
        <v>0</v>
      </c>
    </row>
    <row r="482" spans="1:12" ht="15">
      <c r="A482" s="86" t="s">
        <v>411</v>
      </c>
      <c r="B482" s="86" t="s">
        <v>2308</v>
      </c>
      <c r="C482" s="86">
        <v>2</v>
      </c>
      <c r="D482" s="122">
        <v>0.0021118898126502245</v>
      </c>
      <c r="E482" s="122">
        <v>2.346352974450639</v>
      </c>
      <c r="F482" s="86" t="s">
        <v>1917</v>
      </c>
      <c r="G482" s="86" t="b">
        <v>0</v>
      </c>
      <c r="H482" s="86" t="b">
        <v>0</v>
      </c>
      <c r="I482" s="86" t="b">
        <v>0</v>
      </c>
      <c r="J482" s="86" t="b">
        <v>0</v>
      </c>
      <c r="K482" s="86" t="b">
        <v>0</v>
      </c>
      <c r="L482" s="86" t="b">
        <v>0</v>
      </c>
    </row>
    <row r="483" spans="1:12" ht="15">
      <c r="A483" s="86" t="s">
        <v>2308</v>
      </c>
      <c r="B483" s="86" t="s">
        <v>2309</v>
      </c>
      <c r="C483" s="86">
        <v>2</v>
      </c>
      <c r="D483" s="122">
        <v>0.0021118898126502245</v>
      </c>
      <c r="E483" s="122">
        <v>2.890421018800914</v>
      </c>
      <c r="F483" s="86" t="s">
        <v>1917</v>
      </c>
      <c r="G483" s="86" t="b">
        <v>0</v>
      </c>
      <c r="H483" s="86" t="b">
        <v>0</v>
      </c>
      <c r="I483" s="86" t="b">
        <v>0</v>
      </c>
      <c r="J483" s="86" t="b">
        <v>0</v>
      </c>
      <c r="K483" s="86" t="b">
        <v>0</v>
      </c>
      <c r="L483" s="86" t="b">
        <v>0</v>
      </c>
    </row>
    <row r="484" spans="1:12" ht="15">
      <c r="A484" s="86" t="s">
        <v>2309</v>
      </c>
      <c r="B484" s="86" t="s">
        <v>403</v>
      </c>
      <c r="C484" s="86">
        <v>2</v>
      </c>
      <c r="D484" s="122">
        <v>0.0021118898126502245</v>
      </c>
      <c r="E484" s="122">
        <v>1.1122697684172707</v>
      </c>
      <c r="F484" s="86" t="s">
        <v>1917</v>
      </c>
      <c r="G484" s="86" t="b">
        <v>0</v>
      </c>
      <c r="H484" s="86" t="b">
        <v>0</v>
      </c>
      <c r="I484" s="86" t="b">
        <v>0</v>
      </c>
      <c r="J484" s="86" t="b">
        <v>0</v>
      </c>
      <c r="K484" s="86" t="b">
        <v>0</v>
      </c>
      <c r="L484" s="86" t="b">
        <v>0</v>
      </c>
    </row>
    <row r="485" spans="1:12" ht="15">
      <c r="A485" s="86" t="s">
        <v>1668</v>
      </c>
      <c r="B485" s="86" t="s">
        <v>1855</v>
      </c>
      <c r="C485" s="86">
        <v>4</v>
      </c>
      <c r="D485" s="122">
        <v>0.008113563720484865</v>
      </c>
      <c r="E485" s="122">
        <v>1.933234128714808</v>
      </c>
      <c r="F485" s="86" t="s">
        <v>1378</v>
      </c>
      <c r="G485" s="86" t="b">
        <v>0</v>
      </c>
      <c r="H485" s="86" t="b">
        <v>0</v>
      </c>
      <c r="I485" s="86" t="b">
        <v>0</v>
      </c>
      <c r="J485" s="86" t="b">
        <v>0</v>
      </c>
      <c r="K485" s="86" t="b">
        <v>0</v>
      </c>
      <c r="L485" s="86" t="b">
        <v>0</v>
      </c>
    </row>
    <row r="486" spans="1:12" ht="15">
      <c r="A486" s="86" t="s">
        <v>1855</v>
      </c>
      <c r="B486" s="86" t="s">
        <v>431</v>
      </c>
      <c r="C486" s="86">
        <v>4</v>
      </c>
      <c r="D486" s="122">
        <v>0.008113563720484865</v>
      </c>
      <c r="E486" s="122">
        <v>1.933234128714808</v>
      </c>
      <c r="F486" s="86" t="s">
        <v>1378</v>
      </c>
      <c r="G486" s="86" t="b">
        <v>0</v>
      </c>
      <c r="H486" s="86" t="b">
        <v>0</v>
      </c>
      <c r="I486" s="86" t="b">
        <v>0</v>
      </c>
      <c r="J486" s="86" t="b">
        <v>0</v>
      </c>
      <c r="K486" s="86" t="b">
        <v>0</v>
      </c>
      <c r="L486" s="86" t="b">
        <v>0</v>
      </c>
    </row>
    <row r="487" spans="1:12" ht="15">
      <c r="A487" s="86" t="s">
        <v>431</v>
      </c>
      <c r="B487" s="86" t="s">
        <v>1633</v>
      </c>
      <c r="C487" s="86">
        <v>4</v>
      </c>
      <c r="D487" s="122">
        <v>0.008113563720484865</v>
      </c>
      <c r="E487" s="122">
        <v>1.933234128714808</v>
      </c>
      <c r="F487" s="86" t="s">
        <v>1378</v>
      </c>
      <c r="G487" s="86" t="b">
        <v>0</v>
      </c>
      <c r="H487" s="86" t="b">
        <v>0</v>
      </c>
      <c r="I487" s="86" t="b">
        <v>0</v>
      </c>
      <c r="J487" s="86" t="b">
        <v>0</v>
      </c>
      <c r="K487" s="86" t="b">
        <v>0</v>
      </c>
      <c r="L487" s="86" t="b">
        <v>0</v>
      </c>
    </row>
    <row r="488" spans="1:12" ht="15">
      <c r="A488" s="86" t="s">
        <v>1633</v>
      </c>
      <c r="B488" s="86" t="s">
        <v>1669</v>
      </c>
      <c r="C488" s="86">
        <v>4</v>
      </c>
      <c r="D488" s="122">
        <v>0.008113563720484865</v>
      </c>
      <c r="E488" s="122">
        <v>1.933234128714808</v>
      </c>
      <c r="F488" s="86" t="s">
        <v>1378</v>
      </c>
      <c r="G488" s="86" t="b">
        <v>0</v>
      </c>
      <c r="H488" s="86" t="b">
        <v>0</v>
      </c>
      <c r="I488" s="86" t="b">
        <v>0</v>
      </c>
      <c r="J488" s="86" t="b">
        <v>0</v>
      </c>
      <c r="K488" s="86" t="b">
        <v>0</v>
      </c>
      <c r="L488" s="86" t="b">
        <v>0</v>
      </c>
    </row>
    <row r="489" spans="1:12" ht="15">
      <c r="A489" s="86" t="s">
        <v>1669</v>
      </c>
      <c r="B489" s="86" t="s">
        <v>1856</v>
      </c>
      <c r="C489" s="86">
        <v>4</v>
      </c>
      <c r="D489" s="122">
        <v>0.008113563720484865</v>
      </c>
      <c r="E489" s="122">
        <v>1.933234128714808</v>
      </c>
      <c r="F489" s="86" t="s">
        <v>1378</v>
      </c>
      <c r="G489" s="86" t="b">
        <v>0</v>
      </c>
      <c r="H489" s="86" t="b">
        <v>0</v>
      </c>
      <c r="I489" s="86" t="b">
        <v>0</v>
      </c>
      <c r="J489" s="86" t="b">
        <v>0</v>
      </c>
      <c r="K489" s="86" t="b">
        <v>1</v>
      </c>
      <c r="L489" s="86" t="b">
        <v>0</v>
      </c>
    </row>
    <row r="490" spans="1:12" ht="15">
      <c r="A490" s="86" t="s">
        <v>1856</v>
      </c>
      <c r="B490" s="86" t="s">
        <v>1653</v>
      </c>
      <c r="C490" s="86">
        <v>4</v>
      </c>
      <c r="D490" s="122">
        <v>0.008113563720484865</v>
      </c>
      <c r="E490" s="122">
        <v>1.8363241157067518</v>
      </c>
      <c r="F490" s="86" t="s">
        <v>1378</v>
      </c>
      <c r="G490" s="86" t="b">
        <v>0</v>
      </c>
      <c r="H490" s="86" t="b">
        <v>1</v>
      </c>
      <c r="I490" s="86" t="b">
        <v>0</v>
      </c>
      <c r="J490" s="86" t="b">
        <v>0</v>
      </c>
      <c r="K490" s="86" t="b">
        <v>0</v>
      </c>
      <c r="L490" s="86" t="b">
        <v>0</v>
      </c>
    </row>
    <row r="491" spans="1:12" ht="15">
      <c r="A491" s="86" t="s">
        <v>1653</v>
      </c>
      <c r="B491" s="86" t="s">
        <v>1680</v>
      </c>
      <c r="C491" s="86">
        <v>4</v>
      </c>
      <c r="D491" s="122">
        <v>0.008113563720484865</v>
      </c>
      <c r="E491" s="122">
        <v>1.8363241157067518</v>
      </c>
      <c r="F491" s="86" t="s">
        <v>1378</v>
      </c>
      <c r="G491" s="86" t="b">
        <v>0</v>
      </c>
      <c r="H491" s="86" t="b">
        <v>0</v>
      </c>
      <c r="I491" s="86" t="b">
        <v>0</v>
      </c>
      <c r="J491" s="86" t="b">
        <v>0</v>
      </c>
      <c r="K491" s="86" t="b">
        <v>0</v>
      </c>
      <c r="L491" s="86" t="b">
        <v>0</v>
      </c>
    </row>
    <row r="492" spans="1:12" ht="15">
      <c r="A492" s="86" t="s">
        <v>1680</v>
      </c>
      <c r="B492" s="86" t="s">
        <v>1857</v>
      </c>
      <c r="C492" s="86">
        <v>4</v>
      </c>
      <c r="D492" s="122">
        <v>0.008113563720484865</v>
      </c>
      <c r="E492" s="122">
        <v>1.933234128714808</v>
      </c>
      <c r="F492" s="86" t="s">
        <v>1378</v>
      </c>
      <c r="G492" s="86" t="b">
        <v>0</v>
      </c>
      <c r="H492" s="86" t="b">
        <v>0</v>
      </c>
      <c r="I492" s="86" t="b">
        <v>0</v>
      </c>
      <c r="J492" s="86" t="b">
        <v>0</v>
      </c>
      <c r="K492" s="86" t="b">
        <v>0</v>
      </c>
      <c r="L492" s="86" t="b">
        <v>0</v>
      </c>
    </row>
    <row r="493" spans="1:12" ht="15">
      <c r="A493" s="86" t="s">
        <v>1857</v>
      </c>
      <c r="B493" s="86" t="s">
        <v>1858</v>
      </c>
      <c r="C493" s="86">
        <v>4</v>
      </c>
      <c r="D493" s="122">
        <v>0.008113563720484865</v>
      </c>
      <c r="E493" s="122">
        <v>1.933234128714808</v>
      </c>
      <c r="F493" s="86" t="s">
        <v>1378</v>
      </c>
      <c r="G493" s="86" t="b">
        <v>0</v>
      </c>
      <c r="H493" s="86" t="b">
        <v>0</v>
      </c>
      <c r="I493" s="86" t="b">
        <v>0</v>
      </c>
      <c r="J493" s="86" t="b">
        <v>0</v>
      </c>
      <c r="K493" s="86" t="b">
        <v>0</v>
      </c>
      <c r="L493" s="86" t="b">
        <v>0</v>
      </c>
    </row>
    <row r="494" spans="1:12" ht="15">
      <c r="A494" s="86" t="s">
        <v>1858</v>
      </c>
      <c r="B494" s="86" t="s">
        <v>1859</v>
      </c>
      <c r="C494" s="86">
        <v>4</v>
      </c>
      <c r="D494" s="122">
        <v>0.008113563720484865</v>
      </c>
      <c r="E494" s="122">
        <v>1.933234128714808</v>
      </c>
      <c r="F494" s="86" t="s">
        <v>1378</v>
      </c>
      <c r="G494" s="86" t="b">
        <v>0</v>
      </c>
      <c r="H494" s="86" t="b">
        <v>0</v>
      </c>
      <c r="I494" s="86" t="b">
        <v>0</v>
      </c>
      <c r="J494" s="86" t="b">
        <v>0</v>
      </c>
      <c r="K494" s="86" t="b">
        <v>0</v>
      </c>
      <c r="L494" s="86" t="b">
        <v>0</v>
      </c>
    </row>
    <row r="495" spans="1:12" ht="15">
      <c r="A495" s="86" t="s">
        <v>1859</v>
      </c>
      <c r="B495" s="86" t="s">
        <v>1687</v>
      </c>
      <c r="C495" s="86">
        <v>4</v>
      </c>
      <c r="D495" s="122">
        <v>0.008113563720484865</v>
      </c>
      <c r="E495" s="122">
        <v>1.8363241157067518</v>
      </c>
      <c r="F495" s="86" t="s">
        <v>1378</v>
      </c>
      <c r="G495" s="86" t="b">
        <v>0</v>
      </c>
      <c r="H495" s="86" t="b">
        <v>0</v>
      </c>
      <c r="I495" s="86" t="b">
        <v>0</v>
      </c>
      <c r="J495" s="86" t="b">
        <v>0</v>
      </c>
      <c r="K495" s="86" t="b">
        <v>0</v>
      </c>
      <c r="L495" s="86" t="b">
        <v>0</v>
      </c>
    </row>
    <row r="496" spans="1:12" ht="15">
      <c r="A496" s="86" t="s">
        <v>1687</v>
      </c>
      <c r="B496" s="86" t="s">
        <v>1649</v>
      </c>
      <c r="C496" s="86">
        <v>4</v>
      </c>
      <c r="D496" s="122">
        <v>0.008113563720484865</v>
      </c>
      <c r="E496" s="122">
        <v>1.8363241157067518</v>
      </c>
      <c r="F496" s="86" t="s">
        <v>1378</v>
      </c>
      <c r="G496" s="86" t="b">
        <v>0</v>
      </c>
      <c r="H496" s="86" t="b">
        <v>0</v>
      </c>
      <c r="I496" s="86" t="b">
        <v>0</v>
      </c>
      <c r="J496" s="86" t="b">
        <v>0</v>
      </c>
      <c r="K496" s="86" t="b">
        <v>0</v>
      </c>
      <c r="L496" s="86" t="b">
        <v>0</v>
      </c>
    </row>
    <row r="497" spans="1:12" ht="15">
      <c r="A497" s="86" t="s">
        <v>1649</v>
      </c>
      <c r="B497" s="86" t="s">
        <v>1741</v>
      </c>
      <c r="C497" s="86">
        <v>4</v>
      </c>
      <c r="D497" s="122">
        <v>0.008113563720484865</v>
      </c>
      <c r="E497" s="122">
        <v>1.933234128714808</v>
      </c>
      <c r="F497" s="86" t="s">
        <v>1378</v>
      </c>
      <c r="G497" s="86" t="b">
        <v>0</v>
      </c>
      <c r="H497" s="86" t="b">
        <v>0</v>
      </c>
      <c r="I497" s="86" t="b">
        <v>0</v>
      </c>
      <c r="J497" s="86" t="b">
        <v>0</v>
      </c>
      <c r="K497" s="86" t="b">
        <v>0</v>
      </c>
      <c r="L497" s="86" t="b">
        <v>0</v>
      </c>
    </row>
    <row r="498" spans="1:12" ht="15">
      <c r="A498" s="86" t="s">
        <v>1741</v>
      </c>
      <c r="B498" s="86" t="s">
        <v>1624</v>
      </c>
      <c r="C498" s="86">
        <v>4</v>
      </c>
      <c r="D498" s="122">
        <v>0.008113563720484865</v>
      </c>
      <c r="E498" s="122">
        <v>1.933234128714808</v>
      </c>
      <c r="F498" s="86" t="s">
        <v>1378</v>
      </c>
      <c r="G498" s="86" t="b">
        <v>0</v>
      </c>
      <c r="H498" s="86" t="b">
        <v>0</v>
      </c>
      <c r="I498" s="86" t="b">
        <v>0</v>
      </c>
      <c r="J498" s="86" t="b">
        <v>0</v>
      </c>
      <c r="K498" s="86" t="b">
        <v>0</v>
      </c>
      <c r="L498" s="86" t="b">
        <v>0</v>
      </c>
    </row>
    <row r="499" spans="1:12" ht="15">
      <c r="A499" s="86" t="s">
        <v>1624</v>
      </c>
      <c r="B499" s="86" t="s">
        <v>1860</v>
      </c>
      <c r="C499" s="86">
        <v>4</v>
      </c>
      <c r="D499" s="122">
        <v>0.008113563720484865</v>
      </c>
      <c r="E499" s="122">
        <v>1.933234128714808</v>
      </c>
      <c r="F499" s="86" t="s">
        <v>1378</v>
      </c>
      <c r="G499" s="86" t="b">
        <v>0</v>
      </c>
      <c r="H499" s="86" t="b">
        <v>0</v>
      </c>
      <c r="I499" s="86" t="b">
        <v>0</v>
      </c>
      <c r="J499" s="86" t="b">
        <v>0</v>
      </c>
      <c r="K499" s="86" t="b">
        <v>0</v>
      </c>
      <c r="L499" s="86" t="b">
        <v>0</v>
      </c>
    </row>
    <row r="500" spans="1:12" ht="15">
      <c r="A500" s="86" t="s">
        <v>1860</v>
      </c>
      <c r="B500" s="86" t="s">
        <v>1861</v>
      </c>
      <c r="C500" s="86">
        <v>4</v>
      </c>
      <c r="D500" s="122">
        <v>0.008113563720484865</v>
      </c>
      <c r="E500" s="122">
        <v>1.933234128714808</v>
      </c>
      <c r="F500" s="86" t="s">
        <v>1378</v>
      </c>
      <c r="G500" s="86" t="b">
        <v>0</v>
      </c>
      <c r="H500" s="86" t="b">
        <v>0</v>
      </c>
      <c r="I500" s="86" t="b">
        <v>0</v>
      </c>
      <c r="J500" s="86" t="b">
        <v>0</v>
      </c>
      <c r="K500" s="86" t="b">
        <v>0</v>
      </c>
      <c r="L500" s="86" t="b">
        <v>0</v>
      </c>
    </row>
    <row r="501" spans="1:12" ht="15">
      <c r="A501" s="86" t="s">
        <v>1861</v>
      </c>
      <c r="B501" s="86" t="s">
        <v>411</v>
      </c>
      <c r="C501" s="86">
        <v>4</v>
      </c>
      <c r="D501" s="122">
        <v>0.008113563720484865</v>
      </c>
      <c r="E501" s="122">
        <v>1.933234128714808</v>
      </c>
      <c r="F501" s="86" t="s">
        <v>1378</v>
      </c>
      <c r="G501" s="86" t="b">
        <v>0</v>
      </c>
      <c r="H501" s="86" t="b">
        <v>0</v>
      </c>
      <c r="I501" s="86" t="b">
        <v>0</v>
      </c>
      <c r="J501" s="86" t="b">
        <v>0</v>
      </c>
      <c r="K501" s="86" t="b">
        <v>0</v>
      </c>
      <c r="L501" s="86" t="b">
        <v>0</v>
      </c>
    </row>
    <row r="502" spans="1:12" ht="15">
      <c r="A502" s="86" t="s">
        <v>411</v>
      </c>
      <c r="B502" s="86" t="s">
        <v>403</v>
      </c>
      <c r="C502" s="86">
        <v>4</v>
      </c>
      <c r="D502" s="122">
        <v>0.008113563720484865</v>
      </c>
      <c r="E502" s="122">
        <v>1.1550828783311644</v>
      </c>
      <c r="F502" s="86" t="s">
        <v>1378</v>
      </c>
      <c r="G502" s="86" t="b">
        <v>0</v>
      </c>
      <c r="H502" s="86" t="b">
        <v>0</v>
      </c>
      <c r="I502" s="86" t="b">
        <v>0</v>
      </c>
      <c r="J502" s="86" t="b">
        <v>0</v>
      </c>
      <c r="K502" s="86" t="b">
        <v>0</v>
      </c>
      <c r="L502" s="86" t="b">
        <v>0</v>
      </c>
    </row>
    <row r="503" spans="1:12" ht="15">
      <c r="A503" s="86" t="s">
        <v>403</v>
      </c>
      <c r="B503" s="86" t="s">
        <v>319</v>
      </c>
      <c r="C503" s="86">
        <v>4</v>
      </c>
      <c r="D503" s="122">
        <v>0.008113563720484865</v>
      </c>
      <c r="E503" s="122">
        <v>1.5352941200427705</v>
      </c>
      <c r="F503" s="86" t="s">
        <v>1378</v>
      </c>
      <c r="G503" s="86" t="b">
        <v>0</v>
      </c>
      <c r="H503" s="86" t="b">
        <v>0</v>
      </c>
      <c r="I503" s="86" t="b">
        <v>0</v>
      </c>
      <c r="J503" s="86" t="b">
        <v>0</v>
      </c>
      <c r="K503" s="86" t="b">
        <v>0</v>
      </c>
      <c r="L503" s="86" t="b">
        <v>0</v>
      </c>
    </row>
    <row r="504" spans="1:12" ht="15">
      <c r="A504" s="86" t="s">
        <v>276</v>
      </c>
      <c r="B504" s="86" t="s">
        <v>294</v>
      </c>
      <c r="C504" s="86">
        <v>4</v>
      </c>
      <c r="D504" s="122">
        <v>0.008113563720484865</v>
      </c>
      <c r="E504" s="122">
        <v>1.3592028609870894</v>
      </c>
      <c r="F504" s="86" t="s">
        <v>1378</v>
      </c>
      <c r="G504" s="86" t="b">
        <v>0</v>
      </c>
      <c r="H504" s="86" t="b">
        <v>0</v>
      </c>
      <c r="I504" s="86" t="b">
        <v>0</v>
      </c>
      <c r="J504" s="86" t="b">
        <v>0</v>
      </c>
      <c r="K504" s="86" t="b">
        <v>0</v>
      </c>
      <c r="L504" s="86" t="b">
        <v>0</v>
      </c>
    </row>
    <row r="505" spans="1:12" ht="15">
      <c r="A505" s="86" t="s">
        <v>1652</v>
      </c>
      <c r="B505" s="86" t="s">
        <v>1488</v>
      </c>
      <c r="C505" s="86">
        <v>3</v>
      </c>
      <c r="D505" s="122">
        <v>0.007112066515911318</v>
      </c>
      <c r="E505" s="122">
        <v>1.3689626982762455</v>
      </c>
      <c r="F505" s="86" t="s">
        <v>1378</v>
      </c>
      <c r="G505" s="86" t="b">
        <v>0</v>
      </c>
      <c r="H505" s="86" t="b">
        <v>0</v>
      </c>
      <c r="I505" s="86" t="b">
        <v>0</v>
      </c>
      <c r="J505" s="86" t="b">
        <v>0</v>
      </c>
      <c r="K505" s="86" t="b">
        <v>0</v>
      </c>
      <c r="L505" s="86" t="b">
        <v>0</v>
      </c>
    </row>
    <row r="506" spans="1:12" ht="15">
      <c r="A506" s="86" t="s">
        <v>273</v>
      </c>
      <c r="B506" s="86" t="s">
        <v>267</v>
      </c>
      <c r="C506" s="86">
        <v>3</v>
      </c>
      <c r="D506" s="122">
        <v>0.007112066515911318</v>
      </c>
      <c r="E506" s="122">
        <v>2.058172865323108</v>
      </c>
      <c r="F506" s="86" t="s">
        <v>1378</v>
      </c>
      <c r="G506" s="86" t="b">
        <v>0</v>
      </c>
      <c r="H506" s="86" t="b">
        <v>0</v>
      </c>
      <c r="I506" s="86" t="b">
        <v>0</v>
      </c>
      <c r="J506" s="86" t="b">
        <v>0</v>
      </c>
      <c r="K506" s="86" t="b">
        <v>0</v>
      </c>
      <c r="L506" s="86" t="b">
        <v>0</v>
      </c>
    </row>
    <row r="507" spans="1:12" ht="15">
      <c r="A507" s="86" t="s">
        <v>1677</v>
      </c>
      <c r="B507" s="86" t="s">
        <v>1488</v>
      </c>
      <c r="C507" s="86">
        <v>2</v>
      </c>
      <c r="D507" s="122">
        <v>0.00570626128853822</v>
      </c>
      <c r="E507" s="122">
        <v>1.4939014348845454</v>
      </c>
      <c r="F507" s="86" t="s">
        <v>1378</v>
      </c>
      <c r="G507" s="86" t="b">
        <v>0</v>
      </c>
      <c r="H507" s="86" t="b">
        <v>0</v>
      </c>
      <c r="I507" s="86" t="b">
        <v>0</v>
      </c>
      <c r="J507" s="86" t="b">
        <v>0</v>
      </c>
      <c r="K507" s="86" t="b">
        <v>0</v>
      </c>
      <c r="L507" s="86" t="b">
        <v>0</v>
      </c>
    </row>
    <row r="508" spans="1:12" ht="15">
      <c r="A508" s="86" t="s">
        <v>1488</v>
      </c>
      <c r="B508" s="86" t="s">
        <v>1678</v>
      </c>
      <c r="C508" s="86">
        <v>2</v>
      </c>
      <c r="D508" s="122">
        <v>0.00570626128853822</v>
      </c>
      <c r="E508" s="122">
        <v>1.4939014348845454</v>
      </c>
      <c r="F508" s="86" t="s">
        <v>1378</v>
      </c>
      <c r="G508" s="86" t="b">
        <v>0</v>
      </c>
      <c r="H508" s="86" t="b">
        <v>0</v>
      </c>
      <c r="I508" s="86" t="b">
        <v>0</v>
      </c>
      <c r="J508" s="86" t="b">
        <v>0</v>
      </c>
      <c r="K508" s="86" t="b">
        <v>0</v>
      </c>
      <c r="L508" s="86" t="b">
        <v>0</v>
      </c>
    </row>
    <row r="509" spans="1:12" ht="15">
      <c r="A509" s="86" t="s">
        <v>1678</v>
      </c>
      <c r="B509" s="86" t="s">
        <v>1507</v>
      </c>
      <c r="C509" s="86">
        <v>2</v>
      </c>
      <c r="D509" s="122">
        <v>0.00570626128853822</v>
      </c>
      <c r="E509" s="122">
        <v>2.2342641243787895</v>
      </c>
      <c r="F509" s="86" t="s">
        <v>1378</v>
      </c>
      <c r="G509" s="86" t="b">
        <v>0</v>
      </c>
      <c r="H509" s="86" t="b">
        <v>0</v>
      </c>
      <c r="I509" s="86" t="b">
        <v>0</v>
      </c>
      <c r="J509" s="86" t="b">
        <v>0</v>
      </c>
      <c r="K509" s="86" t="b">
        <v>0</v>
      </c>
      <c r="L509" s="86" t="b">
        <v>0</v>
      </c>
    </row>
    <row r="510" spans="1:12" ht="15">
      <c r="A510" s="86" t="s">
        <v>1507</v>
      </c>
      <c r="B510" s="86" t="s">
        <v>1661</v>
      </c>
      <c r="C510" s="86">
        <v>2</v>
      </c>
      <c r="D510" s="122">
        <v>0.00570626128853822</v>
      </c>
      <c r="E510" s="122">
        <v>2.2342641243787895</v>
      </c>
      <c r="F510" s="86" t="s">
        <v>1378</v>
      </c>
      <c r="G510" s="86" t="b">
        <v>0</v>
      </c>
      <c r="H510" s="86" t="b">
        <v>0</v>
      </c>
      <c r="I510" s="86" t="b">
        <v>0</v>
      </c>
      <c r="J510" s="86" t="b">
        <v>0</v>
      </c>
      <c r="K510" s="86" t="b">
        <v>0</v>
      </c>
      <c r="L510" s="86" t="b">
        <v>0</v>
      </c>
    </row>
    <row r="511" spans="1:12" ht="15">
      <c r="A511" s="86" t="s">
        <v>1661</v>
      </c>
      <c r="B511" s="86" t="s">
        <v>403</v>
      </c>
      <c r="C511" s="86">
        <v>2</v>
      </c>
      <c r="D511" s="122">
        <v>0.00570626128853822</v>
      </c>
      <c r="E511" s="122">
        <v>1.1550828783311644</v>
      </c>
      <c r="F511" s="86" t="s">
        <v>1378</v>
      </c>
      <c r="G511" s="86" t="b">
        <v>0</v>
      </c>
      <c r="H511" s="86" t="b">
        <v>0</v>
      </c>
      <c r="I511" s="86" t="b">
        <v>0</v>
      </c>
      <c r="J511" s="86" t="b">
        <v>0</v>
      </c>
      <c r="K511" s="86" t="b">
        <v>0</v>
      </c>
      <c r="L511" s="86" t="b">
        <v>0</v>
      </c>
    </row>
    <row r="512" spans="1:12" ht="15">
      <c r="A512" s="86" t="s">
        <v>276</v>
      </c>
      <c r="B512" s="86" t="s">
        <v>1786</v>
      </c>
      <c r="C512" s="86">
        <v>2</v>
      </c>
      <c r="D512" s="122">
        <v>0.00570626128853822</v>
      </c>
      <c r="E512" s="122">
        <v>1.5352941200427705</v>
      </c>
      <c r="F512" s="86" t="s">
        <v>1378</v>
      </c>
      <c r="G512" s="86" t="b">
        <v>0</v>
      </c>
      <c r="H512" s="86" t="b">
        <v>0</v>
      </c>
      <c r="I512" s="86" t="b">
        <v>0</v>
      </c>
      <c r="J512" s="86" t="b">
        <v>0</v>
      </c>
      <c r="K512" s="86" t="b">
        <v>0</v>
      </c>
      <c r="L512" s="86" t="b">
        <v>0</v>
      </c>
    </row>
    <row r="513" spans="1:12" ht="15">
      <c r="A513" s="86" t="s">
        <v>1786</v>
      </c>
      <c r="B513" s="86" t="s">
        <v>1787</v>
      </c>
      <c r="C513" s="86">
        <v>2</v>
      </c>
      <c r="D513" s="122">
        <v>0.00570626128853822</v>
      </c>
      <c r="E513" s="122">
        <v>2.2342641243787895</v>
      </c>
      <c r="F513" s="86" t="s">
        <v>1378</v>
      </c>
      <c r="G513" s="86" t="b">
        <v>0</v>
      </c>
      <c r="H513" s="86" t="b">
        <v>0</v>
      </c>
      <c r="I513" s="86" t="b">
        <v>0</v>
      </c>
      <c r="J513" s="86" t="b">
        <v>0</v>
      </c>
      <c r="K513" s="86" t="b">
        <v>0</v>
      </c>
      <c r="L513" s="86" t="b">
        <v>0</v>
      </c>
    </row>
    <row r="514" spans="1:12" ht="15">
      <c r="A514" s="86" t="s">
        <v>1787</v>
      </c>
      <c r="B514" s="86" t="s">
        <v>1488</v>
      </c>
      <c r="C514" s="86">
        <v>2</v>
      </c>
      <c r="D514" s="122">
        <v>0.00570626128853822</v>
      </c>
      <c r="E514" s="122">
        <v>1.4939014348845454</v>
      </c>
      <c r="F514" s="86" t="s">
        <v>1378</v>
      </c>
      <c r="G514" s="86" t="b">
        <v>0</v>
      </c>
      <c r="H514" s="86" t="b">
        <v>0</v>
      </c>
      <c r="I514" s="86" t="b">
        <v>0</v>
      </c>
      <c r="J514" s="86" t="b">
        <v>0</v>
      </c>
      <c r="K514" s="86" t="b">
        <v>0</v>
      </c>
      <c r="L514" s="86" t="b">
        <v>0</v>
      </c>
    </row>
    <row r="515" spans="1:12" ht="15">
      <c r="A515" s="86" t="s">
        <v>1488</v>
      </c>
      <c r="B515" s="86" t="s">
        <v>1751</v>
      </c>
      <c r="C515" s="86">
        <v>2</v>
      </c>
      <c r="D515" s="122">
        <v>0.00570626128853822</v>
      </c>
      <c r="E515" s="122">
        <v>1.4939014348845454</v>
      </c>
      <c r="F515" s="86" t="s">
        <v>1378</v>
      </c>
      <c r="G515" s="86" t="b">
        <v>0</v>
      </c>
      <c r="H515" s="86" t="b">
        <v>0</v>
      </c>
      <c r="I515" s="86" t="b">
        <v>0</v>
      </c>
      <c r="J515" s="86" t="b">
        <v>0</v>
      </c>
      <c r="K515" s="86" t="b">
        <v>0</v>
      </c>
      <c r="L515" s="86" t="b">
        <v>0</v>
      </c>
    </row>
    <row r="516" spans="1:12" ht="15">
      <c r="A516" s="86" t="s">
        <v>1751</v>
      </c>
      <c r="B516" s="86" t="s">
        <v>1632</v>
      </c>
      <c r="C516" s="86">
        <v>2</v>
      </c>
      <c r="D516" s="122">
        <v>0.00570626128853822</v>
      </c>
      <c r="E516" s="122">
        <v>2.2342641243787895</v>
      </c>
      <c r="F516" s="86" t="s">
        <v>1378</v>
      </c>
      <c r="G516" s="86" t="b">
        <v>0</v>
      </c>
      <c r="H516" s="86" t="b">
        <v>0</v>
      </c>
      <c r="I516" s="86" t="b">
        <v>0</v>
      </c>
      <c r="J516" s="86" t="b">
        <v>0</v>
      </c>
      <c r="K516" s="86" t="b">
        <v>0</v>
      </c>
      <c r="L516" s="86" t="b">
        <v>0</v>
      </c>
    </row>
    <row r="517" spans="1:12" ht="15">
      <c r="A517" s="86" t="s">
        <v>1632</v>
      </c>
      <c r="B517" s="86" t="s">
        <v>1722</v>
      </c>
      <c r="C517" s="86">
        <v>2</v>
      </c>
      <c r="D517" s="122">
        <v>0.00570626128853822</v>
      </c>
      <c r="E517" s="122">
        <v>2.2342641243787895</v>
      </c>
      <c r="F517" s="86" t="s">
        <v>1378</v>
      </c>
      <c r="G517" s="86" t="b">
        <v>0</v>
      </c>
      <c r="H517" s="86" t="b">
        <v>0</v>
      </c>
      <c r="I517" s="86" t="b">
        <v>0</v>
      </c>
      <c r="J517" s="86" t="b">
        <v>0</v>
      </c>
      <c r="K517" s="86" t="b">
        <v>0</v>
      </c>
      <c r="L517" s="86" t="b">
        <v>0</v>
      </c>
    </row>
    <row r="518" spans="1:12" ht="15">
      <c r="A518" s="86" t="s">
        <v>1722</v>
      </c>
      <c r="B518" s="86" t="s">
        <v>1488</v>
      </c>
      <c r="C518" s="86">
        <v>2</v>
      </c>
      <c r="D518" s="122">
        <v>0.00570626128853822</v>
      </c>
      <c r="E518" s="122">
        <v>1.4939014348845454</v>
      </c>
      <c r="F518" s="86" t="s">
        <v>1378</v>
      </c>
      <c r="G518" s="86" t="b">
        <v>0</v>
      </c>
      <c r="H518" s="86" t="b">
        <v>0</v>
      </c>
      <c r="I518" s="86" t="b">
        <v>0</v>
      </c>
      <c r="J518" s="86" t="b">
        <v>0</v>
      </c>
      <c r="K518" s="86" t="b">
        <v>0</v>
      </c>
      <c r="L518" s="86" t="b">
        <v>0</v>
      </c>
    </row>
    <row r="519" spans="1:12" ht="15">
      <c r="A519" s="86" t="s">
        <v>1488</v>
      </c>
      <c r="B519" s="86" t="s">
        <v>1752</v>
      </c>
      <c r="C519" s="86">
        <v>2</v>
      </c>
      <c r="D519" s="122">
        <v>0.00570626128853822</v>
      </c>
      <c r="E519" s="122">
        <v>1.4939014348845454</v>
      </c>
      <c r="F519" s="86" t="s">
        <v>1378</v>
      </c>
      <c r="G519" s="86" t="b">
        <v>0</v>
      </c>
      <c r="H519" s="86" t="b">
        <v>0</v>
      </c>
      <c r="I519" s="86" t="b">
        <v>0</v>
      </c>
      <c r="J519" s="86" t="b">
        <v>0</v>
      </c>
      <c r="K519" s="86" t="b">
        <v>0</v>
      </c>
      <c r="L519" s="86" t="b">
        <v>0</v>
      </c>
    </row>
    <row r="520" spans="1:12" ht="15">
      <c r="A520" s="86" t="s">
        <v>1752</v>
      </c>
      <c r="B520" s="86" t="s">
        <v>1788</v>
      </c>
      <c r="C520" s="86">
        <v>2</v>
      </c>
      <c r="D520" s="122">
        <v>0.00570626128853822</v>
      </c>
      <c r="E520" s="122">
        <v>2.2342641243787895</v>
      </c>
      <c r="F520" s="86" t="s">
        <v>1378</v>
      </c>
      <c r="G520" s="86" t="b">
        <v>0</v>
      </c>
      <c r="H520" s="86" t="b">
        <v>0</v>
      </c>
      <c r="I520" s="86" t="b">
        <v>0</v>
      </c>
      <c r="J520" s="86" t="b">
        <v>0</v>
      </c>
      <c r="K520" s="86" t="b">
        <v>0</v>
      </c>
      <c r="L520" s="86" t="b">
        <v>0</v>
      </c>
    </row>
    <row r="521" spans="1:12" ht="15">
      <c r="A521" s="86" t="s">
        <v>1788</v>
      </c>
      <c r="B521" s="86" t="s">
        <v>1630</v>
      </c>
      <c r="C521" s="86">
        <v>2</v>
      </c>
      <c r="D521" s="122">
        <v>0.00570626128853822</v>
      </c>
      <c r="E521" s="122">
        <v>1.757142869659127</v>
      </c>
      <c r="F521" s="86" t="s">
        <v>1378</v>
      </c>
      <c r="G521" s="86" t="b">
        <v>0</v>
      </c>
      <c r="H521" s="86" t="b">
        <v>0</v>
      </c>
      <c r="I521" s="86" t="b">
        <v>0</v>
      </c>
      <c r="J521" s="86" t="b">
        <v>0</v>
      </c>
      <c r="K521" s="86" t="b">
        <v>0</v>
      </c>
      <c r="L521" s="86" t="b">
        <v>0</v>
      </c>
    </row>
    <row r="522" spans="1:12" ht="15">
      <c r="A522" s="86" t="s">
        <v>1630</v>
      </c>
      <c r="B522" s="86" t="s">
        <v>1789</v>
      </c>
      <c r="C522" s="86">
        <v>2</v>
      </c>
      <c r="D522" s="122">
        <v>0.00570626128853822</v>
      </c>
      <c r="E522" s="122">
        <v>1.757142869659127</v>
      </c>
      <c r="F522" s="86" t="s">
        <v>1378</v>
      </c>
      <c r="G522" s="86" t="b">
        <v>0</v>
      </c>
      <c r="H522" s="86" t="b">
        <v>0</v>
      </c>
      <c r="I522" s="86" t="b">
        <v>0</v>
      </c>
      <c r="J522" s="86" t="b">
        <v>1</v>
      </c>
      <c r="K522" s="86" t="b">
        <v>0</v>
      </c>
      <c r="L522" s="86" t="b">
        <v>0</v>
      </c>
    </row>
    <row r="523" spans="1:12" ht="15">
      <c r="A523" s="86" t="s">
        <v>1789</v>
      </c>
      <c r="B523" s="86" t="s">
        <v>1700</v>
      </c>
      <c r="C523" s="86">
        <v>2</v>
      </c>
      <c r="D523" s="122">
        <v>0.00570626128853822</v>
      </c>
      <c r="E523" s="122">
        <v>2.2342641243787895</v>
      </c>
      <c r="F523" s="86" t="s">
        <v>1378</v>
      </c>
      <c r="G523" s="86" t="b">
        <v>1</v>
      </c>
      <c r="H523" s="86" t="b">
        <v>0</v>
      </c>
      <c r="I523" s="86" t="b">
        <v>0</v>
      </c>
      <c r="J523" s="86" t="b">
        <v>1</v>
      </c>
      <c r="K523" s="86" t="b">
        <v>0</v>
      </c>
      <c r="L523" s="86" t="b">
        <v>0</v>
      </c>
    </row>
    <row r="524" spans="1:12" ht="15">
      <c r="A524" s="86" t="s">
        <v>1700</v>
      </c>
      <c r="B524" s="86" t="s">
        <v>403</v>
      </c>
      <c r="C524" s="86">
        <v>2</v>
      </c>
      <c r="D524" s="122">
        <v>0.00570626128853822</v>
      </c>
      <c r="E524" s="122">
        <v>1.1550828783311644</v>
      </c>
      <c r="F524" s="86" t="s">
        <v>1378</v>
      </c>
      <c r="G524" s="86" t="b">
        <v>1</v>
      </c>
      <c r="H524" s="86" t="b">
        <v>0</v>
      </c>
      <c r="I524" s="86" t="b">
        <v>0</v>
      </c>
      <c r="J524" s="86" t="b">
        <v>0</v>
      </c>
      <c r="K524" s="86" t="b">
        <v>0</v>
      </c>
      <c r="L524" s="86" t="b">
        <v>0</v>
      </c>
    </row>
    <row r="525" spans="1:12" ht="15">
      <c r="A525" s="86" t="s">
        <v>403</v>
      </c>
      <c r="B525" s="86" t="s">
        <v>1790</v>
      </c>
      <c r="C525" s="86">
        <v>2</v>
      </c>
      <c r="D525" s="122">
        <v>0.00570626128853822</v>
      </c>
      <c r="E525" s="122">
        <v>1.5352941200427705</v>
      </c>
      <c r="F525" s="86" t="s">
        <v>1378</v>
      </c>
      <c r="G525" s="86" t="b">
        <v>0</v>
      </c>
      <c r="H525" s="86" t="b">
        <v>0</v>
      </c>
      <c r="I525" s="86" t="b">
        <v>0</v>
      </c>
      <c r="J525" s="86" t="b">
        <v>0</v>
      </c>
      <c r="K525" s="86" t="b">
        <v>1</v>
      </c>
      <c r="L525" s="86" t="b">
        <v>0</v>
      </c>
    </row>
    <row r="526" spans="1:12" ht="15">
      <c r="A526" s="86" t="s">
        <v>1790</v>
      </c>
      <c r="B526" s="86" t="s">
        <v>1674</v>
      </c>
      <c r="C526" s="86">
        <v>2</v>
      </c>
      <c r="D526" s="122">
        <v>0.00570626128853822</v>
      </c>
      <c r="E526" s="122">
        <v>2.058172865323108</v>
      </c>
      <c r="F526" s="86" t="s">
        <v>1378</v>
      </c>
      <c r="G526" s="86" t="b">
        <v>0</v>
      </c>
      <c r="H526" s="86" t="b">
        <v>1</v>
      </c>
      <c r="I526" s="86" t="b">
        <v>0</v>
      </c>
      <c r="J526" s="86" t="b">
        <v>0</v>
      </c>
      <c r="K526" s="86" t="b">
        <v>0</v>
      </c>
      <c r="L526" s="86" t="b">
        <v>0</v>
      </c>
    </row>
    <row r="527" spans="1:12" ht="15">
      <c r="A527" s="86" t="s">
        <v>1674</v>
      </c>
      <c r="B527" s="86" t="s">
        <v>1791</v>
      </c>
      <c r="C527" s="86">
        <v>2</v>
      </c>
      <c r="D527" s="122">
        <v>0.00570626128853822</v>
      </c>
      <c r="E527" s="122">
        <v>2.058172865323108</v>
      </c>
      <c r="F527" s="86" t="s">
        <v>1378</v>
      </c>
      <c r="G527" s="86" t="b">
        <v>0</v>
      </c>
      <c r="H527" s="86" t="b">
        <v>0</v>
      </c>
      <c r="I527" s="86" t="b">
        <v>0</v>
      </c>
      <c r="J527" s="86" t="b">
        <v>0</v>
      </c>
      <c r="K527" s="86" t="b">
        <v>0</v>
      </c>
      <c r="L527" s="86" t="b">
        <v>0</v>
      </c>
    </row>
    <row r="528" spans="1:12" ht="15">
      <c r="A528" s="86" t="s">
        <v>1791</v>
      </c>
      <c r="B528" s="86" t="s">
        <v>1652</v>
      </c>
      <c r="C528" s="86">
        <v>2</v>
      </c>
      <c r="D528" s="122">
        <v>0.00570626128853822</v>
      </c>
      <c r="E528" s="122">
        <v>1.933234128714808</v>
      </c>
      <c r="F528" s="86" t="s">
        <v>1378</v>
      </c>
      <c r="G528" s="86" t="b">
        <v>0</v>
      </c>
      <c r="H528" s="86" t="b">
        <v>0</v>
      </c>
      <c r="I528" s="86" t="b">
        <v>0</v>
      </c>
      <c r="J528" s="86" t="b">
        <v>0</v>
      </c>
      <c r="K528" s="86" t="b">
        <v>0</v>
      </c>
      <c r="L528" s="86" t="b">
        <v>0</v>
      </c>
    </row>
    <row r="529" spans="1:12" ht="15">
      <c r="A529" s="86" t="s">
        <v>1488</v>
      </c>
      <c r="B529" s="86" t="s">
        <v>1792</v>
      </c>
      <c r="C529" s="86">
        <v>2</v>
      </c>
      <c r="D529" s="122">
        <v>0.00570626128853822</v>
      </c>
      <c r="E529" s="122">
        <v>1.4939014348845454</v>
      </c>
      <c r="F529" s="86" t="s">
        <v>1378</v>
      </c>
      <c r="G529" s="86" t="b">
        <v>0</v>
      </c>
      <c r="H529" s="86" t="b">
        <v>0</v>
      </c>
      <c r="I529" s="86" t="b">
        <v>0</v>
      </c>
      <c r="J529" s="86" t="b">
        <v>0</v>
      </c>
      <c r="K529" s="86" t="b">
        <v>1</v>
      </c>
      <c r="L529" s="86" t="b">
        <v>0</v>
      </c>
    </row>
    <row r="530" spans="1:12" ht="15">
      <c r="A530" s="86" t="s">
        <v>1792</v>
      </c>
      <c r="B530" s="86" t="s">
        <v>294</v>
      </c>
      <c r="C530" s="86">
        <v>2</v>
      </c>
      <c r="D530" s="122">
        <v>0.00570626128853822</v>
      </c>
      <c r="E530" s="122">
        <v>1.757142869659127</v>
      </c>
      <c r="F530" s="86" t="s">
        <v>1378</v>
      </c>
      <c r="G530" s="86" t="b">
        <v>0</v>
      </c>
      <c r="H530" s="86" t="b">
        <v>1</v>
      </c>
      <c r="I530" s="86" t="b">
        <v>0</v>
      </c>
      <c r="J530" s="86" t="b">
        <v>0</v>
      </c>
      <c r="K530" s="86" t="b">
        <v>0</v>
      </c>
      <c r="L530" s="86" t="b">
        <v>0</v>
      </c>
    </row>
    <row r="531" spans="1:12" ht="15">
      <c r="A531" s="86" t="s">
        <v>312</v>
      </c>
      <c r="B531" s="86" t="s">
        <v>276</v>
      </c>
      <c r="C531" s="86">
        <v>2</v>
      </c>
      <c r="D531" s="122">
        <v>0.00570626128853822</v>
      </c>
      <c r="E531" s="122">
        <v>1.4561128739951457</v>
      </c>
      <c r="F531" s="86" t="s">
        <v>1378</v>
      </c>
      <c r="G531" s="86" t="b">
        <v>0</v>
      </c>
      <c r="H531" s="86" t="b">
        <v>0</v>
      </c>
      <c r="I531" s="86" t="b">
        <v>0</v>
      </c>
      <c r="J531" s="86" t="b">
        <v>0</v>
      </c>
      <c r="K531" s="86" t="b">
        <v>0</v>
      </c>
      <c r="L531" s="86" t="b">
        <v>0</v>
      </c>
    </row>
    <row r="532" spans="1:12" ht="15">
      <c r="A532" s="86" t="s">
        <v>276</v>
      </c>
      <c r="B532" s="86" t="s">
        <v>264</v>
      </c>
      <c r="C532" s="86">
        <v>2</v>
      </c>
      <c r="D532" s="122">
        <v>0.00570626128853822</v>
      </c>
      <c r="E532" s="122">
        <v>1.5352941200427705</v>
      </c>
      <c r="F532" s="86" t="s">
        <v>1378</v>
      </c>
      <c r="G532" s="86" t="b">
        <v>0</v>
      </c>
      <c r="H532" s="86" t="b">
        <v>0</v>
      </c>
      <c r="I532" s="86" t="b">
        <v>0</v>
      </c>
      <c r="J532" s="86" t="b">
        <v>0</v>
      </c>
      <c r="K532" s="86" t="b">
        <v>0</v>
      </c>
      <c r="L532" s="86" t="b">
        <v>0</v>
      </c>
    </row>
    <row r="533" spans="1:12" ht="15">
      <c r="A533" s="86" t="s">
        <v>264</v>
      </c>
      <c r="B533" s="86" t="s">
        <v>258</v>
      </c>
      <c r="C533" s="86">
        <v>2</v>
      </c>
      <c r="D533" s="122">
        <v>0.00570626128853822</v>
      </c>
      <c r="E533" s="122">
        <v>2.058172865323108</v>
      </c>
      <c r="F533" s="86" t="s">
        <v>1378</v>
      </c>
      <c r="G533" s="86" t="b">
        <v>0</v>
      </c>
      <c r="H533" s="86" t="b">
        <v>0</v>
      </c>
      <c r="I533" s="86" t="b">
        <v>0</v>
      </c>
      <c r="J533" s="86" t="b">
        <v>0</v>
      </c>
      <c r="K533" s="86" t="b">
        <v>0</v>
      </c>
      <c r="L533" s="86" t="b">
        <v>0</v>
      </c>
    </row>
    <row r="534" spans="1:12" ht="15">
      <c r="A534" s="86" t="s">
        <v>272</v>
      </c>
      <c r="B534" s="86" t="s">
        <v>277</v>
      </c>
      <c r="C534" s="86">
        <v>2</v>
      </c>
      <c r="D534" s="122">
        <v>0.00570626128853822</v>
      </c>
      <c r="E534" s="122">
        <v>2.058172865323108</v>
      </c>
      <c r="F534" s="86" t="s">
        <v>1378</v>
      </c>
      <c r="G534" s="86" t="b">
        <v>0</v>
      </c>
      <c r="H534" s="86" t="b">
        <v>0</v>
      </c>
      <c r="I534" s="86" t="b">
        <v>0</v>
      </c>
      <c r="J534" s="86" t="b">
        <v>0</v>
      </c>
      <c r="K534" s="86" t="b">
        <v>0</v>
      </c>
      <c r="L534" s="86" t="b">
        <v>0</v>
      </c>
    </row>
    <row r="535" spans="1:12" ht="15">
      <c r="A535" s="86" t="s">
        <v>277</v>
      </c>
      <c r="B535" s="86" t="s">
        <v>323</v>
      </c>
      <c r="C535" s="86">
        <v>2</v>
      </c>
      <c r="D535" s="122">
        <v>0.00570626128853822</v>
      </c>
      <c r="E535" s="122">
        <v>2.058172865323108</v>
      </c>
      <c r="F535" s="86" t="s">
        <v>1378</v>
      </c>
      <c r="G535" s="86" t="b">
        <v>0</v>
      </c>
      <c r="H535" s="86" t="b">
        <v>0</v>
      </c>
      <c r="I535" s="86" t="b">
        <v>0</v>
      </c>
      <c r="J535" s="86" t="b">
        <v>0</v>
      </c>
      <c r="K535" s="86" t="b">
        <v>0</v>
      </c>
      <c r="L535" s="86" t="b">
        <v>0</v>
      </c>
    </row>
    <row r="536" spans="1:12" ht="15">
      <c r="A536" s="86" t="s">
        <v>323</v>
      </c>
      <c r="B536" s="86" t="s">
        <v>322</v>
      </c>
      <c r="C536" s="86">
        <v>2</v>
      </c>
      <c r="D536" s="122">
        <v>0.00570626128853822</v>
      </c>
      <c r="E536" s="122">
        <v>2.2342641243787895</v>
      </c>
      <c r="F536" s="86" t="s">
        <v>1378</v>
      </c>
      <c r="G536" s="86" t="b">
        <v>0</v>
      </c>
      <c r="H536" s="86" t="b">
        <v>0</v>
      </c>
      <c r="I536" s="86" t="b">
        <v>0</v>
      </c>
      <c r="J536" s="86" t="b">
        <v>0</v>
      </c>
      <c r="K536" s="86" t="b">
        <v>0</v>
      </c>
      <c r="L536" s="86" t="b">
        <v>0</v>
      </c>
    </row>
    <row r="537" spans="1:12" ht="15">
      <c r="A537" s="86" t="s">
        <v>322</v>
      </c>
      <c r="B537" s="86" t="s">
        <v>276</v>
      </c>
      <c r="C537" s="86">
        <v>2</v>
      </c>
      <c r="D537" s="122">
        <v>0.00570626128853822</v>
      </c>
      <c r="E537" s="122">
        <v>1.632204133050827</v>
      </c>
      <c r="F537" s="86" t="s">
        <v>1378</v>
      </c>
      <c r="G537" s="86" t="b">
        <v>0</v>
      </c>
      <c r="H537" s="86" t="b">
        <v>0</v>
      </c>
      <c r="I537" s="86" t="b">
        <v>0</v>
      </c>
      <c r="J537" s="86" t="b">
        <v>0</v>
      </c>
      <c r="K537" s="86" t="b">
        <v>0</v>
      </c>
      <c r="L537" s="86" t="b">
        <v>0</v>
      </c>
    </row>
    <row r="538" spans="1:12" ht="15">
      <c r="A538" s="86" t="s">
        <v>294</v>
      </c>
      <c r="B538" s="86" t="s">
        <v>273</v>
      </c>
      <c r="C538" s="86">
        <v>2</v>
      </c>
      <c r="D538" s="122">
        <v>0.00570626128853822</v>
      </c>
      <c r="E538" s="122">
        <v>1.6602328566510705</v>
      </c>
      <c r="F538" s="86" t="s">
        <v>1378</v>
      </c>
      <c r="G538" s="86" t="b">
        <v>0</v>
      </c>
      <c r="H538" s="86" t="b">
        <v>0</v>
      </c>
      <c r="I538" s="86" t="b">
        <v>0</v>
      </c>
      <c r="J538" s="86" t="b">
        <v>0</v>
      </c>
      <c r="K538" s="86" t="b">
        <v>0</v>
      </c>
      <c r="L538" s="86" t="b">
        <v>0</v>
      </c>
    </row>
    <row r="539" spans="1:12" ht="15">
      <c r="A539" s="86" t="s">
        <v>267</v>
      </c>
      <c r="B539" s="86" t="s">
        <v>1849</v>
      </c>
      <c r="C539" s="86">
        <v>2</v>
      </c>
      <c r="D539" s="122">
        <v>0.00570626128853822</v>
      </c>
      <c r="E539" s="122">
        <v>1.933234128714808</v>
      </c>
      <c r="F539" s="86" t="s">
        <v>1378</v>
      </c>
      <c r="G539" s="86" t="b">
        <v>0</v>
      </c>
      <c r="H539" s="86" t="b">
        <v>0</v>
      </c>
      <c r="I539" s="86" t="b">
        <v>0</v>
      </c>
      <c r="J539" s="86" t="b">
        <v>0</v>
      </c>
      <c r="K539" s="86" t="b">
        <v>0</v>
      </c>
      <c r="L539" s="86" t="b">
        <v>0</v>
      </c>
    </row>
    <row r="540" spans="1:12" ht="15">
      <c r="A540" s="86" t="s">
        <v>1849</v>
      </c>
      <c r="B540" s="86" t="s">
        <v>1650</v>
      </c>
      <c r="C540" s="86">
        <v>2</v>
      </c>
      <c r="D540" s="122">
        <v>0.00570626128853822</v>
      </c>
      <c r="E540" s="122">
        <v>2.2342641243787895</v>
      </c>
      <c r="F540" s="86" t="s">
        <v>1378</v>
      </c>
      <c r="G540" s="86" t="b">
        <v>0</v>
      </c>
      <c r="H540" s="86" t="b">
        <v>0</v>
      </c>
      <c r="I540" s="86" t="b">
        <v>0</v>
      </c>
      <c r="J540" s="86" t="b">
        <v>0</v>
      </c>
      <c r="K540" s="86" t="b">
        <v>0</v>
      </c>
      <c r="L540" s="86" t="b">
        <v>0</v>
      </c>
    </row>
    <row r="541" spans="1:12" ht="15">
      <c r="A541" s="86" t="s">
        <v>1650</v>
      </c>
      <c r="B541" s="86" t="s">
        <v>1772</v>
      </c>
      <c r="C541" s="86">
        <v>2</v>
      </c>
      <c r="D541" s="122">
        <v>0.00570626128853822</v>
      </c>
      <c r="E541" s="122">
        <v>2.2342641243787895</v>
      </c>
      <c r="F541" s="86" t="s">
        <v>1378</v>
      </c>
      <c r="G541" s="86" t="b">
        <v>0</v>
      </c>
      <c r="H541" s="86" t="b">
        <v>0</v>
      </c>
      <c r="I541" s="86" t="b">
        <v>0</v>
      </c>
      <c r="J541" s="86" t="b">
        <v>0</v>
      </c>
      <c r="K541" s="86" t="b">
        <v>0</v>
      </c>
      <c r="L541" s="86" t="b">
        <v>0</v>
      </c>
    </row>
    <row r="542" spans="1:12" ht="15">
      <c r="A542" s="86" t="s">
        <v>1772</v>
      </c>
      <c r="B542" s="86" t="s">
        <v>1630</v>
      </c>
      <c r="C542" s="86">
        <v>2</v>
      </c>
      <c r="D542" s="122">
        <v>0.00570626128853822</v>
      </c>
      <c r="E542" s="122">
        <v>1.757142869659127</v>
      </c>
      <c r="F542" s="86" t="s">
        <v>1378</v>
      </c>
      <c r="G542" s="86" t="b">
        <v>0</v>
      </c>
      <c r="H542" s="86" t="b">
        <v>0</v>
      </c>
      <c r="I542" s="86" t="b">
        <v>0</v>
      </c>
      <c r="J542" s="86" t="b">
        <v>0</v>
      </c>
      <c r="K542" s="86" t="b">
        <v>0</v>
      </c>
      <c r="L542" s="86" t="b">
        <v>0</v>
      </c>
    </row>
    <row r="543" spans="1:12" ht="15">
      <c r="A543" s="86" t="s">
        <v>1630</v>
      </c>
      <c r="B543" s="86" t="s">
        <v>1755</v>
      </c>
      <c r="C543" s="86">
        <v>2</v>
      </c>
      <c r="D543" s="122">
        <v>0.00570626128853822</v>
      </c>
      <c r="E543" s="122">
        <v>1.757142869659127</v>
      </c>
      <c r="F543" s="86" t="s">
        <v>1378</v>
      </c>
      <c r="G543" s="86" t="b">
        <v>0</v>
      </c>
      <c r="H543" s="86" t="b">
        <v>0</v>
      </c>
      <c r="I543" s="86" t="b">
        <v>0</v>
      </c>
      <c r="J543" s="86" t="b">
        <v>0</v>
      </c>
      <c r="K543" s="86" t="b">
        <v>1</v>
      </c>
      <c r="L543" s="86" t="b">
        <v>0</v>
      </c>
    </row>
    <row r="544" spans="1:12" ht="15">
      <c r="A544" s="86" t="s">
        <v>1755</v>
      </c>
      <c r="B544" s="86" t="s">
        <v>1850</v>
      </c>
      <c r="C544" s="86">
        <v>2</v>
      </c>
      <c r="D544" s="122">
        <v>0.00570626128853822</v>
      </c>
      <c r="E544" s="122">
        <v>2.2342641243787895</v>
      </c>
      <c r="F544" s="86" t="s">
        <v>1378</v>
      </c>
      <c r="G544" s="86" t="b">
        <v>0</v>
      </c>
      <c r="H544" s="86" t="b">
        <v>1</v>
      </c>
      <c r="I544" s="86" t="b">
        <v>0</v>
      </c>
      <c r="J544" s="86" t="b">
        <v>0</v>
      </c>
      <c r="K544" s="86" t="b">
        <v>0</v>
      </c>
      <c r="L544" s="86" t="b">
        <v>0</v>
      </c>
    </row>
    <row r="545" spans="1:12" ht="15">
      <c r="A545" s="86" t="s">
        <v>1850</v>
      </c>
      <c r="B545" s="86" t="s">
        <v>1505</v>
      </c>
      <c r="C545" s="86">
        <v>2</v>
      </c>
      <c r="D545" s="122">
        <v>0.00570626128853822</v>
      </c>
      <c r="E545" s="122">
        <v>2.058172865323108</v>
      </c>
      <c r="F545" s="86" t="s">
        <v>1378</v>
      </c>
      <c r="G545" s="86" t="b">
        <v>0</v>
      </c>
      <c r="H545" s="86" t="b">
        <v>0</v>
      </c>
      <c r="I545" s="86" t="b">
        <v>0</v>
      </c>
      <c r="J545" s="86" t="b">
        <v>0</v>
      </c>
      <c r="K545" s="86" t="b">
        <v>0</v>
      </c>
      <c r="L545" s="86" t="b">
        <v>0</v>
      </c>
    </row>
    <row r="546" spans="1:12" ht="15">
      <c r="A546" s="86" t="s">
        <v>1505</v>
      </c>
      <c r="B546" s="86" t="s">
        <v>1773</v>
      </c>
      <c r="C546" s="86">
        <v>2</v>
      </c>
      <c r="D546" s="122">
        <v>0.00570626128853822</v>
      </c>
      <c r="E546" s="122">
        <v>1.8820816062674268</v>
      </c>
      <c r="F546" s="86" t="s">
        <v>1378</v>
      </c>
      <c r="G546" s="86" t="b">
        <v>0</v>
      </c>
      <c r="H546" s="86" t="b">
        <v>0</v>
      </c>
      <c r="I546" s="86" t="b">
        <v>0</v>
      </c>
      <c r="J546" s="86" t="b">
        <v>0</v>
      </c>
      <c r="K546" s="86" t="b">
        <v>0</v>
      </c>
      <c r="L546" s="86" t="b">
        <v>0</v>
      </c>
    </row>
    <row r="547" spans="1:12" ht="15">
      <c r="A547" s="86" t="s">
        <v>1773</v>
      </c>
      <c r="B547" s="86" t="s">
        <v>1851</v>
      </c>
      <c r="C547" s="86">
        <v>2</v>
      </c>
      <c r="D547" s="122">
        <v>0.00570626128853822</v>
      </c>
      <c r="E547" s="122">
        <v>2.058172865323108</v>
      </c>
      <c r="F547" s="86" t="s">
        <v>1378</v>
      </c>
      <c r="G547" s="86" t="b">
        <v>0</v>
      </c>
      <c r="H547" s="86" t="b">
        <v>0</v>
      </c>
      <c r="I547" s="86" t="b">
        <v>0</v>
      </c>
      <c r="J547" s="86" t="b">
        <v>0</v>
      </c>
      <c r="K547" s="86" t="b">
        <v>0</v>
      </c>
      <c r="L547" s="86" t="b">
        <v>0</v>
      </c>
    </row>
    <row r="548" spans="1:12" ht="15">
      <c r="A548" s="86" t="s">
        <v>1851</v>
      </c>
      <c r="B548" s="86" t="s">
        <v>1852</v>
      </c>
      <c r="C548" s="86">
        <v>2</v>
      </c>
      <c r="D548" s="122">
        <v>0.00570626128853822</v>
      </c>
      <c r="E548" s="122">
        <v>2.2342641243787895</v>
      </c>
      <c r="F548" s="86" t="s">
        <v>1378</v>
      </c>
      <c r="G548" s="86" t="b">
        <v>0</v>
      </c>
      <c r="H548" s="86" t="b">
        <v>0</v>
      </c>
      <c r="I548" s="86" t="b">
        <v>0</v>
      </c>
      <c r="J548" s="86" t="b">
        <v>0</v>
      </c>
      <c r="K548" s="86" t="b">
        <v>0</v>
      </c>
      <c r="L548" s="86" t="b">
        <v>0</v>
      </c>
    </row>
    <row r="549" spans="1:12" ht="15">
      <c r="A549" s="86" t="s">
        <v>1852</v>
      </c>
      <c r="B549" s="86" t="s">
        <v>1853</v>
      </c>
      <c r="C549" s="86">
        <v>2</v>
      </c>
      <c r="D549" s="122">
        <v>0.00570626128853822</v>
      </c>
      <c r="E549" s="122">
        <v>2.2342641243787895</v>
      </c>
      <c r="F549" s="86" t="s">
        <v>1378</v>
      </c>
      <c r="G549" s="86" t="b">
        <v>0</v>
      </c>
      <c r="H549" s="86" t="b">
        <v>0</v>
      </c>
      <c r="I549" s="86" t="b">
        <v>0</v>
      </c>
      <c r="J549" s="86" t="b">
        <v>0</v>
      </c>
      <c r="K549" s="86" t="b">
        <v>0</v>
      </c>
      <c r="L549" s="86" t="b">
        <v>0</v>
      </c>
    </row>
    <row r="550" spans="1:12" ht="15">
      <c r="A550" s="86" t="s">
        <v>1853</v>
      </c>
      <c r="B550" s="86" t="s">
        <v>1854</v>
      </c>
      <c r="C550" s="86">
        <v>2</v>
      </c>
      <c r="D550" s="122">
        <v>0.00570626128853822</v>
      </c>
      <c r="E550" s="122">
        <v>2.2342641243787895</v>
      </c>
      <c r="F550" s="86" t="s">
        <v>1378</v>
      </c>
      <c r="G550" s="86" t="b">
        <v>0</v>
      </c>
      <c r="H550" s="86" t="b">
        <v>0</v>
      </c>
      <c r="I550" s="86" t="b">
        <v>0</v>
      </c>
      <c r="J550" s="86" t="b">
        <v>0</v>
      </c>
      <c r="K550" s="86" t="b">
        <v>0</v>
      </c>
      <c r="L550" s="86" t="b">
        <v>0</v>
      </c>
    </row>
    <row r="551" spans="1:12" ht="15">
      <c r="A551" s="86" t="s">
        <v>1854</v>
      </c>
      <c r="B551" s="86" t="s">
        <v>403</v>
      </c>
      <c r="C551" s="86">
        <v>2</v>
      </c>
      <c r="D551" s="122">
        <v>0.00570626128853822</v>
      </c>
      <c r="E551" s="122">
        <v>1.1550828783311644</v>
      </c>
      <c r="F551" s="86" t="s">
        <v>1378</v>
      </c>
      <c r="G551" s="86" t="b">
        <v>0</v>
      </c>
      <c r="H551" s="86" t="b">
        <v>0</v>
      </c>
      <c r="I551" s="86" t="b">
        <v>0</v>
      </c>
      <c r="J551" s="86" t="b">
        <v>0</v>
      </c>
      <c r="K551" s="86" t="b">
        <v>0</v>
      </c>
      <c r="L551" s="86" t="b">
        <v>0</v>
      </c>
    </row>
    <row r="552" spans="1:12" ht="15">
      <c r="A552" s="86" t="s">
        <v>296</v>
      </c>
      <c r="B552" s="86" t="s">
        <v>295</v>
      </c>
      <c r="C552" s="86">
        <v>12</v>
      </c>
      <c r="D552" s="122">
        <v>0.01445747682802777</v>
      </c>
      <c r="E552" s="122">
        <v>1.5163149757779493</v>
      </c>
      <c r="F552" s="86" t="s">
        <v>1379</v>
      </c>
      <c r="G552" s="86" t="b">
        <v>0</v>
      </c>
      <c r="H552" s="86" t="b">
        <v>0</v>
      </c>
      <c r="I552" s="86" t="b">
        <v>0</v>
      </c>
      <c r="J552" s="86" t="b">
        <v>0</v>
      </c>
      <c r="K552" s="86" t="b">
        <v>0</v>
      </c>
      <c r="L552" s="86" t="b">
        <v>0</v>
      </c>
    </row>
    <row r="553" spans="1:12" ht="15">
      <c r="A553" s="86" t="s">
        <v>276</v>
      </c>
      <c r="B553" s="86" t="s">
        <v>296</v>
      </c>
      <c r="C553" s="86">
        <v>9</v>
      </c>
      <c r="D553" s="122">
        <v>0.01343400308063995</v>
      </c>
      <c r="E553" s="122">
        <v>1.324429449539036</v>
      </c>
      <c r="F553" s="86" t="s">
        <v>1379</v>
      </c>
      <c r="G553" s="86" t="b">
        <v>0</v>
      </c>
      <c r="H553" s="86" t="b">
        <v>0</v>
      </c>
      <c r="I553" s="86" t="b">
        <v>0</v>
      </c>
      <c r="J553" s="86" t="b">
        <v>0</v>
      </c>
      <c r="K553" s="86" t="b">
        <v>0</v>
      </c>
      <c r="L553" s="86" t="b">
        <v>0</v>
      </c>
    </row>
    <row r="554" spans="1:12" ht="15">
      <c r="A554" s="86" t="s">
        <v>1677</v>
      </c>
      <c r="B554" s="86" t="s">
        <v>1488</v>
      </c>
      <c r="C554" s="86">
        <v>7</v>
      </c>
      <c r="D554" s="122">
        <v>0.01220906373086622</v>
      </c>
      <c r="E554" s="122">
        <v>1.554103536667349</v>
      </c>
      <c r="F554" s="86" t="s">
        <v>1379</v>
      </c>
      <c r="G554" s="86" t="b">
        <v>0</v>
      </c>
      <c r="H554" s="86" t="b">
        <v>0</v>
      </c>
      <c r="I554" s="86" t="b">
        <v>0</v>
      </c>
      <c r="J554" s="86" t="b">
        <v>0</v>
      </c>
      <c r="K554" s="86" t="b">
        <v>0</v>
      </c>
      <c r="L554" s="86" t="b">
        <v>0</v>
      </c>
    </row>
    <row r="555" spans="1:12" ht="15">
      <c r="A555" s="86" t="s">
        <v>1488</v>
      </c>
      <c r="B555" s="86" t="s">
        <v>1678</v>
      </c>
      <c r="C555" s="86">
        <v>7</v>
      </c>
      <c r="D555" s="122">
        <v>0.01220906373086622</v>
      </c>
      <c r="E555" s="122">
        <v>1.554103536667349</v>
      </c>
      <c r="F555" s="86" t="s">
        <v>1379</v>
      </c>
      <c r="G555" s="86" t="b">
        <v>0</v>
      </c>
      <c r="H555" s="86" t="b">
        <v>0</v>
      </c>
      <c r="I555" s="86" t="b">
        <v>0</v>
      </c>
      <c r="J555" s="86" t="b">
        <v>0</v>
      </c>
      <c r="K555" s="86" t="b">
        <v>0</v>
      </c>
      <c r="L555" s="86" t="b">
        <v>0</v>
      </c>
    </row>
    <row r="556" spans="1:12" ht="15">
      <c r="A556" s="86" t="s">
        <v>1678</v>
      </c>
      <c r="B556" s="86" t="s">
        <v>1507</v>
      </c>
      <c r="C556" s="86">
        <v>7</v>
      </c>
      <c r="D556" s="122">
        <v>0.01220906373086622</v>
      </c>
      <c r="E556" s="122">
        <v>1.6924062348336306</v>
      </c>
      <c r="F556" s="86" t="s">
        <v>1379</v>
      </c>
      <c r="G556" s="86" t="b">
        <v>0</v>
      </c>
      <c r="H556" s="86" t="b">
        <v>0</v>
      </c>
      <c r="I556" s="86" t="b">
        <v>0</v>
      </c>
      <c r="J556" s="86" t="b">
        <v>0</v>
      </c>
      <c r="K556" s="86" t="b">
        <v>0</v>
      </c>
      <c r="L556" s="86" t="b">
        <v>0</v>
      </c>
    </row>
    <row r="557" spans="1:12" ht="15">
      <c r="A557" s="86" t="s">
        <v>1507</v>
      </c>
      <c r="B557" s="86" t="s">
        <v>1661</v>
      </c>
      <c r="C557" s="86">
        <v>7</v>
      </c>
      <c r="D557" s="122">
        <v>0.01220906373086622</v>
      </c>
      <c r="E557" s="122">
        <v>1.6924062348336306</v>
      </c>
      <c r="F557" s="86" t="s">
        <v>1379</v>
      </c>
      <c r="G557" s="86" t="b">
        <v>0</v>
      </c>
      <c r="H557" s="86" t="b">
        <v>0</v>
      </c>
      <c r="I557" s="86" t="b">
        <v>0</v>
      </c>
      <c r="J557" s="86" t="b">
        <v>0</v>
      </c>
      <c r="K557" s="86" t="b">
        <v>0</v>
      </c>
      <c r="L557" s="86" t="b">
        <v>0</v>
      </c>
    </row>
    <row r="558" spans="1:12" ht="15">
      <c r="A558" s="86" t="s">
        <v>1661</v>
      </c>
      <c r="B558" s="86" t="s">
        <v>403</v>
      </c>
      <c r="C558" s="86">
        <v>7</v>
      </c>
      <c r="D558" s="122">
        <v>0.01220906373086622</v>
      </c>
      <c r="E558" s="122">
        <v>0.9327383901440001</v>
      </c>
      <c r="F558" s="86" t="s">
        <v>1379</v>
      </c>
      <c r="G558" s="86" t="b">
        <v>0</v>
      </c>
      <c r="H558" s="86" t="b">
        <v>0</v>
      </c>
      <c r="I558" s="86" t="b">
        <v>0</v>
      </c>
      <c r="J558" s="86" t="b">
        <v>0</v>
      </c>
      <c r="K558" s="86" t="b">
        <v>0</v>
      </c>
      <c r="L558" s="86" t="b">
        <v>0</v>
      </c>
    </row>
    <row r="559" spans="1:12" ht="15">
      <c r="A559" s="86" t="s">
        <v>1663</v>
      </c>
      <c r="B559" s="86" t="s">
        <v>403</v>
      </c>
      <c r="C559" s="86">
        <v>5</v>
      </c>
      <c r="D559" s="122">
        <v>0.01040426252294866</v>
      </c>
      <c r="E559" s="122">
        <v>0.552527148432394</v>
      </c>
      <c r="F559" s="86" t="s">
        <v>1379</v>
      </c>
      <c r="G559" s="86" t="b">
        <v>0</v>
      </c>
      <c r="H559" s="86" t="b">
        <v>0</v>
      </c>
      <c r="I559" s="86" t="b">
        <v>0</v>
      </c>
      <c r="J559" s="86" t="b">
        <v>0</v>
      </c>
      <c r="K559" s="86" t="b">
        <v>0</v>
      </c>
      <c r="L559" s="86" t="b">
        <v>0</v>
      </c>
    </row>
    <row r="560" spans="1:12" ht="15">
      <c r="A560" s="86" t="s">
        <v>403</v>
      </c>
      <c r="B560" s="86" t="s">
        <v>406</v>
      </c>
      <c r="C560" s="86">
        <v>5</v>
      </c>
      <c r="D560" s="122">
        <v>0.01040426252294866</v>
      </c>
      <c r="E560" s="122">
        <v>0.8320682282626368</v>
      </c>
      <c r="F560" s="86" t="s">
        <v>1379</v>
      </c>
      <c r="G560" s="86" t="b">
        <v>0</v>
      </c>
      <c r="H560" s="86" t="b">
        <v>0</v>
      </c>
      <c r="I560" s="86" t="b">
        <v>0</v>
      </c>
      <c r="J560" s="86" t="b">
        <v>0</v>
      </c>
      <c r="K560" s="86" t="b">
        <v>0</v>
      </c>
      <c r="L560" s="86" t="b">
        <v>0</v>
      </c>
    </row>
    <row r="561" spans="1:12" ht="15">
      <c r="A561" s="86" t="s">
        <v>406</v>
      </c>
      <c r="B561" s="86" t="s">
        <v>403</v>
      </c>
      <c r="C561" s="86">
        <v>4</v>
      </c>
      <c r="D561" s="122">
        <v>0.009216589861751152</v>
      </c>
      <c r="E561" s="122">
        <v>0.7566471310883188</v>
      </c>
      <c r="F561" s="86" t="s">
        <v>1379</v>
      </c>
      <c r="G561" s="86" t="b">
        <v>0</v>
      </c>
      <c r="H561" s="86" t="b">
        <v>0</v>
      </c>
      <c r="I561" s="86" t="b">
        <v>0</v>
      </c>
      <c r="J561" s="86" t="b">
        <v>0</v>
      </c>
      <c r="K561" s="86" t="b">
        <v>0</v>
      </c>
      <c r="L561" s="86" t="b">
        <v>0</v>
      </c>
    </row>
    <row r="562" spans="1:12" ht="15">
      <c r="A562" s="86" t="s">
        <v>1744</v>
      </c>
      <c r="B562" s="86" t="s">
        <v>1696</v>
      </c>
      <c r="C562" s="86">
        <v>4</v>
      </c>
      <c r="D562" s="122">
        <v>0.009216589861751152</v>
      </c>
      <c r="E562" s="122">
        <v>1.9934362304976116</v>
      </c>
      <c r="F562" s="86" t="s">
        <v>1379</v>
      </c>
      <c r="G562" s="86" t="b">
        <v>0</v>
      </c>
      <c r="H562" s="86" t="b">
        <v>0</v>
      </c>
      <c r="I562" s="86" t="b">
        <v>0</v>
      </c>
      <c r="J562" s="86" t="b">
        <v>0</v>
      </c>
      <c r="K562" s="86" t="b">
        <v>0</v>
      </c>
      <c r="L562" s="86" t="b">
        <v>0</v>
      </c>
    </row>
    <row r="563" spans="1:12" ht="15">
      <c r="A563" s="86" t="s">
        <v>1696</v>
      </c>
      <c r="B563" s="86" t="s">
        <v>1663</v>
      </c>
      <c r="C563" s="86">
        <v>4</v>
      </c>
      <c r="D563" s="122">
        <v>0.009216589861751152</v>
      </c>
      <c r="E563" s="122">
        <v>1.5163149757779493</v>
      </c>
      <c r="F563" s="86" t="s">
        <v>1379</v>
      </c>
      <c r="G563" s="86" t="b">
        <v>0</v>
      </c>
      <c r="H563" s="86" t="b">
        <v>0</v>
      </c>
      <c r="I563" s="86" t="b">
        <v>0</v>
      </c>
      <c r="J563" s="86" t="b">
        <v>0</v>
      </c>
      <c r="K563" s="86" t="b">
        <v>0</v>
      </c>
      <c r="L563" s="86" t="b">
        <v>0</v>
      </c>
    </row>
    <row r="564" spans="1:12" ht="15">
      <c r="A564" s="86" t="s">
        <v>1663</v>
      </c>
      <c r="B564" s="86" t="s">
        <v>1775</v>
      </c>
      <c r="C564" s="86">
        <v>4</v>
      </c>
      <c r="D564" s="122">
        <v>0.009216589861751152</v>
      </c>
      <c r="E564" s="122">
        <v>1.5163149757779493</v>
      </c>
      <c r="F564" s="86" t="s">
        <v>1379</v>
      </c>
      <c r="G564" s="86" t="b">
        <v>0</v>
      </c>
      <c r="H564" s="86" t="b">
        <v>0</v>
      </c>
      <c r="I564" s="86" t="b">
        <v>0</v>
      </c>
      <c r="J564" s="86" t="b">
        <v>0</v>
      </c>
      <c r="K564" s="86" t="b">
        <v>0</v>
      </c>
      <c r="L564" s="86" t="b">
        <v>0</v>
      </c>
    </row>
    <row r="565" spans="1:12" ht="15">
      <c r="A565" s="86" t="s">
        <v>1775</v>
      </c>
      <c r="B565" s="86" t="s">
        <v>1776</v>
      </c>
      <c r="C565" s="86">
        <v>4</v>
      </c>
      <c r="D565" s="122">
        <v>0.009216589861751152</v>
      </c>
      <c r="E565" s="122">
        <v>1.9934362304976116</v>
      </c>
      <c r="F565" s="86" t="s">
        <v>1379</v>
      </c>
      <c r="G565" s="86" t="b">
        <v>0</v>
      </c>
      <c r="H565" s="86" t="b">
        <v>0</v>
      </c>
      <c r="I565" s="86" t="b">
        <v>0</v>
      </c>
      <c r="J565" s="86" t="b">
        <v>0</v>
      </c>
      <c r="K565" s="86" t="b">
        <v>0</v>
      </c>
      <c r="L565" s="86" t="b">
        <v>0</v>
      </c>
    </row>
    <row r="566" spans="1:12" ht="15">
      <c r="A566" s="86" t="s">
        <v>1776</v>
      </c>
      <c r="B566" s="86" t="s">
        <v>1777</v>
      </c>
      <c r="C566" s="86">
        <v>4</v>
      </c>
      <c r="D566" s="122">
        <v>0.009216589861751152</v>
      </c>
      <c r="E566" s="122">
        <v>1.9934362304976116</v>
      </c>
      <c r="F566" s="86" t="s">
        <v>1379</v>
      </c>
      <c r="G566" s="86" t="b">
        <v>0</v>
      </c>
      <c r="H566" s="86" t="b">
        <v>0</v>
      </c>
      <c r="I566" s="86" t="b">
        <v>0</v>
      </c>
      <c r="J566" s="86" t="b">
        <v>0</v>
      </c>
      <c r="K566" s="86" t="b">
        <v>0</v>
      </c>
      <c r="L566" s="86" t="b">
        <v>0</v>
      </c>
    </row>
    <row r="567" spans="1:12" ht="15">
      <c r="A567" s="86" t="s">
        <v>1777</v>
      </c>
      <c r="B567" s="86" t="s">
        <v>403</v>
      </c>
      <c r="C567" s="86">
        <v>4</v>
      </c>
      <c r="D567" s="122">
        <v>0.009216589861751152</v>
      </c>
      <c r="E567" s="122">
        <v>0.9327383901440001</v>
      </c>
      <c r="F567" s="86" t="s">
        <v>1379</v>
      </c>
      <c r="G567" s="86" t="b">
        <v>0</v>
      </c>
      <c r="H567" s="86" t="b">
        <v>0</v>
      </c>
      <c r="I567" s="86" t="b">
        <v>0</v>
      </c>
      <c r="J567" s="86" t="b">
        <v>0</v>
      </c>
      <c r="K567" s="86" t="b">
        <v>0</v>
      </c>
      <c r="L567" s="86" t="b">
        <v>0</v>
      </c>
    </row>
    <row r="568" spans="1:12" ht="15">
      <c r="A568" s="86" t="s">
        <v>403</v>
      </c>
      <c r="B568" s="86" t="s">
        <v>1778</v>
      </c>
      <c r="C568" s="86">
        <v>4</v>
      </c>
      <c r="D568" s="122">
        <v>0.009216589861751152</v>
      </c>
      <c r="E568" s="122">
        <v>1.133098223926618</v>
      </c>
      <c r="F568" s="86" t="s">
        <v>1379</v>
      </c>
      <c r="G568" s="86" t="b">
        <v>0</v>
      </c>
      <c r="H568" s="86" t="b">
        <v>0</v>
      </c>
      <c r="I568" s="86" t="b">
        <v>0</v>
      </c>
      <c r="J568" s="86" t="b">
        <v>0</v>
      </c>
      <c r="K568" s="86" t="b">
        <v>0</v>
      </c>
      <c r="L568" s="86" t="b">
        <v>0</v>
      </c>
    </row>
    <row r="569" spans="1:12" ht="15">
      <c r="A569" s="86" t="s">
        <v>1778</v>
      </c>
      <c r="B569" s="86" t="s">
        <v>1779</v>
      </c>
      <c r="C569" s="86">
        <v>4</v>
      </c>
      <c r="D569" s="122">
        <v>0.009216589861751152</v>
      </c>
      <c r="E569" s="122">
        <v>1.9934362304976116</v>
      </c>
      <c r="F569" s="86" t="s">
        <v>1379</v>
      </c>
      <c r="G569" s="86" t="b">
        <v>0</v>
      </c>
      <c r="H569" s="86" t="b">
        <v>0</v>
      </c>
      <c r="I569" s="86" t="b">
        <v>0</v>
      </c>
      <c r="J569" s="86" t="b">
        <v>0</v>
      </c>
      <c r="K569" s="86" t="b">
        <v>0</v>
      </c>
      <c r="L569" s="86" t="b">
        <v>0</v>
      </c>
    </row>
    <row r="570" spans="1:12" ht="15">
      <c r="A570" s="86" t="s">
        <v>1779</v>
      </c>
      <c r="B570" s="86" t="s">
        <v>1704</v>
      </c>
      <c r="C570" s="86">
        <v>4</v>
      </c>
      <c r="D570" s="122">
        <v>0.009216589861751152</v>
      </c>
      <c r="E570" s="122">
        <v>1.6924062348336306</v>
      </c>
      <c r="F570" s="86" t="s">
        <v>1379</v>
      </c>
      <c r="G570" s="86" t="b">
        <v>0</v>
      </c>
      <c r="H570" s="86" t="b">
        <v>0</v>
      </c>
      <c r="I570" s="86" t="b">
        <v>0</v>
      </c>
      <c r="J570" s="86" t="b">
        <v>0</v>
      </c>
      <c r="K570" s="86" t="b">
        <v>0</v>
      </c>
      <c r="L570" s="86" t="b">
        <v>0</v>
      </c>
    </row>
    <row r="571" spans="1:12" ht="15">
      <c r="A571" s="86" t="s">
        <v>1704</v>
      </c>
      <c r="B571" s="86" t="s">
        <v>1485</v>
      </c>
      <c r="C571" s="86">
        <v>4</v>
      </c>
      <c r="D571" s="122">
        <v>0.009216589861751152</v>
      </c>
      <c r="E571" s="122">
        <v>1.3913762391696494</v>
      </c>
      <c r="F571" s="86" t="s">
        <v>1379</v>
      </c>
      <c r="G571" s="86" t="b">
        <v>0</v>
      </c>
      <c r="H571" s="86" t="b">
        <v>0</v>
      </c>
      <c r="I571" s="86" t="b">
        <v>0</v>
      </c>
      <c r="J571" s="86" t="b">
        <v>0</v>
      </c>
      <c r="K571" s="86" t="b">
        <v>0</v>
      </c>
      <c r="L571" s="86" t="b">
        <v>0</v>
      </c>
    </row>
    <row r="572" spans="1:12" ht="15">
      <c r="A572" s="86" t="s">
        <v>1485</v>
      </c>
      <c r="B572" s="86" t="s">
        <v>1620</v>
      </c>
      <c r="C572" s="86">
        <v>4</v>
      </c>
      <c r="D572" s="122">
        <v>0.009216589861751152</v>
      </c>
      <c r="E572" s="122">
        <v>1.6924062348336306</v>
      </c>
      <c r="F572" s="86" t="s">
        <v>1379</v>
      </c>
      <c r="G572" s="86" t="b">
        <v>0</v>
      </c>
      <c r="H572" s="86" t="b">
        <v>0</v>
      </c>
      <c r="I572" s="86" t="b">
        <v>0</v>
      </c>
      <c r="J572" s="86" t="b">
        <v>0</v>
      </c>
      <c r="K572" s="86" t="b">
        <v>0</v>
      </c>
      <c r="L572" s="86" t="b">
        <v>0</v>
      </c>
    </row>
    <row r="573" spans="1:12" ht="15">
      <c r="A573" s="86" t="s">
        <v>1620</v>
      </c>
      <c r="B573" s="86" t="s">
        <v>1780</v>
      </c>
      <c r="C573" s="86">
        <v>4</v>
      </c>
      <c r="D573" s="122">
        <v>0.009216589861751152</v>
      </c>
      <c r="E573" s="122">
        <v>1.9934362304976116</v>
      </c>
      <c r="F573" s="86" t="s">
        <v>1379</v>
      </c>
      <c r="G573" s="86" t="b">
        <v>0</v>
      </c>
      <c r="H573" s="86" t="b">
        <v>0</v>
      </c>
      <c r="I573" s="86" t="b">
        <v>0</v>
      </c>
      <c r="J573" s="86" t="b">
        <v>0</v>
      </c>
      <c r="K573" s="86" t="b">
        <v>0</v>
      </c>
      <c r="L573" s="86" t="b">
        <v>0</v>
      </c>
    </row>
    <row r="574" spans="1:12" ht="15">
      <c r="A574" s="86" t="s">
        <v>1780</v>
      </c>
      <c r="B574" s="86" t="s">
        <v>1704</v>
      </c>
      <c r="C574" s="86">
        <v>4</v>
      </c>
      <c r="D574" s="122">
        <v>0.009216589861751152</v>
      </c>
      <c r="E574" s="122">
        <v>1.6924062348336306</v>
      </c>
      <c r="F574" s="86" t="s">
        <v>1379</v>
      </c>
      <c r="G574" s="86" t="b">
        <v>0</v>
      </c>
      <c r="H574" s="86" t="b">
        <v>0</v>
      </c>
      <c r="I574" s="86" t="b">
        <v>0</v>
      </c>
      <c r="J574" s="86" t="b">
        <v>0</v>
      </c>
      <c r="K574" s="86" t="b">
        <v>0</v>
      </c>
      <c r="L574" s="86" t="b">
        <v>0</v>
      </c>
    </row>
    <row r="575" spans="1:12" ht="15">
      <c r="A575" s="86" t="s">
        <v>1704</v>
      </c>
      <c r="B575" s="86" t="s">
        <v>1647</v>
      </c>
      <c r="C575" s="86">
        <v>4</v>
      </c>
      <c r="D575" s="122">
        <v>0.009216589861751152</v>
      </c>
      <c r="E575" s="122">
        <v>1.6924062348336306</v>
      </c>
      <c r="F575" s="86" t="s">
        <v>1379</v>
      </c>
      <c r="G575" s="86" t="b">
        <v>0</v>
      </c>
      <c r="H575" s="86" t="b">
        <v>0</v>
      </c>
      <c r="I575" s="86" t="b">
        <v>0</v>
      </c>
      <c r="J575" s="86" t="b">
        <v>0</v>
      </c>
      <c r="K575" s="86" t="b">
        <v>0</v>
      </c>
      <c r="L575" s="86" t="b">
        <v>0</v>
      </c>
    </row>
    <row r="576" spans="1:12" ht="15">
      <c r="A576" s="86" t="s">
        <v>1647</v>
      </c>
      <c r="B576" s="86" t="s">
        <v>1687</v>
      </c>
      <c r="C576" s="86">
        <v>4</v>
      </c>
      <c r="D576" s="122">
        <v>0.009216589861751152</v>
      </c>
      <c r="E576" s="122">
        <v>1.9934362304976116</v>
      </c>
      <c r="F576" s="86" t="s">
        <v>1379</v>
      </c>
      <c r="G576" s="86" t="b">
        <v>0</v>
      </c>
      <c r="H576" s="86" t="b">
        <v>0</v>
      </c>
      <c r="I576" s="86" t="b">
        <v>0</v>
      </c>
      <c r="J576" s="86" t="b">
        <v>0</v>
      </c>
      <c r="K576" s="86" t="b">
        <v>0</v>
      </c>
      <c r="L576" s="86" t="b">
        <v>0</v>
      </c>
    </row>
    <row r="577" spans="1:12" ht="15">
      <c r="A577" s="86" t="s">
        <v>1687</v>
      </c>
      <c r="B577" s="86" t="s">
        <v>403</v>
      </c>
      <c r="C577" s="86">
        <v>4</v>
      </c>
      <c r="D577" s="122">
        <v>0.009216589861751152</v>
      </c>
      <c r="E577" s="122">
        <v>0.9327383901440001</v>
      </c>
      <c r="F577" s="86" t="s">
        <v>1379</v>
      </c>
      <c r="G577" s="86" t="b">
        <v>0</v>
      </c>
      <c r="H577" s="86" t="b">
        <v>0</v>
      </c>
      <c r="I577" s="86" t="b">
        <v>0</v>
      </c>
      <c r="J577" s="86" t="b">
        <v>0</v>
      </c>
      <c r="K577" s="86" t="b">
        <v>0</v>
      </c>
      <c r="L577" s="86" t="b">
        <v>0</v>
      </c>
    </row>
    <row r="578" spans="1:12" ht="15">
      <c r="A578" s="86" t="s">
        <v>403</v>
      </c>
      <c r="B578" s="86" t="s">
        <v>1743</v>
      </c>
      <c r="C578" s="86">
        <v>4</v>
      </c>
      <c r="D578" s="122">
        <v>0.009216589861751152</v>
      </c>
      <c r="E578" s="122">
        <v>1.133098223926618</v>
      </c>
      <c r="F578" s="86" t="s">
        <v>1379</v>
      </c>
      <c r="G578" s="86" t="b">
        <v>0</v>
      </c>
      <c r="H578" s="86" t="b">
        <v>0</v>
      </c>
      <c r="I578" s="86" t="b">
        <v>0</v>
      </c>
      <c r="J578" s="86" t="b">
        <v>0</v>
      </c>
      <c r="K578" s="86" t="b">
        <v>0</v>
      </c>
      <c r="L578" s="86" t="b">
        <v>0</v>
      </c>
    </row>
    <row r="579" spans="1:12" ht="15">
      <c r="A579" s="86" t="s">
        <v>1743</v>
      </c>
      <c r="B579" s="86" t="s">
        <v>1485</v>
      </c>
      <c r="C579" s="86">
        <v>4</v>
      </c>
      <c r="D579" s="122">
        <v>0.009216589861751152</v>
      </c>
      <c r="E579" s="122">
        <v>1.6924062348336306</v>
      </c>
      <c r="F579" s="86" t="s">
        <v>1379</v>
      </c>
      <c r="G579" s="86" t="b">
        <v>0</v>
      </c>
      <c r="H579" s="86" t="b">
        <v>0</v>
      </c>
      <c r="I579" s="86" t="b">
        <v>0</v>
      </c>
      <c r="J579" s="86" t="b">
        <v>0</v>
      </c>
      <c r="K579" s="86" t="b">
        <v>0</v>
      </c>
      <c r="L579" s="86" t="b">
        <v>0</v>
      </c>
    </row>
    <row r="580" spans="1:12" ht="15">
      <c r="A580" s="86" t="s">
        <v>1485</v>
      </c>
      <c r="B580" s="86" t="s">
        <v>1781</v>
      </c>
      <c r="C580" s="86">
        <v>4</v>
      </c>
      <c r="D580" s="122">
        <v>0.009216589861751152</v>
      </c>
      <c r="E580" s="122">
        <v>1.6924062348336306</v>
      </c>
      <c r="F580" s="86" t="s">
        <v>1379</v>
      </c>
      <c r="G580" s="86" t="b">
        <v>0</v>
      </c>
      <c r="H580" s="86" t="b">
        <v>0</v>
      </c>
      <c r="I580" s="86" t="b">
        <v>0</v>
      </c>
      <c r="J580" s="86" t="b">
        <v>0</v>
      </c>
      <c r="K580" s="86" t="b">
        <v>0</v>
      </c>
      <c r="L580" s="86" t="b">
        <v>0</v>
      </c>
    </row>
    <row r="581" spans="1:12" ht="15">
      <c r="A581" s="86" t="s">
        <v>1781</v>
      </c>
      <c r="B581" s="86" t="s">
        <v>403</v>
      </c>
      <c r="C581" s="86">
        <v>4</v>
      </c>
      <c r="D581" s="122">
        <v>0.009216589861751152</v>
      </c>
      <c r="E581" s="122">
        <v>0.9327383901440001</v>
      </c>
      <c r="F581" s="86" t="s">
        <v>1379</v>
      </c>
      <c r="G581" s="86" t="b">
        <v>0</v>
      </c>
      <c r="H581" s="86" t="b">
        <v>0</v>
      </c>
      <c r="I581" s="86" t="b">
        <v>0</v>
      </c>
      <c r="J581" s="86" t="b">
        <v>0</v>
      </c>
      <c r="K581" s="86" t="b">
        <v>0</v>
      </c>
      <c r="L581" s="86" t="b">
        <v>0</v>
      </c>
    </row>
    <row r="582" spans="1:12" ht="15">
      <c r="A582" s="86" t="s">
        <v>403</v>
      </c>
      <c r="B582" s="86" t="s">
        <v>1727</v>
      </c>
      <c r="C582" s="86">
        <v>4</v>
      </c>
      <c r="D582" s="122">
        <v>0.009216589861751152</v>
      </c>
      <c r="E582" s="122">
        <v>1.133098223926618</v>
      </c>
      <c r="F582" s="86" t="s">
        <v>1379</v>
      </c>
      <c r="G582" s="86" t="b">
        <v>0</v>
      </c>
      <c r="H582" s="86" t="b">
        <v>0</v>
      </c>
      <c r="I582" s="86" t="b">
        <v>0</v>
      </c>
      <c r="J582" s="86" t="b">
        <v>0</v>
      </c>
      <c r="K582" s="86" t="b">
        <v>0</v>
      </c>
      <c r="L582" s="86" t="b">
        <v>0</v>
      </c>
    </row>
    <row r="583" spans="1:12" ht="15">
      <c r="A583" s="86" t="s">
        <v>1727</v>
      </c>
      <c r="B583" s="86" t="s">
        <v>276</v>
      </c>
      <c r="C583" s="86">
        <v>4</v>
      </c>
      <c r="D583" s="122">
        <v>0.009216589861751152</v>
      </c>
      <c r="E583" s="122">
        <v>1.6412537123862492</v>
      </c>
      <c r="F583" s="86" t="s">
        <v>1379</v>
      </c>
      <c r="G583" s="86" t="b">
        <v>0</v>
      </c>
      <c r="H583" s="86" t="b">
        <v>0</v>
      </c>
      <c r="I583" s="86" t="b">
        <v>0</v>
      </c>
      <c r="J583" s="86" t="b">
        <v>0</v>
      </c>
      <c r="K583" s="86" t="b">
        <v>0</v>
      </c>
      <c r="L583" s="86" t="b">
        <v>0</v>
      </c>
    </row>
    <row r="584" spans="1:12" ht="15">
      <c r="A584" s="86" t="s">
        <v>271</v>
      </c>
      <c r="B584" s="86" t="s">
        <v>276</v>
      </c>
      <c r="C584" s="86">
        <v>4</v>
      </c>
      <c r="D584" s="122">
        <v>0.011991059867870794</v>
      </c>
      <c r="E584" s="122">
        <v>1.3402237167222681</v>
      </c>
      <c r="F584" s="86" t="s">
        <v>1379</v>
      </c>
      <c r="G584" s="86" t="b">
        <v>0</v>
      </c>
      <c r="H584" s="86" t="b">
        <v>0</v>
      </c>
      <c r="I584" s="86" t="b">
        <v>0</v>
      </c>
      <c r="J584" s="86" t="b">
        <v>0</v>
      </c>
      <c r="K584" s="86" t="b">
        <v>0</v>
      </c>
      <c r="L584" s="86" t="b">
        <v>0</v>
      </c>
    </row>
    <row r="585" spans="1:12" ht="15">
      <c r="A585" s="86" t="s">
        <v>271</v>
      </c>
      <c r="B585" s="86" t="s">
        <v>296</v>
      </c>
      <c r="C585" s="86">
        <v>3</v>
      </c>
      <c r="D585" s="122">
        <v>0.007776074216186406</v>
      </c>
      <c r="E585" s="122">
        <v>1.0903462435056681</v>
      </c>
      <c r="F585" s="86" t="s">
        <v>1379</v>
      </c>
      <c r="G585" s="86" t="b">
        <v>0</v>
      </c>
      <c r="H585" s="86" t="b">
        <v>0</v>
      </c>
      <c r="I585" s="86" t="b">
        <v>0</v>
      </c>
      <c r="J585" s="86" t="b">
        <v>0</v>
      </c>
      <c r="K585" s="86" t="b">
        <v>0</v>
      </c>
      <c r="L585" s="86" t="b">
        <v>0</v>
      </c>
    </row>
    <row r="586" spans="1:12" ht="15">
      <c r="A586" s="86" t="s">
        <v>295</v>
      </c>
      <c r="B586" s="86" t="s">
        <v>1664</v>
      </c>
      <c r="C586" s="86">
        <v>3</v>
      </c>
      <c r="D586" s="122">
        <v>0.007776074216186406</v>
      </c>
      <c r="E586" s="122">
        <v>1.5954962218255742</v>
      </c>
      <c r="F586" s="86" t="s">
        <v>1379</v>
      </c>
      <c r="G586" s="86" t="b">
        <v>0</v>
      </c>
      <c r="H586" s="86" t="b">
        <v>0</v>
      </c>
      <c r="I586" s="86" t="b">
        <v>0</v>
      </c>
      <c r="J586" s="86" t="b">
        <v>1</v>
      </c>
      <c r="K586" s="86" t="b">
        <v>0</v>
      </c>
      <c r="L586" s="86" t="b">
        <v>0</v>
      </c>
    </row>
    <row r="587" spans="1:12" ht="15">
      <c r="A587" s="86" t="s">
        <v>1664</v>
      </c>
      <c r="B587" s="86" t="s">
        <v>1663</v>
      </c>
      <c r="C587" s="86">
        <v>3</v>
      </c>
      <c r="D587" s="122">
        <v>0.007776074216186406</v>
      </c>
      <c r="E587" s="122">
        <v>1.5163149757779493</v>
      </c>
      <c r="F587" s="86" t="s">
        <v>1379</v>
      </c>
      <c r="G587" s="86" t="b">
        <v>1</v>
      </c>
      <c r="H587" s="86" t="b">
        <v>0</v>
      </c>
      <c r="I587" s="86" t="b">
        <v>0</v>
      </c>
      <c r="J587" s="86" t="b">
        <v>0</v>
      </c>
      <c r="K587" s="86" t="b">
        <v>0</v>
      </c>
      <c r="L587" s="86" t="b">
        <v>0</v>
      </c>
    </row>
    <row r="588" spans="1:12" ht="15">
      <c r="A588" s="86" t="s">
        <v>403</v>
      </c>
      <c r="B588" s="86" t="s">
        <v>1843</v>
      </c>
      <c r="C588" s="86">
        <v>3</v>
      </c>
      <c r="D588" s="122">
        <v>0.007776074216186406</v>
      </c>
      <c r="E588" s="122">
        <v>1.133098223926618</v>
      </c>
      <c r="F588" s="86" t="s">
        <v>1379</v>
      </c>
      <c r="G588" s="86" t="b">
        <v>0</v>
      </c>
      <c r="H588" s="86" t="b">
        <v>0</v>
      </c>
      <c r="I588" s="86" t="b">
        <v>0</v>
      </c>
      <c r="J588" s="86" t="b">
        <v>0</v>
      </c>
      <c r="K588" s="86" t="b">
        <v>0</v>
      </c>
      <c r="L588" s="86" t="b">
        <v>0</v>
      </c>
    </row>
    <row r="589" spans="1:12" ht="15">
      <c r="A589" s="86" t="s">
        <v>1843</v>
      </c>
      <c r="B589" s="86" t="s">
        <v>1726</v>
      </c>
      <c r="C589" s="86">
        <v>3</v>
      </c>
      <c r="D589" s="122">
        <v>0.007776074216186406</v>
      </c>
      <c r="E589" s="122">
        <v>2.1183749671059116</v>
      </c>
      <c r="F589" s="86" t="s">
        <v>1379</v>
      </c>
      <c r="G589" s="86" t="b">
        <v>0</v>
      </c>
      <c r="H589" s="86" t="b">
        <v>0</v>
      </c>
      <c r="I589" s="86" t="b">
        <v>0</v>
      </c>
      <c r="J589" s="86" t="b">
        <v>0</v>
      </c>
      <c r="K589" s="86" t="b">
        <v>0</v>
      </c>
      <c r="L589" s="86" t="b">
        <v>0</v>
      </c>
    </row>
    <row r="590" spans="1:12" ht="15">
      <c r="A590" s="86" t="s">
        <v>1726</v>
      </c>
      <c r="B590" s="86" t="s">
        <v>1706</v>
      </c>
      <c r="C590" s="86">
        <v>3</v>
      </c>
      <c r="D590" s="122">
        <v>0.007776074216186406</v>
      </c>
      <c r="E590" s="122">
        <v>2.1183749671059116</v>
      </c>
      <c r="F590" s="86" t="s">
        <v>1379</v>
      </c>
      <c r="G590" s="86" t="b">
        <v>0</v>
      </c>
      <c r="H590" s="86" t="b">
        <v>0</v>
      </c>
      <c r="I590" s="86" t="b">
        <v>0</v>
      </c>
      <c r="J590" s="86" t="b">
        <v>0</v>
      </c>
      <c r="K590" s="86" t="b">
        <v>0</v>
      </c>
      <c r="L590" s="86" t="b">
        <v>0</v>
      </c>
    </row>
    <row r="591" spans="1:12" ht="15">
      <c r="A591" s="86" t="s">
        <v>403</v>
      </c>
      <c r="B591" s="86" t="s">
        <v>424</v>
      </c>
      <c r="C591" s="86">
        <v>3</v>
      </c>
      <c r="D591" s="122">
        <v>0.007776074216186406</v>
      </c>
      <c r="E591" s="122">
        <v>1.0081594873183182</v>
      </c>
      <c r="F591" s="86" t="s">
        <v>1379</v>
      </c>
      <c r="G591" s="86" t="b">
        <v>0</v>
      </c>
      <c r="H591" s="86" t="b">
        <v>0</v>
      </c>
      <c r="I591" s="86" t="b">
        <v>0</v>
      </c>
      <c r="J591" s="86" t="b">
        <v>0</v>
      </c>
      <c r="K591" s="86" t="b">
        <v>0</v>
      </c>
      <c r="L591" s="86" t="b">
        <v>0</v>
      </c>
    </row>
    <row r="592" spans="1:12" ht="15">
      <c r="A592" s="86" t="s">
        <v>424</v>
      </c>
      <c r="B592" s="86" t="s">
        <v>1451</v>
      </c>
      <c r="C592" s="86">
        <v>3</v>
      </c>
      <c r="D592" s="122">
        <v>0.007776074216186406</v>
      </c>
      <c r="E592" s="122">
        <v>1.9934362304976119</v>
      </c>
      <c r="F592" s="86" t="s">
        <v>1379</v>
      </c>
      <c r="G592" s="86" t="b">
        <v>0</v>
      </c>
      <c r="H592" s="86" t="b">
        <v>0</v>
      </c>
      <c r="I592" s="86" t="b">
        <v>0</v>
      </c>
      <c r="J592" s="86" t="b">
        <v>0</v>
      </c>
      <c r="K592" s="86" t="b">
        <v>0</v>
      </c>
      <c r="L592" s="86" t="b">
        <v>0</v>
      </c>
    </row>
    <row r="593" spans="1:12" ht="15">
      <c r="A593" s="86" t="s">
        <v>264</v>
      </c>
      <c r="B593" s="86" t="s">
        <v>258</v>
      </c>
      <c r="C593" s="86">
        <v>3</v>
      </c>
      <c r="D593" s="122">
        <v>0.007776074216186406</v>
      </c>
      <c r="E593" s="122">
        <v>1.674677467873199</v>
      </c>
      <c r="F593" s="86" t="s">
        <v>1379</v>
      </c>
      <c r="G593" s="86" t="b">
        <v>0</v>
      </c>
      <c r="H593" s="86" t="b">
        <v>0</v>
      </c>
      <c r="I593" s="86" t="b">
        <v>0</v>
      </c>
      <c r="J593" s="86" t="b">
        <v>0</v>
      </c>
      <c r="K593" s="86" t="b">
        <v>0</v>
      </c>
      <c r="L593" s="86" t="b">
        <v>0</v>
      </c>
    </row>
    <row r="594" spans="1:12" ht="15">
      <c r="A594" s="86" t="s">
        <v>295</v>
      </c>
      <c r="B594" s="86" t="s">
        <v>1844</v>
      </c>
      <c r="C594" s="86">
        <v>3</v>
      </c>
      <c r="D594" s="122">
        <v>0.007776074216186406</v>
      </c>
      <c r="E594" s="122">
        <v>1.5954962218255742</v>
      </c>
      <c r="F594" s="86" t="s">
        <v>1379</v>
      </c>
      <c r="G594" s="86" t="b">
        <v>0</v>
      </c>
      <c r="H594" s="86" t="b">
        <v>0</v>
      </c>
      <c r="I594" s="86" t="b">
        <v>0</v>
      </c>
      <c r="J594" s="86" t="b">
        <v>0</v>
      </c>
      <c r="K594" s="86" t="b">
        <v>0</v>
      </c>
      <c r="L594" s="86" t="b">
        <v>0</v>
      </c>
    </row>
    <row r="595" spans="1:12" ht="15">
      <c r="A595" s="86" t="s">
        <v>1844</v>
      </c>
      <c r="B595" s="86" t="s">
        <v>1672</v>
      </c>
      <c r="C595" s="86">
        <v>3</v>
      </c>
      <c r="D595" s="122">
        <v>0.007776074216186406</v>
      </c>
      <c r="E595" s="122">
        <v>2.1183749671059116</v>
      </c>
      <c r="F595" s="86" t="s">
        <v>1379</v>
      </c>
      <c r="G595" s="86" t="b">
        <v>0</v>
      </c>
      <c r="H595" s="86" t="b">
        <v>0</v>
      </c>
      <c r="I595" s="86" t="b">
        <v>0</v>
      </c>
      <c r="J595" s="86" t="b">
        <v>0</v>
      </c>
      <c r="K595" s="86" t="b">
        <v>0</v>
      </c>
      <c r="L595" s="86" t="b">
        <v>0</v>
      </c>
    </row>
    <row r="596" spans="1:12" ht="15">
      <c r="A596" s="86" t="s">
        <v>1672</v>
      </c>
      <c r="B596" s="86" t="s">
        <v>1845</v>
      </c>
      <c r="C596" s="86">
        <v>3</v>
      </c>
      <c r="D596" s="122">
        <v>0.007776074216186406</v>
      </c>
      <c r="E596" s="122">
        <v>2.1183749671059116</v>
      </c>
      <c r="F596" s="86" t="s">
        <v>1379</v>
      </c>
      <c r="G596" s="86" t="b">
        <v>0</v>
      </c>
      <c r="H596" s="86" t="b">
        <v>0</v>
      </c>
      <c r="I596" s="86" t="b">
        <v>0</v>
      </c>
      <c r="J596" s="86" t="b">
        <v>0</v>
      </c>
      <c r="K596" s="86" t="b">
        <v>0</v>
      </c>
      <c r="L596" s="86" t="b">
        <v>0</v>
      </c>
    </row>
    <row r="597" spans="1:12" ht="15">
      <c r="A597" s="86" t="s">
        <v>1845</v>
      </c>
      <c r="B597" s="86" t="s">
        <v>403</v>
      </c>
      <c r="C597" s="86">
        <v>3</v>
      </c>
      <c r="D597" s="122">
        <v>0.007776074216186406</v>
      </c>
      <c r="E597" s="122">
        <v>0.9327383901440001</v>
      </c>
      <c r="F597" s="86" t="s">
        <v>1379</v>
      </c>
      <c r="G597" s="86" t="b">
        <v>0</v>
      </c>
      <c r="H597" s="86" t="b">
        <v>0</v>
      </c>
      <c r="I597" s="86" t="b">
        <v>0</v>
      </c>
      <c r="J597" s="86" t="b">
        <v>0</v>
      </c>
      <c r="K597" s="86" t="b">
        <v>0</v>
      </c>
      <c r="L597" s="86" t="b">
        <v>0</v>
      </c>
    </row>
    <row r="598" spans="1:12" ht="15">
      <c r="A598" s="86" t="s">
        <v>403</v>
      </c>
      <c r="B598" s="86" t="s">
        <v>1846</v>
      </c>
      <c r="C598" s="86">
        <v>3</v>
      </c>
      <c r="D598" s="122">
        <v>0.007776074216186406</v>
      </c>
      <c r="E598" s="122">
        <v>1.133098223926618</v>
      </c>
      <c r="F598" s="86" t="s">
        <v>1379</v>
      </c>
      <c r="G598" s="86" t="b">
        <v>0</v>
      </c>
      <c r="H598" s="86" t="b">
        <v>0</v>
      </c>
      <c r="I598" s="86" t="b">
        <v>0</v>
      </c>
      <c r="J598" s="86" t="b">
        <v>0</v>
      </c>
      <c r="K598" s="86" t="b">
        <v>0</v>
      </c>
      <c r="L598" s="86" t="b">
        <v>0</v>
      </c>
    </row>
    <row r="599" spans="1:12" ht="15">
      <c r="A599" s="86" t="s">
        <v>423</v>
      </c>
      <c r="B599" s="86" t="s">
        <v>1705</v>
      </c>
      <c r="C599" s="86">
        <v>2</v>
      </c>
      <c r="D599" s="122">
        <v>0.005995529933935397</v>
      </c>
      <c r="E599" s="122">
        <v>2.294466226161593</v>
      </c>
      <c r="F599" s="86" t="s">
        <v>1379</v>
      </c>
      <c r="G599" s="86" t="b">
        <v>0</v>
      </c>
      <c r="H599" s="86" t="b">
        <v>0</v>
      </c>
      <c r="I599" s="86" t="b">
        <v>0</v>
      </c>
      <c r="J599" s="86" t="b">
        <v>1</v>
      </c>
      <c r="K599" s="86" t="b">
        <v>0</v>
      </c>
      <c r="L599" s="86" t="b">
        <v>0</v>
      </c>
    </row>
    <row r="600" spans="1:12" ht="15">
      <c r="A600" s="86" t="s">
        <v>1705</v>
      </c>
      <c r="B600" s="86" t="s">
        <v>1697</v>
      </c>
      <c r="C600" s="86">
        <v>2</v>
      </c>
      <c r="D600" s="122">
        <v>0.005995529933935397</v>
      </c>
      <c r="E600" s="122">
        <v>2.1183749671059116</v>
      </c>
      <c r="F600" s="86" t="s">
        <v>1379</v>
      </c>
      <c r="G600" s="86" t="b">
        <v>1</v>
      </c>
      <c r="H600" s="86" t="b">
        <v>0</v>
      </c>
      <c r="I600" s="86" t="b">
        <v>0</v>
      </c>
      <c r="J600" s="86" t="b">
        <v>0</v>
      </c>
      <c r="K600" s="86" t="b">
        <v>0</v>
      </c>
      <c r="L600" s="86" t="b">
        <v>0</v>
      </c>
    </row>
    <row r="601" spans="1:12" ht="15">
      <c r="A601" s="86" t="s">
        <v>1697</v>
      </c>
      <c r="B601" s="86" t="s">
        <v>1815</v>
      </c>
      <c r="C601" s="86">
        <v>2</v>
      </c>
      <c r="D601" s="122">
        <v>0.005995529933935397</v>
      </c>
      <c r="E601" s="122">
        <v>2.294466226161593</v>
      </c>
      <c r="F601" s="86" t="s">
        <v>1379</v>
      </c>
      <c r="G601" s="86" t="b">
        <v>0</v>
      </c>
      <c r="H601" s="86" t="b">
        <v>0</v>
      </c>
      <c r="I601" s="86" t="b">
        <v>0</v>
      </c>
      <c r="J601" s="86" t="b">
        <v>0</v>
      </c>
      <c r="K601" s="86" t="b">
        <v>0</v>
      </c>
      <c r="L601" s="86" t="b">
        <v>0</v>
      </c>
    </row>
    <row r="602" spans="1:12" ht="15">
      <c r="A602" s="86" t="s">
        <v>1815</v>
      </c>
      <c r="B602" s="86" t="s">
        <v>403</v>
      </c>
      <c r="C602" s="86">
        <v>2</v>
      </c>
      <c r="D602" s="122">
        <v>0.005995529933935397</v>
      </c>
      <c r="E602" s="122">
        <v>0.9327383901440001</v>
      </c>
      <c r="F602" s="86" t="s">
        <v>1379</v>
      </c>
      <c r="G602" s="86" t="b">
        <v>0</v>
      </c>
      <c r="H602" s="86" t="b">
        <v>0</v>
      </c>
      <c r="I602" s="86" t="b">
        <v>0</v>
      </c>
      <c r="J602" s="86" t="b">
        <v>0</v>
      </c>
      <c r="K602" s="86" t="b">
        <v>0</v>
      </c>
      <c r="L602" s="86" t="b">
        <v>0</v>
      </c>
    </row>
    <row r="603" spans="1:12" ht="15">
      <c r="A603" s="86" t="s">
        <v>253</v>
      </c>
      <c r="B603" s="86" t="s">
        <v>264</v>
      </c>
      <c r="C603" s="86">
        <v>2</v>
      </c>
      <c r="D603" s="122">
        <v>0.005995529933935397</v>
      </c>
      <c r="E603" s="122">
        <v>1.9934362304976116</v>
      </c>
      <c r="F603" s="86" t="s">
        <v>1379</v>
      </c>
      <c r="G603" s="86" t="b">
        <v>0</v>
      </c>
      <c r="H603" s="86" t="b">
        <v>0</v>
      </c>
      <c r="I603" s="86" t="b">
        <v>0</v>
      </c>
      <c r="J603" s="86" t="b">
        <v>0</v>
      </c>
      <c r="K603" s="86" t="b">
        <v>0</v>
      </c>
      <c r="L603" s="86" t="b">
        <v>0</v>
      </c>
    </row>
    <row r="604" spans="1:12" ht="15">
      <c r="A604" s="86" t="s">
        <v>258</v>
      </c>
      <c r="B604" s="86" t="s">
        <v>254</v>
      </c>
      <c r="C604" s="86">
        <v>2</v>
      </c>
      <c r="D604" s="122">
        <v>0.005995529933935397</v>
      </c>
      <c r="E604" s="122">
        <v>1.9934362304976116</v>
      </c>
      <c r="F604" s="86" t="s">
        <v>1379</v>
      </c>
      <c r="G604" s="86" t="b">
        <v>0</v>
      </c>
      <c r="H604" s="86" t="b">
        <v>0</v>
      </c>
      <c r="I604" s="86" t="b">
        <v>0</v>
      </c>
      <c r="J604" s="86" t="b">
        <v>0</v>
      </c>
      <c r="K604" s="86" t="b">
        <v>0</v>
      </c>
      <c r="L604" s="86" t="b">
        <v>0</v>
      </c>
    </row>
    <row r="605" spans="1:12" ht="15">
      <c r="A605" s="86" t="s">
        <v>254</v>
      </c>
      <c r="B605" s="86" t="s">
        <v>249</v>
      </c>
      <c r="C605" s="86">
        <v>2</v>
      </c>
      <c r="D605" s="122">
        <v>0.005995529933935397</v>
      </c>
      <c r="E605" s="122">
        <v>2.294466226161593</v>
      </c>
      <c r="F605" s="86" t="s">
        <v>1379</v>
      </c>
      <c r="G605" s="86" t="b">
        <v>0</v>
      </c>
      <c r="H605" s="86" t="b">
        <v>0</v>
      </c>
      <c r="I605" s="86" t="b">
        <v>0</v>
      </c>
      <c r="J605" s="86" t="b">
        <v>0</v>
      </c>
      <c r="K605" s="86" t="b">
        <v>0</v>
      </c>
      <c r="L605" s="86" t="b">
        <v>0</v>
      </c>
    </row>
    <row r="606" spans="1:12" ht="15">
      <c r="A606" s="86" t="s">
        <v>249</v>
      </c>
      <c r="B606" s="86" t="s">
        <v>293</v>
      </c>
      <c r="C606" s="86">
        <v>2</v>
      </c>
      <c r="D606" s="122">
        <v>0.005995529933935397</v>
      </c>
      <c r="E606" s="122">
        <v>2.294466226161593</v>
      </c>
      <c r="F606" s="86" t="s">
        <v>1379</v>
      </c>
      <c r="G606" s="86" t="b">
        <v>0</v>
      </c>
      <c r="H606" s="86" t="b">
        <v>0</v>
      </c>
      <c r="I606" s="86" t="b">
        <v>0</v>
      </c>
      <c r="J606" s="86" t="b">
        <v>0</v>
      </c>
      <c r="K606" s="86" t="b">
        <v>0</v>
      </c>
      <c r="L606" s="86" t="b">
        <v>0</v>
      </c>
    </row>
    <row r="607" spans="1:12" ht="15">
      <c r="A607" s="86" t="s">
        <v>293</v>
      </c>
      <c r="B607" s="86" t="s">
        <v>292</v>
      </c>
      <c r="C607" s="86">
        <v>2</v>
      </c>
      <c r="D607" s="122">
        <v>0.005995529933935397</v>
      </c>
      <c r="E607" s="122">
        <v>2.294466226161593</v>
      </c>
      <c r="F607" s="86" t="s">
        <v>1379</v>
      </c>
      <c r="G607" s="86" t="b">
        <v>0</v>
      </c>
      <c r="H607" s="86" t="b">
        <v>0</v>
      </c>
      <c r="I607" s="86" t="b">
        <v>0</v>
      </c>
      <c r="J607" s="86" t="b">
        <v>0</v>
      </c>
      <c r="K607" s="86" t="b">
        <v>0</v>
      </c>
      <c r="L607" s="86" t="b">
        <v>0</v>
      </c>
    </row>
    <row r="608" spans="1:12" ht="15">
      <c r="A608" s="86" t="s">
        <v>292</v>
      </c>
      <c r="B608" s="86" t="s">
        <v>285</v>
      </c>
      <c r="C608" s="86">
        <v>2</v>
      </c>
      <c r="D608" s="122">
        <v>0.005995529933935397</v>
      </c>
      <c r="E608" s="122">
        <v>2.294466226161593</v>
      </c>
      <c r="F608" s="86" t="s">
        <v>1379</v>
      </c>
      <c r="G608" s="86" t="b">
        <v>0</v>
      </c>
      <c r="H608" s="86" t="b">
        <v>0</v>
      </c>
      <c r="I608" s="86" t="b">
        <v>0</v>
      </c>
      <c r="J608" s="86" t="b">
        <v>0</v>
      </c>
      <c r="K608" s="86" t="b">
        <v>0</v>
      </c>
      <c r="L608" s="86" t="b">
        <v>0</v>
      </c>
    </row>
    <row r="609" spans="1:12" ht="15">
      <c r="A609" s="86" t="s">
        <v>285</v>
      </c>
      <c r="B609" s="86" t="s">
        <v>1768</v>
      </c>
      <c r="C609" s="86">
        <v>2</v>
      </c>
      <c r="D609" s="122">
        <v>0.005995529933935397</v>
      </c>
      <c r="E609" s="122">
        <v>2.294466226161593</v>
      </c>
      <c r="F609" s="86" t="s">
        <v>1379</v>
      </c>
      <c r="G609" s="86" t="b">
        <v>0</v>
      </c>
      <c r="H609" s="86" t="b">
        <v>0</v>
      </c>
      <c r="I609" s="86" t="b">
        <v>0</v>
      </c>
      <c r="J609" s="86" t="b">
        <v>0</v>
      </c>
      <c r="K609" s="86" t="b">
        <v>0</v>
      </c>
      <c r="L609" s="86" t="b">
        <v>0</v>
      </c>
    </row>
    <row r="610" spans="1:12" ht="15">
      <c r="A610" s="86" t="s">
        <v>1768</v>
      </c>
      <c r="B610" s="86" t="s">
        <v>1825</v>
      </c>
      <c r="C610" s="86">
        <v>2</v>
      </c>
      <c r="D610" s="122">
        <v>0.005995529933935397</v>
      </c>
      <c r="E610" s="122">
        <v>2.294466226161593</v>
      </c>
      <c r="F610" s="86" t="s">
        <v>1379</v>
      </c>
      <c r="G610" s="86" t="b">
        <v>0</v>
      </c>
      <c r="H610" s="86" t="b">
        <v>0</v>
      </c>
      <c r="I610" s="86" t="b">
        <v>0</v>
      </c>
      <c r="J610" s="86" t="b">
        <v>0</v>
      </c>
      <c r="K610" s="86" t="b">
        <v>0</v>
      </c>
      <c r="L610" s="86" t="b">
        <v>0</v>
      </c>
    </row>
    <row r="611" spans="1:12" ht="15">
      <c r="A611" s="86" t="s">
        <v>1825</v>
      </c>
      <c r="B611" s="86" t="s">
        <v>1826</v>
      </c>
      <c r="C611" s="86">
        <v>2</v>
      </c>
      <c r="D611" s="122">
        <v>0.005995529933935397</v>
      </c>
      <c r="E611" s="122">
        <v>2.294466226161593</v>
      </c>
      <c r="F611" s="86" t="s">
        <v>1379</v>
      </c>
      <c r="G611" s="86" t="b">
        <v>0</v>
      </c>
      <c r="H611" s="86" t="b">
        <v>0</v>
      </c>
      <c r="I611" s="86" t="b">
        <v>0</v>
      </c>
      <c r="J611" s="86" t="b">
        <v>0</v>
      </c>
      <c r="K611" s="86" t="b">
        <v>0</v>
      </c>
      <c r="L611" s="86" t="b">
        <v>0</v>
      </c>
    </row>
    <row r="612" spans="1:12" ht="15">
      <c r="A612" s="86" t="s">
        <v>1826</v>
      </c>
      <c r="B612" s="86" t="s">
        <v>1631</v>
      </c>
      <c r="C612" s="86">
        <v>2</v>
      </c>
      <c r="D612" s="122">
        <v>0.005995529933935397</v>
      </c>
      <c r="E612" s="122">
        <v>2.294466226161593</v>
      </c>
      <c r="F612" s="86" t="s">
        <v>1379</v>
      </c>
      <c r="G612" s="86" t="b">
        <v>0</v>
      </c>
      <c r="H612" s="86" t="b">
        <v>0</v>
      </c>
      <c r="I612" s="86" t="b">
        <v>0</v>
      </c>
      <c r="J612" s="86" t="b">
        <v>0</v>
      </c>
      <c r="K612" s="86" t="b">
        <v>0</v>
      </c>
      <c r="L612" s="86" t="b">
        <v>0</v>
      </c>
    </row>
    <row r="613" spans="1:12" ht="15">
      <c r="A613" s="86" t="s">
        <v>1631</v>
      </c>
      <c r="B613" s="86" t="s">
        <v>1462</v>
      </c>
      <c r="C613" s="86">
        <v>2</v>
      </c>
      <c r="D613" s="122">
        <v>0.005995529933935397</v>
      </c>
      <c r="E613" s="122">
        <v>2.294466226161593</v>
      </c>
      <c r="F613" s="86" t="s">
        <v>1379</v>
      </c>
      <c r="G613" s="86" t="b">
        <v>0</v>
      </c>
      <c r="H613" s="86" t="b">
        <v>0</v>
      </c>
      <c r="I613" s="86" t="b">
        <v>0</v>
      </c>
      <c r="J613" s="86" t="b">
        <v>1</v>
      </c>
      <c r="K613" s="86" t="b">
        <v>0</v>
      </c>
      <c r="L613" s="86" t="b">
        <v>0</v>
      </c>
    </row>
    <row r="614" spans="1:12" ht="15">
      <c r="A614" s="86" t="s">
        <v>1462</v>
      </c>
      <c r="B614" s="86" t="s">
        <v>1827</v>
      </c>
      <c r="C614" s="86">
        <v>2</v>
      </c>
      <c r="D614" s="122">
        <v>0.005995529933935397</v>
      </c>
      <c r="E614" s="122">
        <v>2.294466226161593</v>
      </c>
      <c r="F614" s="86" t="s">
        <v>1379</v>
      </c>
      <c r="G614" s="86" t="b">
        <v>1</v>
      </c>
      <c r="H614" s="86" t="b">
        <v>0</v>
      </c>
      <c r="I614" s="86" t="b">
        <v>0</v>
      </c>
      <c r="J614" s="86" t="b">
        <v>0</v>
      </c>
      <c r="K614" s="86" t="b">
        <v>0</v>
      </c>
      <c r="L614" s="86" t="b">
        <v>0</v>
      </c>
    </row>
    <row r="615" spans="1:12" ht="15">
      <c r="A615" s="86" t="s">
        <v>1827</v>
      </c>
      <c r="B615" s="86" t="s">
        <v>1642</v>
      </c>
      <c r="C615" s="86">
        <v>2</v>
      </c>
      <c r="D615" s="122">
        <v>0.005995529933935397</v>
      </c>
      <c r="E615" s="122">
        <v>2.294466226161593</v>
      </c>
      <c r="F615" s="86" t="s">
        <v>1379</v>
      </c>
      <c r="G615" s="86" t="b">
        <v>0</v>
      </c>
      <c r="H615" s="86" t="b">
        <v>0</v>
      </c>
      <c r="I615" s="86" t="b">
        <v>0</v>
      </c>
      <c r="J615" s="86" t="b">
        <v>0</v>
      </c>
      <c r="K615" s="86" t="b">
        <v>0</v>
      </c>
      <c r="L615" s="86" t="b">
        <v>0</v>
      </c>
    </row>
    <row r="616" spans="1:12" ht="15">
      <c r="A616" s="86" t="s">
        <v>1642</v>
      </c>
      <c r="B616" s="86" t="s">
        <v>1803</v>
      </c>
      <c r="C616" s="86">
        <v>2</v>
      </c>
      <c r="D616" s="122">
        <v>0.005995529933935397</v>
      </c>
      <c r="E616" s="122">
        <v>2.294466226161593</v>
      </c>
      <c r="F616" s="86" t="s">
        <v>1379</v>
      </c>
      <c r="G616" s="86" t="b">
        <v>0</v>
      </c>
      <c r="H616" s="86" t="b">
        <v>0</v>
      </c>
      <c r="I616" s="86" t="b">
        <v>0</v>
      </c>
      <c r="J616" s="86" t="b">
        <v>0</v>
      </c>
      <c r="K616" s="86" t="b">
        <v>0</v>
      </c>
      <c r="L616" s="86" t="b">
        <v>0</v>
      </c>
    </row>
    <row r="617" spans="1:12" ht="15">
      <c r="A617" s="86" t="s">
        <v>1803</v>
      </c>
      <c r="B617" s="86" t="s">
        <v>1828</v>
      </c>
      <c r="C617" s="86">
        <v>2</v>
      </c>
      <c r="D617" s="122">
        <v>0.005995529933935397</v>
      </c>
      <c r="E617" s="122">
        <v>2.294466226161593</v>
      </c>
      <c r="F617" s="86" t="s">
        <v>1379</v>
      </c>
      <c r="G617" s="86" t="b">
        <v>0</v>
      </c>
      <c r="H617" s="86" t="b">
        <v>0</v>
      </c>
      <c r="I617" s="86" t="b">
        <v>0</v>
      </c>
      <c r="J617" s="86" t="b">
        <v>0</v>
      </c>
      <c r="K617" s="86" t="b">
        <v>0</v>
      </c>
      <c r="L617" s="86" t="b">
        <v>0</v>
      </c>
    </row>
    <row r="618" spans="1:12" ht="15">
      <c r="A618" s="86" t="s">
        <v>1828</v>
      </c>
      <c r="B618" s="86" t="s">
        <v>1638</v>
      </c>
      <c r="C618" s="86">
        <v>2</v>
      </c>
      <c r="D618" s="122">
        <v>0.005995529933935397</v>
      </c>
      <c r="E618" s="122">
        <v>2.294466226161593</v>
      </c>
      <c r="F618" s="86" t="s">
        <v>1379</v>
      </c>
      <c r="G618" s="86" t="b">
        <v>0</v>
      </c>
      <c r="H618" s="86" t="b">
        <v>0</v>
      </c>
      <c r="I618" s="86" t="b">
        <v>0</v>
      </c>
      <c r="J618" s="86" t="b">
        <v>0</v>
      </c>
      <c r="K618" s="86" t="b">
        <v>0</v>
      </c>
      <c r="L618" s="86" t="b">
        <v>0</v>
      </c>
    </row>
    <row r="619" spans="1:12" ht="15">
      <c r="A619" s="86" t="s">
        <v>1638</v>
      </c>
      <c r="B619" s="86" t="s">
        <v>406</v>
      </c>
      <c r="C619" s="86">
        <v>2</v>
      </c>
      <c r="D619" s="122">
        <v>0.005995529933935397</v>
      </c>
      <c r="E619" s="122">
        <v>1.5954962218255742</v>
      </c>
      <c r="F619" s="86" t="s">
        <v>1379</v>
      </c>
      <c r="G619" s="86" t="b">
        <v>0</v>
      </c>
      <c r="H619" s="86" t="b">
        <v>0</v>
      </c>
      <c r="I619" s="86" t="b">
        <v>0</v>
      </c>
      <c r="J619" s="86" t="b">
        <v>0</v>
      </c>
      <c r="K619" s="86" t="b">
        <v>0</v>
      </c>
      <c r="L619" s="86" t="b">
        <v>0</v>
      </c>
    </row>
    <row r="620" spans="1:12" ht="15">
      <c r="A620" s="86" t="s">
        <v>1487</v>
      </c>
      <c r="B620" s="86" t="s">
        <v>1663</v>
      </c>
      <c r="C620" s="86">
        <v>2</v>
      </c>
      <c r="D620" s="122">
        <v>0.005995529933935397</v>
      </c>
      <c r="E620" s="122">
        <v>1.1183749671059116</v>
      </c>
      <c r="F620" s="86" t="s">
        <v>1379</v>
      </c>
      <c r="G620" s="86" t="b">
        <v>1</v>
      </c>
      <c r="H620" s="86" t="b">
        <v>0</v>
      </c>
      <c r="I620" s="86" t="b">
        <v>0</v>
      </c>
      <c r="J620" s="86" t="b">
        <v>0</v>
      </c>
      <c r="K620" s="86" t="b">
        <v>0</v>
      </c>
      <c r="L620" s="86" t="b">
        <v>0</v>
      </c>
    </row>
    <row r="621" spans="1:12" ht="15">
      <c r="A621" s="86" t="s">
        <v>295</v>
      </c>
      <c r="B621" s="86" t="s">
        <v>1644</v>
      </c>
      <c r="C621" s="86">
        <v>2</v>
      </c>
      <c r="D621" s="122">
        <v>0.005995529933935397</v>
      </c>
      <c r="E621" s="122">
        <v>1.5954962218255742</v>
      </c>
      <c r="F621" s="86" t="s">
        <v>1379</v>
      </c>
      <c r="G621" s="86" t="b">
        <v>0</v>
      </c>
      <c r="H621" s="86" t="b">
        <v>0</v>
      </c>
      <c r="I621" s="86" t="b">
        <v>0</v>
      </c>
      <c r="J621" s="86" t="b">
        <v>0</v>
      </c>
      <c r="K621" s="86" t="b">
        <v>0</v>
      </c>
      <c r="L621" s="86" t="b">
        <v>0</v>
      </c>
    </row>
    <row r="622" spans="1:12" ht="15">
      <c r="A622" s="86" t="s">
        <v>1644</v>
      </c>
      <c r="B622" s="86" t="s">
        <v>1891</v>
      </c>
      <c r="C622" s="86">
        <v>2</v>
      </c>
      <c r="D622" s="122">
        <v>0.005995529933935397</v>
      </c>
      <c r="E622" s="122">
        <v>2.294466226161593</v>
      </c>
      <c r="F622" s="86" t="s">
        <v>1379</v>
      </c>
      <c r="G622" s="86" t="b">
        <v>0</v>
      </c>
      <c r="H622" s="86" t="b">
        <v>0</v>
      </c>
      <c r="I622" s="86" t="b">
        <v>0</v>
      </c>
      <c r="J622" s="86" t="b">
        <v>0</v>
      </c>
      <c r="K622" s="86" t="b">
        <v>0</v>
      </c>
      <c r="L622" s="86" t="b">
        <v>0</v>
      </c>
    </row>
    <row r="623" spans="1:12" ht="15">
      <c r="A623" s="86" t="s">
        <v>1891</v>
      </c>
      <c r="B623" s="86" t="s">
        <v>1640</v>
      </c>
      <c r="C623" s="86">
        <v>2</v>
      </c>
      <c r="D623" s="122">
        <v>0.005995529933935397</v>
      </c>
      <c r="E623" s="122">
        <v>2.1183749671059116</v>
      </c>
      <c r="F623" s="86" t="s">
        <v>1379</v>
      </c>
      <c r="G623" s="86" t="b">
        <v>0</v>
      </c>
      <c r="H623" s="86" t="b">
        <v>0</v>
      </c>
      <c r="I623" s="86" t="b">
        <v>0</v>
      </c>
      <c r="J623" s="86" t="b">
        <v>0</v>
      </c>
      <c r="K623" s="86" t="b">
        <v>0</v>
      </c>
      <c r="L623" s="86" t="b">
        <v>0</v>
      </c>
    </row>
    <row r="624" spans="1:12" ht="15">
      <c r="A624" s="86" t="s">
        <v>1640</v>
      </c>
      <c r="B624" s="86" t="s">
        <v>1804</v>
      </c>
      <c r="C624" s="86">
        <v>2</v>
      </c>
      <c r="D624" s="122">
        <v>0.005995529933935397</v>
      </c>
      <c r="E624" s="122">
        <v>2.1183749671059116</v>
      </c>
      <c r="F624" s="86" t="s">
        <v>1379</v>
      </c>
      <c r="G624" s="86" t="b">
        <v>0</v>
      </c>
      <c r="H624" s="86" t="b">
        <v>0</v>
      </c>
      <c r="I624" s="86" t="b">
        <v>0</v>
      </c>
      <c r="J624" s="86" t="b">
        <v>0</v>
      </c>
      <c r="K624" s="86" t="b">
        <v>0</v>
      </c>
      <c r="L624" s="86" t="b">
        <v>0</v>
      </c>
    </row>
    <row r="625" spans="1:12" ht="15">
      <c r="A625" s="86" t="s">
        <v>1804</v>
      </c>
      <c r="B625" s="86" t="s">
        <v>1785</v>
      </c>
      <c r="C625" s="86">
        <v>2</v>
      </c>
      <c r="D625" s="122">
        <v>0.005995529933935397</v>
      </c>
      <c r="E625" s="122">
        <v>2.294466226161593</v>
      </c>
      <c r="F625" s="86" t="s">
        <v>1379</v>
      </c>
      <c r="G625" s="86" t="b">
        <v>0</v>
      </c>
      <c r="H625" s="86" t="b">
        <v>0</v>
      </c>
      <c r="I625" s="86" t="b">
        <v>0</v>
      </c>
      <c r="J625" s="86" t="b">
        <v>1</v>
      </c>
      <c r="K625" s="86" t="b">
        <v>0</v>
      </c>
      <c r="L625" s="86" t="b">
        <v>0</v>
      </c>
    </row>
    <row r="626" spans="1:12" ht="15">
      <c r="A626" s="86" t="s">
        <v>1785</v>
      </c>
      <c r="B626" s="86" t="s">
        <v>1892</v>
      </c>
      <c r="C626" s="86">
        <v>2</v>
      </c>
      <c r="D626" s="122">
        <v>0.005995529933935397</v>
      </c>
      <c r="E626" s="122">
        <v>2.294466226161593</v>
      </c>
      <c r="F626" s="86" t="s">
        <v>1379</v>
      </c>
      <c r="G626" s="86" t="b">
        <v>1</v>
      </c>
      <c r="H626" s="86" t="b">
        <v>0</v>
      </c>
      <c r="I626" s="86" t="b">
        <v>0</v>
      </c>
      <c r="J626" s="86" t="b">
        <v>0</v>
      </c>
      <c r="K626" s="86" t="b">
        <v>0</v>
      </c>
      <c r="L626" s="86" t="b">
        <v>0</v>
      </c>
    </row>
    <row r="627" spans="1:12" ht="15">
      <c r="A627" s="86" t="s">
        <v>1892</v>
      </c>
      <c r="B627" s="86" t="s">
        <v>1893</v>
      </c>
      <c r="C627" s="86">
        <v>2</v>
      </c>
      <c r="D627" s="122">
        <v>0.005995529933935397</v>
      </c>
      <c r="E627" s="122">
        <v>2.294466226161593</v>
      </c>
      <c r="F627" s="86" t="s">
        <v>1379</v>
      </c>
      <c r="G627" s="86" t="b">
        <v>0</v>
      </c>
      <c r="H627" s="86" t="b">
        <v>0</v>
      </c>
      <c r="I627" s="86" t="b">
        <v>0</v>
      </c>
      <c r="J627" s="86" t="b">
        <v>0</v>
      </c>
      <c r="K627" s="86" t="b">
        <v>0</v>
      </c>
      <c r="L627" s="86" t="b">
        <v>0</v>
      </c>
    </row>
    <row r="628" spans="1:12" ht="15">
      <c r="A628" s="86" t="s">
        <v>1893</v>
      </c>
      <c r="B628" s="86" t="s">
        <v>1723</v>
      </c>
      <c r="C628" s="86">
        <v>2</v>
      </c>
      <c r="D628" s="122">
        <v>0.005995529933935397</v>
      </c>
      <c r="E628" s="122">
        <v>2.294466226161593</v>
      </c>
      <c r="F628" s="86" t="s">
        <v>1379</v>
      </c>
      <c r="G628" s="86" t="b">
        <v>0</v>
      </c>
      <c r="H628" s="86" t="b">
        <v>0</v>
      </c>
      <c r="I628" s="86" t="b">
        <v>0</v>
      </c>
      <c r="J628" s="86" t="b">
        <v>1</v>
      </c>
      <c r="K628" s="86" t="b">
        <v>0</v>
      </c>
      <c r="L628" s="86" t="b">
        <v>0</v>
      </c>
    </row>
    <row r="629" spans="1:12" ht="15">
      <c r="A629" s="86" t="s">
        <v>1723</v>
      </c>
      <c r="B629" s="86" t="s">
        <v>1663</v>
      </c>
      <c r="C629" s="86">
        <v>2</v>
      </c>
      <c r="D629" s="122">
        <v>0.005995529933935397</v>
      </c>
      <c r="E629" s="122">
        <v>1.5163149757779493</v>
      </c>
      <c r="F629" s="86" t="s">
        <v>1379</v>
      </c>
      <c r="G629" s="86" t="b">
        <v>1</v>
      </c>
      <c r="H629" s="86" t="b">
        <v>0</v>
      </c>
      <c r="I629" s="86" t="b">
        <v>0</v>
      </c>
      <c r="J629" s="86" t="b">
        <v>0</v>
      </c>
      <c r="K629" s="86" t="b">
        <v>0</v>
      </c>
      <c r="L629" s="86" t="b">
        <v>0</v>
      </c>
    </row>
    <row r="630" spans="1:12" ht="15">
      <c r="A630" s="86" t="s">
        <v>1663</v>
      </c>
      <c r="B630" s="86" t="s">
        <v>271</v>
      </c>
      <c r="C630" s="86">
        <v>2</v>
      </c>
      <c r="D630" s="122">
        <v>0.005995529933935397</v>
      </c>
      <c r="E630" s="122">
        <v>1.1183749671059116</v>
      </c>
      <c r="F630" s="86" t="s">
        <v>1379</v>
      </c>
      <c r="G630" s="86" t="b">
        <v>0</v>
      </c>
      <c r="H630" s="86" t="b">
        <v>0</v>
      </c>
      <c r="I630" s="86" t="b">
        <v>0</v>
      </c>
      <c r="J630" s="86" t="b">
        <v>0</v>
      </c>
      <c r="K630" s="86" t="b">
        <v>0</v>
      </c>
      <c r="L630" s="86" t="b">
        <v>0</v>
      </c>
    </row>
    <row r="631" spans="1:12" ht="15">
      <c r="A631" s="86" t="s">
        <v>276</v>
      </c>
      <c r="B631" s="86" t="s">
        <v>403</v>
      </c>
      <c r="C631" s="86">
        <v>2</v>
      </c>
      <c r="D631" s="122">
        <v>0.005995529933935397</v>
      </c>
      <c r="E631" s="122">
        <v>0.08764035012974312</v>
      </c>
      <c r="F631" s="86" t="s">
        <v>1379</v>
      </c>
      <c r="G631" s="86" t="b">
        <v>0</v>
      </c>
      <c r="H631" s="86" t="b">
        <v>0</v>
      </c>
      <c r="I631" s="86" t="b">
        <v>0</v>
      </c>
      <c r="J631" s="86" t="b">
        <v>0</v>
      </c>
      <c r="K631" s="86" t="b">
        <v>0</v>
      </c>
      <c r="L631" s="86" t="b">
        <v>0</v>
      </c>
    </row>
    <row r="632" spans="1:12" ht="15">
      <c r="A632" s="86" t="s">
        <v>295</v>
      </c>
      <c r="B632" s="86" t="s">
        <v>1895</v>
      </c>
      <c r="C632" s="86">
        <v>2</v>
      </c>
      <c r="D632" s="122">
        <v>0.005995529933935397</v>
      </c>
      <c r="E632" s="122">
        <v>1.5954962218255742</v>
      </c>
      <c r="F632" s="86" t="s">
        <v>1379</v>
      </c>
      <c r="G632" s="86" t="b">
        <v>0</v>
      </c>
      <c r="H632" s="86" t="b">
        <v>0</v>
      </c>
      <c r="I632" s="86" t="b">
        <v>0</v>
      </c>
      <c r="J632" s="86" t="b">
        <v>0</v>
      </c>
      <c r="K632" s="86" t="b">
        <v>0</v>
      </c>
      <c r="L632" s="86" t="b">
        <v>0</v>
      </c>
    </row>
    <row r="633" spans="1:12" ht="15">
      <c r="A633" s="86" t="s">
        <v>1895</v>
      </c>
      <c r="B633" s="86" t="s">
        <v>1487</v>
      </c>
      <c r="C633" s="86">
        <v>2</v>
      </c>
      <c r="D633" s="122">
        <v>0.005995529933935397</v>
      </c>
      <c r="E633" s="122">
        <v>2.1183749671059116</v>
      </c>
      <c r="F633" s="86" t="s">
        <v>1379</v>
      </c>
      <c r="G633" s="86" t="b">
        <v>0</v>
      </c>
      <c r="H633" s="86" t="b">
        <v>0</v>
      </c>
      <c r="I633" s="86" t="b">
        <v>0</v>
      </c>
      <c r="J633" s="86" t="b">
        <v>1</v>
      </c>
      <c r="K633" s="86" t="b">
        <v>0</v>
      </c>
      <c r="L633" s="86" t="b">
        <v>0</v>
      </c>
    </row>
    <row r="634" spans="1:12" ht="15">
      <c r="A634" s="86" t="s">
        <v>1487</v>
      </c>
      <c r="B634" s="86" t="s">
        <v>1738</v>
      </c>
      <c r="C634" s="86">
        <v>2</v>
      </c>
      <c r="D634" s="122">
        <v>0.005995529933935397</v>
      </c>
      <c r="E634" s="122">
        <v>1.8965262174895554</v>
      </c>
      <c r="F634" s="86" t="s">
        <v>1379</v>
      </c>
      <c r="G634" s="86" t="b">
        <v>1</v>
      </c>
      <c r="H634" s="86" t="b">
        <v>0</v>
      </c>
      <c r="I634" s="86" t="b">
        <v>0</v>
      </c>
      <c r="J634" s="86" t="b">
        <v>1</v>
      </c>
      <c r="K634" s="86" t="b">
        <v>0</v>
      </c>
      <c r="L634" s="86" t="b">
        <v>0</v>
      </c>
    </row>
    <row r="635" spans="1:12" ht="15">
      <c r="A635" s="86" t="s">
        <v>1738</v>
      </c>
      <c r="B635" s="86" t="s">
        <v>403</v>
      </c>
      <c r="C635" s="86">
        <v>2</v>
      </c>
      <c r="D635" s="122">
        <v>0.005995529933935397</v>
      </c>
      <c r="E635" s="122">
        <v>0.9327383901440001</v>
      </c>
      <c r="F635" s="86" t="s">
        <v>1379</v>
      </c>
      <c r="G635" s="86" t="b">
        <v>1</v>
      </c>
      <c r="H635" s="86" t="b">
        <v>0</v>
      </c>
      <c r="I635" s="86" t="b">
        <v>0</v>
      </c>
      <c r="J635" s="86" t="b">
        <v>0</v>
      </c>
      <c r="K635" s="86" t="b">
        <v>0</v>
      </c>
      <c r="L635" s="86" t="b">
        <v>0</v>
      </c>
    </row>
    <row r="636" spans="1:12" ht="15">
      <c r="A636" s="86" t="s">
        <v>403</v>
      </c>
      <c r="B636" s="86" t="s">
        <v>271</v>
      </c>
      <c r="C636" s="86">
        <v>2</v>
      </c>
      <c r="D636" s="122">
        <v>0.005995529933935397</v>
      </c>
      <c r="E636" s="122">
        <v>0.7351582152545805</v>
      </c>
      <c r="F636" s="86" t="s">
        <v>1379</v>
      </c>
      <c r="G636" s="86" t="b">
        <v>0</v>
      </c>
      <c r="H636" s="86" t="b">
        <v>0</v>
      </c>
      <c r="I636" s="86" t="b">
        <v>0</v>
      </c>
      <c r="J636" s="86" t="b">
        <v>0</v>
      </c>
      <c r="K636" s="86" t="b">
        <v>0</v>
      </c>
      <c r="L636" s="86" t="b">
        <v>0</v>
      </c>
    </row>
    <row r="637" spans="1:12" ht="15">
      <c r="A637" s="86" t="s">
        <v>403</v>
      </c>
      <c r="B637" s="86" t="s">
        <v>406</v>
      </c>
      <c r="C637" s="86">
        <v>5</v>
      </c>
      <c r="D637" s="122">
        <v>0.008665853320585644</v>
      </c>
      <c r="E637" s="122">
        <v>1.2290273342434797</v>
      </c>
      <c r="F637" s="86" t="s">
        <v>1380</v>
      </c>
      <c r="G637" s="86" t="b">
        <v>0</v>
      </c>
      <c r="H637" s="86" t="b">
        <v>0</v>
      </c>
      <c r="I637" s="86" t="b">
        <v>0</v>
      </c>
      <c r="J637" s="86" t="b">
        <v>0</v>
      </c>
      <c r="K637" s="86" t="b">
        <v>0</v>
      </c>
      <c r="L637" s="86" t="b">
        <v>0</v>
      </c>
    </row>
    <row r="638" spans="1:12" ht="15">
      <c r="A638" s="86" t="s">
        <v>403</v>
      </c>
      <c r="B638" s="86" t="s">
        <v>424</v>
      </c>
      <c r="C638" s="86">
        <v>4</v>
      </c>
      <c r="D638" s="122">
        <v>0.008435163478298847</v>
      </c>
      <c r="E638" s="122">
        <v>1.4331473168994044</v>
      </c>
      <c r="F638" s="86" t="s">
        <v>1380</v>
      </c>
      <c r="G638" s="86" t="b">
        <v>0</v>
      </c>
      <c r="H638" s="86" t="b">
        <v>0</v>
      </c>
      <c r="I638" s="86" t="b">
        <v>0</v>
      </c>
      <c r="J638" s="86" t="b">
        <v>0</v>
      </c>
      <c r="K638" s="86" t="b">
        <v>0</v>
      </c>
      <c r="L638" s="86" t="b">
        <v>0</v>
      </c>
    </row>
    <row r="639" spans="1:12" ht="15">
      <c r="A639" s="86" t="s">
        <v>1793</v>
      </c>
      <c r="B639" s="86" t="s">
        <v>1794</v>
      </c>
      <c r="C639" s="86">
        <v>3</v>
      </c>
      <c r="D639" s="122">
        <v>0.00777914861579739</v>
      </c>
      <c r="E639" s="122">
        <v>1.910268571619067</v>
      </c>
      <c r="F639" s="86" t="s">
        <v>1380</v>
      </c>
      <c r="G639" s="86" t="b">
        <v>0</v>
      </c>
      <c r="H639" s="86" t="b">
        <v>0</v>
      </c>
      <c r="I639" s="86" t="b">
        <v>0</v>
      </c>
      <c r="J639" s="86" t="b">
        <v>0</v>
      </c>
      <c r="K639" s="86" t="b">
        <v>0</v>
      </c>
      <c r="L639" s="86" t="b">
        <v>0</v>
      </c>
    </row>
    <row r="640" spans="1:12" ht="15">
      <c r="A640" s="86" t="s">
        <v>1794</v>
      </c>
      <c r="B640" s="86" t="s">
        <v>1795</v>
      </c>
      <c r="C640" s="86">
        <v>3</v>
      </c>
      <c r="D640" s="122">
        <v>0.00777914861579739</v>
      </c>
      <c r="E640" s="122">
        <v>1.910268571619067</v>
      </c>
      <c r="F640" s="86" t="s">
        <v>1380</v>
      </c>
      <c r="G640" s="86" t="b">
        <v>0</v>
      </c>
      <c r="H640" s="86" t="b">
        <v>0</v>
      </c>
      <c r="I640" s="86" t="b">
        <v>0</v>
      </c>
      <c r="J640" s="86" t="b">
        <v>0</v>
      </c>
      <c r="K640" s="86" t="b">
        <v>0</v>
      </c>
      <c r="L640" s="86" t="b">
        <v>0</v>
      </c>
    </row>
    <row r="641" spans="1:12" ht="15">
      <c r="A641" s="86" t="s">
        <v>1795</v>
      </c>
      <c r="B641" s="86" t="s">
        <v>1796</v>
      </c>
      <c r="C641" s="86">
        <v>3</v>
      </c>
      <c r="D641" s="122">
        <v>0.00777914861579739</v>
      </c>
      <c r="E641" s="122">
        <v>1.910268571619067</v>
      </c>
      <c r="F641" s="86" t="s">
        <v>1380</v>
      </c>
      <c r="G641" s="86" t="b">
        <v>0</v>
      </c>
      <c r="H641" s="86" t="b">
        <v>0</v>
      </c>
      <c r="I641" s="86" t="b">
        <v>0</v>
      </c>
      <c r="J641" s="86" t="b">
        <v>0</v>
      </c>
      <c r="K641" s="86" t="b">
        <v>0</v>
      </c>
      <c r="L641" s="86" t="b">
        <v>0</v>
      </c>
    </row>
    <row r="642" spans="1:12" ht="15">
      <c r="A642" s="86" t="s">
        <v>1796</v>
      </c>
      <c r="B642" s="86" t="s">
        <v>1797</v>
      </c>
      <c r="C642" s="86">
        <v>3</v>
      </c>
      <c r="D642" s="122">
        <v>0.00777914861579739</v>
      </c>
      <c r="E642" s="122">
        <v>1.910268571619067</v>
      </c>
      <c r="F642" s="86" t="s">
        <v>1380</v>
      </c>
      <c r="G642" s="86" t="b">
        <v>0</v>
      </c>
      <c r="H642" s="86" t="b">
        <v>0</v>
      </c>
      <c r="I642" s="86" t="b">
        <v>0</v>
      </c>
      <c r="J642" s="86" t="b">
        <v>0</v>
      </c>
      <c r="K642" s="86" t="b">
        <v>0</v>
      </c>
      <c r="L642" s="86" t="b">
        <v>0</v>
      </c>
    </row>
    <row r="643" spans="1:12" ht="15">
      <c r="A643" s="86" t="s">
        <v>1797</v>
      </c>
      <c r="B643" s="86" t="s">
        <v>1762</v>
      </c>
      <c r="C643" s="86">
        <v>3</v>
      </c>
      <c r="D643" s="122">
        <v>0.00777914861579739</v>
      </c>
      <c r="E643" s="122">
        <v>1.910268571619067</v>
      </c>
      <c r="F643" s="86" t="s">
        <v>1380</v>
      </c>
      <c r="G643" s="86" t="b">
        <v>0</v>
      </c>
      <c r="H643" s="86" t="b">
        <v>0</v>
      </c>
      <c r="I643" s="86" t="b">
        <v>0</v>
      </c>
      <c r="J643" s="86" t="b">
        <v>0</v>
      </c>
      <c r="K643" s="86" t="b">
        <v>0</v>
      </c>
      <c r="L643" s="86" t="b">
        <v>0</v>
      </c>
    </row>
    <row r="644" spans="1:12" ht="15">
      <c r="A644" s="86" t="s">
        <v>1762</v>
      </c>
      <c r="B644" s="86" t="s">
        <v>1626</v>
      </c>
      <c r="C644" s="86">
        <v>3</v>
      </c>
      <c r="D644" s="122">
        <v>0.00777914861579739</v>
      </c>
      <c r="E644" s="122">
        <v>1.910268571619067</v>
      </c>
      <c r="F644" s="86" t="s">
        <v>1380</v>
      </c>
      <c r="G644" s="86" t="b">
        <v>0</v>
      </c>
      <c r="H644" s="86" t="b">
        <v>0</v>
      </c>
      <c r="I644" s="86" t="b">
        <v>0</v>
      </c>
      <c r="J644" s="86" t="b">
        <v>0</v>
      </c>
      <c r="K644" s="86" t="b">
        <v>0</v>
      </c>
      <c r="L644" s="86" t="b">
        <v>0</v>
      </c>
    </row>
    <row r="645" spans="1:12" ht="15">
      <c r="A645" s="86" t="s">
        <v>1626</v>
      </c>
      <c r="B645" s="86" t="s">
        <v>1655</v>
      </c>
      <c r="C645" s="86">
        <v>3</v>
      </c>
      <c r="D645" s="122">
        <v>0.00777914861579739</v>
      </c>
      <c r="E645" s="122">
        <v>1.910268571619067</v>
      </c>
      <c r="F645" s="86" t="s">
        <v>1380</v>
      </c>
      <c r="G645" s="86" t="b">
        <v>0</v>
      </c>
      <c r="H645" s="86" t="b">
        <v>0</v>
      </c>
      <c r="I645" s="86" t="b">
        <v>0</v>
      </c>
      <c r="J645" s="86" t="b">
        <v>0</v>
      </c>
      <c r="K645" s="86" t="b">
        <v>0</v>
      </c>
      <c r="L645" s="86" t="b">
        <v>0</v>
      </c>
    </row>
    <row r="646" spans="1:12" ht="15">
      <c r="A646" s="86" t="s">
        <v>1655</v>
      </c>
      <c r="B646" s="86" t="s">
        <v>1742</v>
      </c>
      <c r="C646" s="86">
        <v>3</v>
      </c>
      <c r="D646" s="122">
        <v>0.00777914861579739</v>
      </c>
      <c r="E646" s="122">
        <v>1.910268571619067</v>
      </c>
      <c r="F646" s="86" t="s">
        <v>1380</v>
      </c>
      <c r="G646" s="86" t="b">
        <v>0</v>
      </c>
      <c r="H646" s="86" t="b">
        <v>0</v>
      </c>
      <c r="I646" s="86" t="b">
        <v>0</v>
      </c>
      <c r="J646" s="86" t="b">
        <v>0</v>
      </c>
      <c r="K646" s="86" t="b">
        <v>0</v>
      </c>
      <c r="L646" s="86" t="b">
        <v>0</v>
      </c>
    </row>
    <row r="647" spans="1:12" ht="15">
      <c r="A647" s="86" t="s">
        <v>1742</v>
      </c>
      <c r="B647" s="86" t="s">
        <v>1798</v>
      </c>
      <c r="C647" s="86">
        <v>3</v>
      </c>
      <c r="D647" s="122">
        <v>0.00777914861579739</v>
      </c>
      <c r="E647" s="122">
        <v>1.910268571619067</v>
      </c>
      <c r="F647" s="86" t="s">
        <v>1380</v>
      </c>
      <c r="G647" s="86" t="b">
        <v>0</v>
      </c>
      <c r="H647" s="86" t="b">
        <v>0</v>
      </c>
      <c r="I647" s="86" t="b">
        <v>0</v>
      </c>
      <c r="J647" s="86" t="b">
        <v>0</v>
      </c>
      <c r="K647" s="86" t="b">
        <v>0</v>
      </c>
      <c r="L647" s="86" t="b">
        <v>0</v>
      </c>
    </row>
    <row r="648" spans="1:12" ht="15">
      <c r="A648" s="86" t="s">
        <v>1798</v>
      </c>
      <c r="B648" s="86" t="s">
        <v>1667</v>
      </c>
      <c r="C648" s="86">
        <v>3</v>
      </c>
      <c r="D648" s="122">
        <v>0.00777914861579739</v>
      </c>
      <c r="E648" s="122">
        <v>1.910268571619067</v>
      </c>
      <c r="F648" s="86" t="s">
        <v>1380</v>
      </c>
      <c r="G648" s="86" t="b">
        <v>0</v>
      </c>
      <c r="H648" s="86" t="b">
        <v>0</v>
      </c>
      <c r="I648" s="86" t="b">
        <v>0</v>
      </c>
      <c r="J648" s="86" t="b">
        <v>0</v>
      </c>
      <c r="K648" s="86" t="b">
        <v>0</v>
      </c>
      <c r="L648" s="86" t="b">
        <v>0</v>
      </c>
    </row>
    <row r="649" spans="1:12" ht="15">
      <c r="A649" s="86" t="s">
        <v>1667</v>
      </c>
      <c r="B649" s="86" t="s">
        <v>1464</v>
      </c>
      <c r="C649" s="86">
        <v>3</v>
      </c>
      <c r="D649" s="122">
        <v>0.00777914861579739</v>
      </c>
      <c r="E649" s="122">
        <v>1.6092385759550858</v>
      </c>
      <c r="F649" s="86" t="s">
        <v>1380</v>
      </c>
      <c r="G649" s="86" t="b">
        <v>0</v>
      </c>
      <c r="H649" s="86" t="b">
        <v>0</v>
      </c>
      <c r="I649" s="86" t="b">
        <v>0</v>
      </c>
      <c r="J649" s="86" t="b">
        <v>0</v>
      </c>
      <c r="K649" s="86" t="b">
        <v>0</v>
      </c>
      <c r="L649" s="86" t="b">
        <v>0</v>
      </c>
    </row>
    <row r="650" spans="1:12" ht="15">
      <c r="A650" s="86" t="s">
        <v>1464</v>
      </c>
      <c r="B650" s="86" t="s">
        <v>1724</v>
      </c>
      <c r="C650" s="86">
        <v>3</v>
      </c>
      <c r="D650" s="122">
        <v>0.00777914861579739</v>
      </c>
      <c r="E650" s="122">
        <v>1.6092385759550858</v>
      </c>
      <c r="F650" s="86" t="s">
        <v>1380</v>
      </c>
      <c r="G650" s="86" t="b">
        <v>0</v>
      </c>
      <c r="H650" s="86" t="b">
        <v>0</v>
      </c>
      <c r="I650" s="86" t="b">
        <v>0</v>
      </c>
      <c r="J650" s="86" t="b">
        <v>0</v>
      </c>
      <c r="K650" s="86" t="b">
        <v>0</v>
      </c>
      <c r="L650" s="86" t="b">
        <v>0</v>
      </c>
    </row>
    <row r="651" spans="1:12" ht="15">
      <c r="A651" s="86" t="s">
        <v>1724</v>
      </c>
      <c r="B651" s="86" t="s">
        <v>1628</v>
      </c>
      <c r="C651" s="86">
        <v>3</v>
      </c>
      <c r="D651" s="122">
        <v>0.00777914861579739</v>
      </c>
      <c r="E651" s="122">
        <v>1.910268571619067</v>
      </c>
      <c r="F651" s="86" t="s">
        <v>1380</v>
      </c>
      <c r="G651" s="86" t="b">
        <v>0</v>
      </c>
      <c r="H651" s="86" t="b">
        <v>0</v>
      </c>
      <c r="I651" s="86" t="b">
        <v>0</v>
      </c>
      <c r="J651" s="86" t="b">
        <v>0</v>
      </c>
      <c r="K651" s="86" t="b">
        <v>0</v>
      </c>
      <c r="L651" s="86" t="b">
        <v>0</v>
      </c>
    </row>
    <row r="652" spans="1:12" ht="15">
      <c r="A652" s="86" t="s">
        <v>1628</v>
      </c>
      <c r="B652" s="86" t="s">
        <v>1799</v>
      </c>
      <c r="C652" s="86">
        <v>3</v>
      </c>
      <c r="D652" s="122">
        <v>0.00777914861579739</v>
      </c>
      <c r="E652" s="122">
        <v>1.910268571619067</v>
      </c>
      <c r="F652" s="86" t="s">
        <v>1380</v>
      </c>
      <c r="G652" s="86" t="b">
        <v>0</v>
      </c>
      <c r="H652" s="86" t="b">
        <v>0</v>
      </c>
      <c r="I652" s="86" t="b">
        <v>0</v>
      </c>
      <c r="J652" s="86" t="b">
        <v>0</v>
      </c>
      <c r="K652" s="86" t="b">
        <v>0</v>
      </c>
      <c r="L652" s="86" t="b">
        <v>0</v>
      </c>
    </row>
    <row r="653" spans="1:12" ht="15">
      <c r="A653" s="86" t="s">
        <v>1799</v>
      </c>
      <c r="B653" s="86" t="s">
        <v>403</v>
      </c>
      <c r="C653" s="86">
        <v>3</v>
      </c>
      <c r="D653" s="122">
        <v>0.00777914861579739</v>
      </c>
      <c r="E653" s="122">
        <v>1.3459971411805045</v>
      </c>
      <c r="F653" s="86" t="s">
        <v>1380</v>
      </c>
      <c r="G653" s="86" t="b">
        <v>0</v>
      </c>
      <c r="H653" s="86" t="b">
        <v>0</v>
      </c>
      <c r="I653" s="86" t="b">
        <v>0</v>
      </c>
      <c r="J653" s="86" t="b">
        <v>0</v>
      </c>
      <c r="K653" s="86" t="b">
        <v>0</v>
      </c>
      <c r="L653" s="86" t="b">
        <v>0</v>
      </c>
    </row>
    <row r="654" spans="1:12" ht="15">
      <c r="A654" s="86" t="s">
        <v>406</v>
      </c>
      <c r="B654" s="86" t="s">
        <v>1634</v>
      </c>
      <c r="C654" s="86">
        <v>3</v>
      </c>
      <c r="D654" s="122">
        <v>0.00777914861579739</v>
      </c>
      <c r="E654" s="122">
        <v>1.4331473168994044</v>
      </c>
      <c r="F654" s="86" t="s">
        <v>1380</v>
      </c>
      <c r="G654" s="86" t="b">
        <v>0</v>
      </c>
      <c r="H654" s="86" t="b">
        <v>0</v>
      </c>
      <c r="I654" s="86" t="b">
        <v>0</v>
      </c>
      <c r="J654" s="86" t="b">
        <v>0</v>
      </c>
      <c r="K654" s="86" t="b">
        <v>0</v>
      </c>
      <c r="L654" s="86" t="b">
        <v>0</v>
      </c>
    </row>
    <row r="655" spans="1:12" ht="15">
      <c r="A655" s="86" t="s">
        <v>1634</v>
      </c>
      <c r="B655" s="86" t="s">
        <v>1487</v>
      </c>
      <c r="C655" s="86">
        <v>3</v>
      </c>
      <c r="D655" s="122">
        <v>0.00777914861579739</v>
      </c>
      <c r="E655" s="122">
        <v>1.7853298350107671</v>
      </c>
      <c r="F655" s="86" t="s">
        <v>1380</v>
      </c>
      <c r="G655" s="86" t="b">
        <v>0</v>
      </c>
      <c r="H655" s="86" t="b">
        <v>0</v>
      </c>
      <c r="I655" s="86" t="b">
        <v>0</v>
      </c>
      <c r="J655" s="86" t="b">
        <v>1</v>
      </c>
      <c r="K655" s="86" t="b">
        <v>0</v>
      </c>
      <c r="L655" s="86" t="b">
        <v>0</v>
      </c>
    </row>
    <row r="656" spans="1:12" ht="15">
      <c r="A656" s="86" t="s">
        <v>1487</v>
      </c>
      <c r="B656" s="86" t="s">
        <v>1872</v>
      </c>
      <c r="C656" s="86">
        <v>3</v>
      </c>
      <c r="D656" s="122">
        <v>0.00777914861579739</v>
      </c>
      <c r="E656" s="122">
        <v>1.7853298350107671</v>
      </c>
      <c r="F656" s="86" t="s">
        <v>1380</v>
      </c>
      <c r="G656" s="86" t="b">
        <v>1</v>
      </c>
      <c r="H656" s="86" t="b">
        <v>0</v>
      </c>
      <c r="I656" s="86" t="b">
        <v>0</v>
      </c>
      <c r="J656" s="86" t="b">
        <v>0</v>
      </c>
      <c r="K656" s="86" t="b">
        <v>0</v>
      </c>
      <c r="L656" s="86" t="b">
        <v>0</v>
      </c>
    </row>
    <row r="657" spans="1:12" ht="15">
      <c r="A657" s="86" t="s">
        <v>1872</v>
      </c>
      <c r="B657" s="86" t="s">
        <v>1873</v>
      </c>
      <c r="C657" s="86">
        <v>3</v>
      </c>
      <c r="D657" s="122">
        <v>0.00777914861579739</v>
      </c>
      <c r="E657" s="122">
        <v>1.910268571619067</v>
      </c>
      <c r="F657" s="86" t="s">
        <v>1380</v>
      </c>
      <c r="G657" s="86" t="b">
        <v>0</v>
      </c>
      <c r="H657" s="86" t="b">
        <v>0</v>
      </c>
      <c r="I657" s="86" t="b">
        <v>0</v>
      </c>
      <c r="J657" s="86" t="b">
        <v>0</v>
      </c>
      <c r="K657" s="86" t="b">
        <v>0</v>
      </c>
      <c r="L657" s="86" t="b">
        <v>0</v>
      </c>
    </row>
    <row r="658" spans="1:12" ht="15">
      <c r="A658" s="86" t="s">
        <v>1873</v>
      </c>
      <c r="B658" s="86" t="s">
        <v>1753</v>
      </c>
      <c r="C658" s="86">
        <v>3</v>
      </c>
      <c r="D658" s="122">
        <v>0.00777914861579739</v>
      </c>
      <c r="E658" s="122">
        <v>1.4331473168994044</v>
      </c>
      <c r="F658" s="86" t="s">
        <v>1380</v>
      </c>
      <c r="G658" s="86" t="b">
        <v>0</v>
      </c>
      <c r="H658" s="86" t="b">
        <v>0</v>
      </c>
      <c r="I658" s="86" t="b">
        <v>0</v>
      </c>
      <c r="J658" s="86" t="b">
        <v>0</v>
      </c>
      <c r="K658" s="86" t="b">
        <v>0</v>
      </c>
      <c r="L658" s="86" t="b">
        <v>0</v>
      </c>
    </row>
    <row r="659" spans="1:12" ht="15">
      <c r="A659" s="86" t="s">
        <v>1753</v>
      </c>
      <c r="B659" s="86" t="s">
        <v>1633</v>
      </c>
      <c r="C659" s="86">
        <v>3</v>
      </c>
      <c r="D659" s="122">
        <v>0.00777914861579739</v>
      </c>
      <c r="E659" s="122">
        <v>1.4331473168994044</v>
      </c>
      <c r="F659" s="86" t="s">
        <v>1380</v>
      </c>
      <c r="G659" s="86" t="b">
        <v>0</v>
      </c>
      <c r="H659" s="86" t="b">
        <v>0</v>
      </c>
      <c r="I659" s="86" t="b">
        <v>0</v>
      </c>
      <c r="J659" s="86" t="b">
        <v>0</v>
      </c>
      <c r="K659" s="86" t="b">
        <v>0</v>
      </c>
      <c r="L659" s="86" t="b">
        <v>0</v>
      </c>
    </row>
    <row r="660" spans="1:12" ht="15">
      <c r="A660" s="86" t="s">
        <v>1633</v>
      </c>
      <c r="B660" s="86" t="s">
        <v>1874</v>
      </c>
      <c r="C660" s="86">
        <v>3</v>
      </c>
      <c r="D660" s="122">
        <v>0.00777914861579739</v>
      </c>
      <c r="E660" s="122">
        <v>1.910268571619067</v>
      </c>
      <c r="F660" s="86" t="s">
        <v>1380</v>
      </c>
      <c r="G660" s="86" t="b">
        <v>0</v>
      </c>
      <c r="H660" s="86" t="b">
        <v>0</v>
      </c>
      <c r="I660" s="86" t="b">
        <v>0</v>
      </c>
      <c r="J660" s="86" t="b">
        <v>0</v>
      </c>
      <c r="K660" s="86" t="b">
        <v>0</v>
      </c>
      <c r="L660" s="86" t="b">
        <v>0</v>
      </c>
    </row>
    <row r="661" spans="1:12" ht="15">
      <c r="A661" s="86" t="s">
        <v>1874</v>
      </c>
      <c r="B661" s="86" t="s">
        <v>1875</v>
      </c>
      <c r="C661" s="86">
        <v>3</v>
      </c>
      <c r="D661" s="122">
        <v>0.00777914861579739</v>
      </c>
      <c r="E661" s="122">
        <v>1.910268571619067</v>
      </c>
      <c r="F661" s="86" t="s">
        <v>1380</v>
      </c>
      <c r="G661" s="86" t="b">
        <v>0</v>
      </c>
      <c r="H661" s="86" t="b">
        <v>0</v>
      </c>
      <c r="I661" s="86" t="b">
        <v>0</v>
      </c>
      <c r="J661" s="86" t="b">
        <v>0</v>
      </c>
      <c r="K661" s="86" t="b">
        <v>0</v>
      </c>
      <c r="L661" s="86" t="b">
        <v>0</v>
      </c>
    </row>
    <row r="662" spans="1:12" ht="15">
      <c r="A662" s="86" t="s">
        <v>1875</v>
      </c>
      <c r="B662" s="86" t="s">
        <v>1753</v>
      </c>
      <c r="C662" s="86">
        <v>3</v>
      </c>
      <c r="D662" s="122">
        <v>0.00777914861579739</v>
      </c>
      <c r="E662" s="122">
        <v>1.4331473168994044</v>
      </c>
      <c r="F662" s="86" t="s">
        <v>1380</v>
      </c>
      <c r="G662" s="86" t="b">
        <v>0</v>
      </c>
      <c r="H662" s="86" t="b">
        <v>0</v>
      </c>
      <c r="I662" s="86" t="b">
        <v>0</v>
      </c>
      <c r="J662" s="86" t="b">
        <v>0</v>
      </c>
      <c r="K662" s="86" t="b">
        <v>0</v>
      </c>
      <c r="L662" s="86" t="b">
        <v>0</v>
      </c>
    </row>
    <row r="663" spans="1:12" ht="15">
      <c r="A663" s="86" t="s">
        <v>1753</v>
      </c>
      <c r="B663" s="86" t="s">
        <v>1876</v>
      </c>
      <c r="C663" s="86">
        <v>3</v>
      </c>
      <c r="D663" s="122">
        <v>0.00777914861579739</v>
      </c>
      <c r="E663" s="122">
        <v>1.4331473168994044</v>
      </c>
      <c r="F663" s="86" t="s">
        <v>1380</v>
      </c>
      <c r="G663" s="86" t="b">
        <v>0</v>
      </c>
      <c r="H663" s="86" t="b">
        <v>0</v>
      </c>
      <c r="I663" s="86" t="b">
        <v>0</v>
      </c>
      <c r="J663" s="86" t="b">
        <v>0</v>
      </c>
      <c r="K663" s="86" t="b">
        <v>0</v>
      </c>
      <c r="L663" s="86" t="b">
        <v>0</v>
      </c>
    </row>
    <row r="664" spans="1:12" ht="15">
      <c r="A664" s="86" t="s">
        <v>1876</v>
      </c>
      <c r="B664" s="86" t="s">
        <v>1622</v>
      </c>
      <c r="C664" s="86">
        <v>3</v>
      </c>
      <c r="D664" s="122">
        <v>0.00777914861579739</v>
      </c>
      <c r="E664" s="122">
        <v>1.6884198220027107</v>
      </c>
      <c r="F664" s="86" t="s">
        <v>1380</v>
      </c>
      <c r="G664" s="86" t="b">
        <v>0</v>
      </c>
      <c r="H664" s="86" t="b">
        <v>0</v>
      </c>
      <c r="I664" s="86" t="b">
        <v>0</v>
      </c>
      <c r="J664" s="86" t="b">
        <v>0</v>
      </c>
      <c r="K664" s="86" t="b">
        <v>0</v>
      </c>
      <c r="L664" s="86" t="b">
        <v>0</v>
      </c>
    </row>
    <row r="665" spans="1:12" ht="15">
      <c r="A665" s="86" t="s">
        <v>1622</v>
      </c>
      <c r="B665" s="86" t="s">
        <v>1753</v>
      </c>
      <c r="C665" s="86">
        <v>3</v>
      </c>
      <c r="D665" s="122">
        <v>0.00777914861579739</v>
      </c>
      <c r="E665" s="122">
        <v>1.2112985672830483</v>
      </c>
      <c r="F665" s="86" t="s">
        <v>1380</v>
      </c>
      <c r="G665" s="86" t="b">
        <v>0</v>
      </c>
      <c r="H665" s="86" t="b">
        <v>0</v>
      </c>
      <c r="I665" s="86" t="b">
        <v>0</v>
      </c>
      <c r="J665" s="86" t="b">
        <v>0</v>
      </c>
      <c r="K665" s="86" t="b">
        <v>0</v>
      </c>
      <c r="L665" s="86" t="b">
        <v>0</v>
      </c>
    </row>
    <row r="666" spans="1:12" ht="15">
      <c r="A666" s="86" t="s">
        <v>1753</v>
      </c>
      <c r="B666" s="86" t="s">
        <v>1877</v>
      </c>
      <c r="C666" s="86">
        <v>3</v>
      </c>
      <c r="D666" s="122">
        <v>0.00777914861579739</v>
      </c>
      <c r="E666" s="122">
        <v>1.4331473168994044</v>
      </c>
      <c r="F666" s="86" t="s">
        <v>1380</v>
      </c>
      <c r="G666" s="86" t="b">
        <v>0</v>
      </c>
      <c r="H666" s="86" t="b">
        <v>0</v>
      </c>
      <c r="I666" s="86" t="b">
        <v>0</v>
      </c>
      <c r="J666" s="86" t="b">
        <v>0</v>
      </c>
      <c r="K666" s="86" t="b">
        <v>0</v>
      </c>
      <c r="L666" s="86" t="b">
        <v>0</v>
      </c>
    </row>
    <row r="667" spans="1:12" ht="15">
      <c r="A667" s="86" t="s">
        <v>1877</v>
      </c>
      <c r="B667" s="86" t="s">
        <v>1878</v>
      </c>
      <c r="C667" s="86">
        <v>3</v>
      </c>
      <c r="D667" s="122">
        <v>0.00777914861579739</v>
      </c>
      <c r="E667" s="122">
        <v>1.910268571619067</v>
      </c>
      <c r="F667" s="86" t="s">
        <v>1380</v>
      </c>
      <c r="G667" s="86" t="b">
        <v>0</v>
      </c>
      <c r="H667" s="86" t="b">
        <v>0</v>
      </c>
      <c r="I667" s="86" t="b">
        <v>0</v>
      </c>
      <c r="J667" s="86" t="b">
        <v>0</v>
      </c>
      <c r="K667" s="86" t="b">
        <v>0</v>
      </c>
      <c r="L667" s="86" t="b">
        <v>0</v>
      </c>
    </row>
    <row r="668" spans="1:12" ht="15">
      <c r="A668" s="86" t="s">
        <v>1878</v>
      </c>
      <c r="B668" s="86" t="s">
        <v>1879</v>
      </c>
      <c r="C668" s="86">
        <v>3</v>
      </c>
      <c r="D668" s="122">
        <v>0.00777914861579739</v>
      </c>
      <c r="E668" s="122">
        <v>1.910268571619067</v>
      </c>
      <c r="F668" s="86" t="s">
        <v>1380</v>
      </c>
      <c r="G668" s="86" t="b">
        <v>0</v>
      </c>
      <c r="H668" s="86" t="b">
        <v>0</v>
      </c>
      <c r="I668" s="86" t="b">
        <v>0</v>
      </c>
      <c r="J668" s="86" t="b">
        <v>0</v>
      </c>
      <c r="K668" s="86" t="b">
        <v>0</v>
      </c>
      <c r="L668" s="86" t="b">
        <v>0</v>
      </c>
    </row>
    <row r="669" spans="1:12" ht="15">
      <c r="A669" s="86" t="s">
        <v>1879</v>
      </c>
      <c r="B669" s="86" t="s">
        <v>1646</v>
      </c>
      <c r="C669" s="86">
        <v>3</v>
      </c>
      <c r="D669" s="122">
        <v>0.00777914861579739</v>
      </c>
      <c r="E669" s="122">
        <v>1.910268571619067</v>
      </c>
      <c r="F669" s="86" t="s">
        <v>1380</v>
      </c>
      <c r="G669" s="86" t="b">
        <v>0</v>
      </c>
      <c r="H669" s="86" t="b">
        <v>0</v>
      </c>
      <c r="I669" s="86" t="b">
        <v>0</v>
      </c>
      <c r="J669" s="86" t="b">
        <v>0</v>
      </c>
      <c r="K669" s="86" t="b">
        <v>0</v>
      </c>
      <c r="L669" s="86" t="b">
        <v>0</v>
      </c>
    </row>
    <row r="670" spans="1:12" ht="15">
      <c r="A670" s="86" t="s">
        <v>1646</v>
      </c>
      <c r="B670" s="86" t="s">
        <v>1880</v>
      </c>
      <c r="C670" s="86">
        <v>3</v>
      </c>
      <c r="D670" s="122">
        <v>0.00777914861579739</v>
      </c>
      <c r="E670" s="122">
        <v>1.910268571619067</v>
      </c>
      <c r="F670" s="86" t="s">
        <v>1380</v>
      </c>
      <c r="G670" s="86" t="b">
        <v>0</v>
      </c>
      <c r="H670" s="86" t="b">
        <v>0</v>
      </c>
      <c r="I670" s="86" t="b">
        <v>0</v>
      </c>
      <c r="J670" s="86" t="b">
        <v>0</v>
      </c>
      <c r="K670" s="86" t="b">
        <v>0</v>
      </c>
      <c r="L670" s="86" t="b">
        <v>0</v>
      </c>
    </row>
    <row r="671" spans="1:12" ht="15">
      <c r="A671" s="86" t="s">
        <v>1880</v>
      </c>
      <c r="B671" s="86" t="s">
        <v>1465</v>
      </c>
      <c r="C671" s="86">
        <v>3</v>
      </c>
      <c r="D671" s="122">
        <v>0.00777914861579739</v>
      </c>
      <c r="E671" s="122">
        <v>1.910268571619067</v>
      </c>
      <c r="F671" s="86" t="s">
        <v>1380</v>
      </c>
      <c r="G671" s="86" t="b">
        <v>0</v>
      </c>
      <c r="H671" s="86" t="b">
        <v>0</v>
      </c>
      <c r="I671" s="86" t="b">
        <v>0</v>
      </c>
      <c r="J671" s="86" t="b">
        <v>0</v>
      </c>
      <c r="K671" s="86" t="b">
        <v>0</v>
      </c>
      <c r="L671" s="86" t="b">
        <v>0</v>
      </c>
    </row>
    <row r="672" spans="1:12" ht="15">
      <c r="A672" s="86" t="s">
        <v>264</v>
      </c>
      <c r="B672" s="86" t="s">
        <v>258</v>
      </c>
      <c r="C672" s="86">
        <v>3</v>
      </c>
      <c r="D672" s="122">
        <v>0.00777914861579739</v>
      </c>
      <c r="E672" s="122">
        <v>1.910268571619067</v>
      </c>
      <c r="F672" s="86" t="s">
        <v>1380</v>
      </c>
      <c r="G672" s="86" t="b">
        <v>0</v>
      </c>
      <c r="H672" s="86" t="b">
        <v>0</v>
      </c>
      <c r="I672" s="86" t="b">
        <v>0</v>
      </c>
      <c r="J672" s="86" t="b">
        <v>0</v>
      </c>
      <c r="K672" s="86" t="b">
        <v>0</v>
      </c>
      <c r="L672" s="86" t="b">
        <v>0</v>
      </c>
    </row>
    <row r="673" spans="1:12" ht="15">
      <c r="A673" s="86" t="s">
        <v>1862</v>
      </c>
      <c r="B673" s="86" t="s">
        <v>1654</v>
      </c>
      <c r="C673" s="86">
        <v>3</v>
      </c>
      <c r="D673" s="122">
        <v>0.00777914861579739</v>
      </c>
      <c r="E673" s="122">
        <v>1.910268571619067</v>
      </c>
      <c r="F673" s="86" t="s">
        <v>1380</v>
      </c>
      <c r="G673" s="86" t="b">
        <v>0</v>
      </c>
      <c r="H673" s="86" t="b">
        <v>0</v>
      </c>
      <c r="I673" s="86" t="b">
        <v>0</v>
      </c>
      <c r="J673" s="86" t="b">
        <v>0</v>
      </c>
      <c r="K673" s="86" t="b">
        <v>0</v>
      </c>
      <c r="L673" s="86" t="b">
        <v>0</v>
      </c>
    </row>
    <row r="674" spans="1:12" ht="15">
      <c r="A674" s="86" t="s">
        <v>1654</v>
      </c>
      <c r="B674" s="86" t="s">
        <v>1863</v>
      </c>
      <c r="C674" s="86">
        <v>3</v>
      </c>
      <c r="D674" s="122">
        <v>0.00777914861579739</v>
      </c>
      <c r="E674" s="122">
        <v>1.910268571619067</v>
      </c>
      <c r="F674" s="86" t="s">
        <v>1380</v>
      </c>
      <c r="G674" s="86" t="b">
        <v>0</v>
      </c>
      <c r="H674" s="86" t="b">
        <v>0</v>
      </c>
      <c r="I674" s="86" t="b">
        <v>0</v>
      </c>
      <c r="J674" s="86" t="b">
        <v>0</v>
      </c>
      <c r="K674" s="86" t="b">
        <v>0</v>
      </c>
      <c r="L674" s="86" t="b">
        <v>0</v>
      </c>
    </row>
    <row r="675" spans="1:12" ht="15">
      <c r="A675" s="86" t="s">
        <v>1863</v>
      </c>
      <c r="B675" s="86" t="s">
        <v>1864</v>
      </c>
      <c r="C675" s="86">
        <v>3</v>
      </c>
      <c r="D675" s="122">
        <v>0.00777914861579739</v>
      </c>
      <c r="E675" s="122">
        <v>1.910268571619067</v>
      </c>
      <c r="F675" s="86" t="s">
        <v>1380</v>
      </c>
      <c r="G675" s="86" t="b">
        <v>0</v>
      </c>
      <c r="H675" s="86" t="b">
        <v>0</v>
      </c>
      <c r="I675" s="86" t="b">
        <v>0</v>
      </c>
      <c r="J675" s="86" t="b">
        <v>0</v>
      </c>
      <c r="K675" s="86" t="b">
        <v>0</v>
      </c>
      <c r="L675" s="86" t="b">
        <v>0</v>
      </c>
    </row>
    <row r="676" spans="1:12" ht="15">
      <c r="A676" s="86" t="s">
        <v>1864</v>
      </c>
      <c r="B676" s="86" t="s">
        <v>1623</v>
      </c>
      <c r="C676" s="86">
        <v>3</v>
      </c>
      <c r="D676" s="122">
        <v>0.00777914861579739</v>
      </c>
      <c r="E676" s="122">
        <v>1.910268571619067</v>
      </c>
      <c r="F676" s="86" t="s">
        <v>1380</v>
      </c>
      <c r="G676" s="86" t="b">
        <v>0</v>
      </c>
      <c r="H676" s="86" t="b">
        <v>0</v>
      </c>
      <c r="I676" s="86" t="b">
        <v>0</v>
      </c>
      <c r="J676" s="86" t="b">
        <v>0</v>
      </c>
      <c r="K676" s="86" t="b">
        <v>0</v>
      </c>
      <c r="L676" s="86" t="b">
        <v>0</v>
      </c>
    </row>
    <row r="677" spans="1:12" ht="15">
      <c r="A677" s="86" t="s">
        <v>1623</v>
      </c>
      <c r="B677" s="86" t="s">
        <v>1865</v>
      </c>
      <c r="C677" s="86">
        <v>3</v>
      </c>
      <c r="D677" s="122">
        <v>0.00777914861579739</v>
      </c>
      <c r="E677" s="122">
        <v>1.910268571619067</v>
      </c>
      <c r="F677" s="86" t="s">
        <v>1380</v>
      </c>
      <c r="G677" s="86" t="b">
        <v>0</v>
      </c>
      <c r="H677" s="86" t="b">
        <v>0</v>
      </c>
      <c r="I677" s="86" t="b">
        <v>0</v>
      </c>
      <c r="J677" s="86" t="b">
        <v>0</v>
      </c>
      <c r="K677" s="86" t="b">
        <v>0</v>
      </c>
      <c r="L677" s="86" t="b">
        <v>0</v>
      </c>
    </row>
    <row r="678" spans="1:12" ht="15">
      <c r="A678" s="86" t="s">
        <v>1865</v>
      </c>
      <c r="B678" s="86" t="s">
        <v>1631</v>
      </c>
      <c r="C678" s="86">
        <v>3</v>
      </c>
      <c r="D678" s="122">
        <v>0.00777914861579739</v>
      </c>
      <c r="E678" s="122">
        <v>1.910268571619067</v>
      </c>
      <c r="F678" s="86" t="s">
        <v>1380</v>
      </c>
      <c r="G678" s="86" t="b">
        <v>0</v>
      </c>
      <c r="H678" s="86" t="b">
        <v>0</v>
      </c>
      <c r="I678" s="86" t="b">
        <v>0</v>
      </c>
      <c r="J678" s="86" t="b">
        <v>0</v>
      </c>
      <c r="K678" s="86" t="b">
        <v>0</v>
      </c>
      <c r="L678" s="86" t="b">
        <v>0</v>
      </c>
    </row>
    <row r="679" spans="1:12" ht="15">
      <c r="A679" s="86" t="s">
        <v>1631</v>
      </c>
      <c r="B679" s="86" t="s">
        <v>1464</v>
      </c>
      <c r="C679" s="86">
        <v>3</v>
      </c>
      <c r="D679" s="122">
        <v>0.00777914861579739</v>
      </c>
      <c r="E679" s="122">
        <v>1.6092385759550858</v>
      </c>
      <c r="F679" s="86" t="s">
        <v>1380</v>
      </c>
      <c r="G679" s="86" t="b">
        <v>0</v>
      </c>
      <c r="H679" s="86" t="b">
        <v>0</v>
      </c>
      <c r="I679" s="86" t="b">
        <v>0</v>
      </c>
      <c r="J679" s="86" t="b">
        <v>0</v>
      </c>
      <c r="K679" s="86" t="b">
        <v>0</v>
      </c>
      <c r="L679" s="86" t="b">
        <v>0</v>
      </c>
    </row>
    <row r="680" spans="1:12" ht="15">
      <c r="A680" s="86" t="s">
        <v>1464</v>
      </c>
      <c r="B680" s="86" t="s">
        <v>406</v>
      </c>
      <c r="C680" s="86">
        <v>3</v>
      </c>
      <c r="D680" s="122">
        <v>0.00777914861579739</v>
      </c>
      <c r="E680" s="122">
        <v>1.1832698436828046</v>
      </c>
      <c r="F680" s="86" t="s">
        <v>1380</v>
      </c>
      <c r="G680" s="86" t="b">
        <v>0</v>
      </c>
      <c r="H680" s="86" t="b">
        <v>0</v>
      </c>
      <c r="I680" s="86" t="b">
        <v>0</v>
      </c>
      <c r="J680" s="86" t="b">
        <v>0</v>
      </c>
      <c r="K680" s="86" t="b">
        <v>0</v>
      </c>
      <c r="L680" s="86" t="b">
        <v>0</v>
      </c>
    </row>
    <row r="681" spans="1:12" ht="15">
      <c r="A681" s="86" t="s">
        <v>406</v>
      </c>
      <c r="B681" s="86" t="s">
        <v>403</v>
      </c>
      <c r="C681" s="86">
        <v>3</v>
      </c>
      <c r="D681" s="122">
        <v>0.00777914861579739</v>
      </c>
      <c r="E681" s="122">
        <v>0.8688758864608419</v>
      </c>
      <c r="F681" s="86" t="s">
        <v>1380</v>
      </c>
      <c r="G681" s="86" t="b">
        <v>0</v>
      </c>
      <c r="H681" s="86" t="b">
        <v>0</v>
      </c>
      <c r="I681" s="86" t="b">
        <v>0</v>
      </c>
      <c r="J681" s="86" t="b">
        <v>0</v>
      </c>
      <c r="K681" s="86" t="b">
        <v>0</v>
      </c>
      <c r="L681" s="86" t="b">
        <v>0</v>
      </c>
    </row>
    <row r="682" spans="1:12" ht="15">
      <c r="A682" s="86" t="s">
        <v>424</v>
      </c>
      <c r="B682" s="86" t="s">
        <v>276</v>
      </c>
      <c r="C682" s="86">
        <v>3</v>
      </c>
      <c r="D682" s="122">
        <v>0.00777914861579739</v>
      </c>
      <c r="E682" s="122">
        <v>1.5634810853944108</v>
      </c>
      <c r="F682" s="86" t="s">
        <v>1380</v>
      </c>
      <c r="G682" s="86" t="b">
        <v>0</v>
      </c>
      <c r="H682" s="86" t="b">
        <v>0</v>
      </c>
      <c r="I682" s="86" t="b">
        <v>0</v>
      </c>
      <c r="J682" s="86" t="b">
        <v>0</v>
      </c>
      <c r="K682" s="86" t="b">
        <v>0</v>
      </c>
      <c r="L682" s="86" t="b">
        <v>0</v>
      </c>
    </row>
    <row r="683" spans="1:12" ht="15">
      <c r="A683" s="86" t="s">
        <v>276</v>
      </c>
      <c r="B683" s="86" t="s">
        <v>267</v>
      </c>
      <c r="C683" s="86">
        <v>3</v>
      </c>
      <c r="D683" s="122">
        <v>0.00777914861579739</v>
      </c>
      <c r="E683" s="122">
        <v>1.5422917863244727</v>
      </c>
      <c r="F683" s="86" t="s">
        <v>1380</v>
      </c>
      <c r="G683" s="86" t="b">
        <v>0</v>
      </c>
      <c r="H683" s="86" t="b">
        <v>0</v>
      </c>
      <c r="I683" s="86" t="b">
        <v>0</v>
      </c>
      <c r="J683" s="86" t="b">
        <v>0</v>
      </c>
      <c r="K683" s="86" t="b">
        <v>0</v>
      </c>
      <c r="L683" s="86" t="b">
        <v>0</v>
      </c>
    </row>
    <row r="684" spans="1:12" ht="15">
      <c r="A684" s="86" t="s">
        <v>267</v>
      </c>
      <c r="B684" s="86" t="s">
        <v>287</v>
      </c>
      <c r="C684" s="86">
        <v>3</v>
      </c>
      <c r="D684" s="122">
        <v>0.00777914861579739</v>
      </c>
      <c r="E684" s="122">
        <v>1.7853298350107671</v>
      </c>
      <c r="F684" s="86" t="s">
        <v>1380</v>
      </c>
      <c r="G684" s="86" t="b">
        <v>0</v>
      </c>
      <c r="H684" s="86" t="b">
        <v>0</v>
      </c>
      <c r="I684" s="86" t="b">
        <v>0</v>
      </c>
      <c r="J684" s="86" t="b">
        <v>0</v>
      </c>
      <c r="K684" s="86" t="b">
        <v>0</v>
      </c>
      <c r="L684" s="86" t="b">
        <v>0</v>
      </c>
    </row>
    <row r="685" spans="1:12" ht="15">
      <c r="A685" s="86" t="s">
        <v>287</v>
      </c>
      <c r="B685" s="86" t="s">
        <v>273</v>
      </c>
      <c r="C685" s="86">
        <v>3</v>
      </c>
      <c r="D685" s="122">
        <v>0.00777914861579739</v>
      </c>
      <c r="E685" s="122">
        <v>1.6884198220027107</v>
      </c>
      <c r="F685" s="86" t="s">
        <v>1380</v>
      </c>
      <c r="G685" s="86" t="b">
        <v>0</v>
      </c>
      <c r="H685" s="86" t="b">
        <v>0</v>
      </c>
      <c r="I685" s="86" t="b">
        <v>0</v>
      </c>
      <c r="J685" s="86" t="b">
        <v>0</v>
      </c>
      <c r="K685" s="86" t="b">
        <v>0</v>
      </c>
      <c r="L685" s="86" t="b">
        <v>0</v>
      </c>
    </row>
    <row r="686" spans="1:12" ht="15">
      <c r="A686" s="86" t="s">
        <v>273</v>
      </c>
      <c r="B686" s="86" t="s">
        <v>252</v>
      </c>
      <c r="C686" s="86">
        <v>3</v>
      </c>
      <c r="D686" s="122">
        <v>0.00777914861579739</v>
      </c>
      <c r="E686" s="122">
        <v>1.6884198220027107</v>
      </c>
      <c r="F686" s="86" t="s">
        <v>1380</v>
      </c>
      <c r="G686" s="86" t="b">
        <v>0</v>
      </c>
      <c r="H686" s="86" t="b">
        <v>0</v>
      </c>
      <c r="I686" s="86" t="b">
        <v>0</v>
      </c>
      <c r="J686" s="86" t="b">
        <v>0</v>
      </c>
      <c r="K686" s="86" t="b">
        <v>0</v>
      </c>
      <c r="L686" s="86" t="b">
        <v>0</v>
      </c>
    </row>
    <row r="687" spans="1:12" ht="15">
      <c r="A687" s="86" t="s">
        <v>252</v>
      </c>
      <c r="B687" s="86" t="s">
        <v>285</v>
      </c>
      <c r="C687" s="86">
        <v>3</v>
      </c>
      <c r="D687" s="122">
        <v>0.00777914861579739</v>
      </c>
      <c r="E687" s="122">
        <v>1.6884198220027107</v>
      </c>
      <c r="F687" s="86" t="s">
        <v>1380</v>
      </c>
      <c r="G687" s="86" t="b">
        <v>0</v>
      </c>
      <c r="H687" s="86" t="b">
        <v>0</v>
      </c>
      <c r="I687" s="86" t="b">
        <v>0</v>
      </c>
      <c r="J687" s="86" t="b">
        <v>0</v>
      </c>
      <c r="K687" s="86" t="b">
        <v>0</v>
      </c>
      <c r="L687" s="86" t="b">
        <v>0</v>
      </c>
    </row>
    <row r="688" spans="1:12" ht="15">
      <c r="A688" s="86" t="s">
        <v>285</v>
      </c>
      <c r="B688" s="86" t="s">
        <v>271</v>
      </c>
      <c r="C688" s="86">
        <v>3</v>
      </c>
      <c r="D688" s="122">
        <v>0.00777914861579739</v>
      </c>
      <c r="E688" s="122">
        <v>1.6884198220027107</v>
      </c>
      <c r="F688" s="86" t="s">
        <v>1380</v>
      </c>
      <c r="G688" s="86" t="b">
        <v>0</v>
      </c>
      <c r="H688" s="86" t="b">
        <v>0</v>
      </c>
      <c r="I688" s="86" t="b">
        <v>0</v>
      </c>
      <c r="J688" s="86" t="b">
        <v>0</v>
      </c>
      <c r="K688" s="86" t="b">
        <v>0</v>
      </c>
      <c r="L688" s="86" t="b">
        <v>0</v>
      </c>
    </row>
    <row r="689" spans="1:12" ht="15">
      <c r="A689" s="86" t="s">
        <v>271</v>
      </c>
      <c r="B689" s="86" t="s">
        <v>283</v>
      </c>
      <c r="C689" s="86">
        <v>3</v>
      </c>
      <c r="D689" s="122">
        <v>0.00777914861579739</v>
      </c>
      <c r="E689" s="122">
        <v>1.6884198220027107</v>
      </c>
      <c r="F689" s="86" t="s">
        <v>1380</v>
      </c>
      <c r="G689" s="86" t="b">
        <v>0</v>
      </c>
      <c r="H689" s="86" t="b">
        <v>0</v>
      </c>
      <c r="I689" s="86" t="b">
        <v>0</v>
      </c>
      <c r="J689" s="86" t="b">
        <v>0</v>
      </c>
      <c r="K689" s="86" t="b">
        <v>0</v>
      </c>
      <c r="L689" s="86" t="b">
        <v>0</v>
      </c>
    </row>
    <row r="690" spans="1:12" ht="15">
      <c r="A690" s="86" t="s">
        <v>283</v>
      </c>
      <c r="B690" s="86" t="s">
        <v>310</v>
      </c>
      <c r="C690" s="86">
        <v>3</v>
      </c>
      <c r="D690" s="122">
        <v>0.00777914861579739</v>
      </c>
      <c r="E690" s="122">
        <v>1.6884198220027107</v>
      </c>
      <c r="F690" s="86" t="s">
        <v>1380</v>
      </c>
      <c r="G690" s="86" t="b">
        <v>0</v>
      </c>
      <c r="H690" s="86" t="b">
        <v>0</v>
      </c>
      <c r="I690" s="86" t="b">
        <v>0</v>
      </c>
      <c r="J690" s="86" t="b">
        <v>0</v>
      </c>
      <c r="K690" s="86" t="b">
        <v>0</v>
      </c>
      <c r="L690" s="86" t="b">
        <v>0</v>
      </c>
    </row>
    <row r="691" spans="1:12" ht="15">
      <c r="A691" s="86" t="s">
        <v>310</v>
      </c>
      <c r="B691" s="86" t="s">
        <v>309</v>
      </c>
      <c r="C691" s="86">
        <v>3</v>
      </c>
      <c r="D691" s="122">
        <v>0.00777914861579739</v>
      </c>
      <c r="E691" s="122">
        <v>1.910268571619067</v>
      </c>
      <c r="F691" s="86" t="s">
        <v>1380</v>
      </c>
      <c r="G691" s="86" t="b">
        <v>0</v>
      </c>
      <c r="H691" s="86" t="b">
        <v>0</v>
      </c>
      <c r="I691" s="86" t="b">
        <v>0</v>
      </c>
      <c r="J691" s="86" t="b">
        <v>0</v>
      </c>
      <c r="K691" s="86" t="b">
        <v>0</v>
      </c>
      <c r="L691" s="86" t="b">
        <v>0</v>
      </c>
    </row>
    <row r="692" spans="1:12" ht="15">
      <c r="A692" s="86" t="s">
        <v>309</v>
      </c>
      <c r="B692" s="86" t="s">
        <v>318</v>
      </c>
      <c r="C692" s="86">
        <v>3</v>
      </c>
      <c r="D692" s="122">
        <v>0.00777914861579739</v>
      </c>
      <c r="E692" s="122">
        <v>1.910268571619067</v>
      </c>
      <c r="F692" s="86" t="s">
        <v>1380</v>
      </c>
      <c r="G692" s="86" t="b">
        <v>0</v>
      </c>
      <c r="H692" s="86" t="b">
        <v>0</v>
      </c>
      <c r="I692" s="86" t="b">
        <v>0</v>
      </c>
      <c r="J692" s="86" t="b">
        <v>0</v>
      </c>
      <c r="K692" s="86" t="b">
        <v>0</v>
      </c>
      <c r="L692" s="86" t="b">
        <v>0</v>
      </c>
    </row>
    <row r="693" spans="1:12" ht="15">
      <c r="A693" s="86" t="s">
        <v>276</v>
      </c>
      <c r="B693" s="86" t="s">
        <v>308</v>
      </c>
      <c r="C693" s="86">
        <v>2</v>
      </c>
      <c r="D693" s="122">
        <v>0.006551147597009742</v>
      </c>
      <c r="E693" s="122">
        <v>1.5422917863244725</v>
      </c>
      <c r="F693" s="86" t="s">
        <v>1380</v>
      </c>
      <c r="G693" s="86" t="b">
        <v>0</v>
      </c>
      <c r="H693" s="86" t="b">
        <v>0</v>
      </c>
      <c r="I693" s="86" t="b">
        <v>0</v>
      </c>
      <c r="J693" s="86" t="b">
        <v>0</v>
      </c>
      <c r="K693" s="86" t="b">
        <v>0</v>
      </c>
      <c r="L693" s="86" t="b">
        <v>0</v>
      </c>
    </row>
    <row r="694" spans="1:12" ht="15">
      <c r="A694" s="86" t="s">
        <v>308</v>
      </c>
      <c r="B694" s="86" t="s">
        <v>264</v>
      </c>
      <c r="C694" s="86">
        <v>2</v>
      </c>
      <c r="D694" s="122">
        <v>0.006551147597009742</v>
      </c>
      <c r="E694" s="122">
        <v>1.910268571619067</v>
      </c>
      <c r="F694" s="86" t="s">
        <v>1380</v>
      </c>
      <c r="G694" s="86" t="b">
        <v>0</v>
      </c>
      <c r="H694" s="86" t="b">
        <v>0</v>
      </c>
      <c r="I694" s="86" t="b">
        <v>0</v>
      </c>
      <c r="J694" s="86" t="b">
        <v>0</v>
      </c>
      <c r="K694" s="86" t="b">
        <v>0</v>
      </c>
      <c r="L694" s="86" t="b">
        <v>0</v>
      </c>
    </row>
    <row r="695" spans="1:12" ht="15">
      <c r="A695" s="86" t="s">
        <v>258</v>
      </c>
      <c r="B695" s="86" t="s">
        <v>1479</v>
      </c>
      <c r="C695" s="86">
        <v>2</v>
      </c>
      <c r="D695" s="122">
        <v>0.006551147597009742</v>
      </c>
      <c r="E695" s="122">
        <v>2.0863598306747484</v>
      </c>
      <c r="F695" s="86" t="s">
        <v>1380</v>
      </c>
      <c r="G695" s="86" t="b">
        <v>0</v>
      </c>
      <c r="H695" s="86" t="b">
        <v>0</v>
      </c>
      <c r="I695" s="86" t="b">
        <v>0</v>
      </c>
      <c r="J695" s="86" t="b">
        <v>0</v>
      </c>
      <c r="K695" s="86" t="b">
        <v>0</v>
      </c>
      <c r="L695" s="86" t="b">
        <v>0</v>
      </c>
    </row>
    <row r="696" spans="1:12" ht="15">
      <c r="A696" s="86" t="s">
        <v>1479</v>
      </c>
      <c r="B696" s="86" t="s">
        <v>1639</v>
      </c>
      <c r="C696" s="86">
        <v>2</v>
      </c>
      <c r="D696" s="122">
        <v>0.006551147597009742</v>
      </c>
      <c r="E696" s="122">
        <v>2.0863598306747484</v>
      </c>
      <c r="F696" s="86" t="s">
        <v>1380</v>
      </c>
      <c r="G696" s="86" t="b">
        <v>0</v>
      </c>
      <c r="H696" s="86" t="b">
        <v>0</v>
      </c>
      <c r="I696" s="86" t="b">
        <v>0</v>
      </c>
      <c r="J696" s="86" t="b">
        <v>1</v>
      </c>
      <c r="K696" s="86" t="b">
        <v>0</v>
      </c>
      <c r="L696" s="86" t="b">
        <v>0</v>
      </c>
    </row>
    <row r="697" spans="1:12" ht="15">
      <c r="A697" s="86" t="s">
        <v>1639</v>
      </c>
      <c r="B697" s="86" t="s">
        <v>1676</v>
      </c>
      <c r="C697" s="86">
        <v>2</v>
      </c>
      <c r="D697" s="122">
        <v>0.006551147597009742</v>
      </c>
      <c r="E697" s="122">
        <v>2.0863598306747484</v>
      </c>
      <c r="F697" s="86" t="s">
        <v>1380</v>
      </c>
      <c r="G697" s="86" t="b">
        <v>1</v>
      </c>
      <c r="H697" s="86" t="b">
        <v>0</v>
      </c>
      <c r="I697" s="86" t="b">
        <v>0</v>
      </c>
      <c r="J697" s="86" t="b">
        <v>0</v>
      </c>
      <c r="K697" s="86" t="b">
        <v>0</v>
      </c>
      <c r="L697" s="86" t="b">
        <v>0</v>
      </c>
    </row>
    <row r="698" spans="1:12" ht="15">
      <c r="A698" s="86" t="s">
        <v>1676</v>
      </c>
      <c r="B698" s="86" t="s">
        <v>1679</v>
      </c>
      <c r="C698" s="86">
        <v>2</v>
      </c>
      <c r="D698" s="122">
        <v>0.006551147597009742</v>
      </c>
      <c r="E698" s="122">
        <v>2.0863598306747484</v>
      </c>
      <c r="F698" s="86" t="s">
        <v>1380</v>
      </c>
      <c r="G698" s="86" t="b">
        <v>0</v>
      </c>
      <c r="H698" s="86" t="b">
        <v>0</v>
      </c>
      <c r="I698" s="86" t="b">
        <v>0</v>
      </c>
      <c r="J698" s="86" t="b">
        <v>0</v>
      </c>
      <c r="K698" s="86" t="b">
        <v>0</v>
      </c>
      <c r="L698" s="86" t="b">
        <v>0</v>
      </c>
    </row>
    <row r="699" spans="1:12" ht="15">
      <c r="A699" s="86" t="s">
        <v>1679</v>
      </c>
      <c r="B699" s="86" t="s">
        <v>1505</v>
      </c>
      <c r="C699" s="86">
        <v>2</v>
      </c>
      <c r="D699" s="122">
        <v>0.006551147597009742</v>
      </c>
      <c r="E699" s="122">
        <v>2.0863598306747484</v>
      </c>
      <c r="F699" s="86" t="s">
        <v>1380</v>
      </c>
      <c r="G699" s="86" t="b">
        <v>0</v>
      </c>
      <c r="H699" s="86" t="b">
        <v>0</v>
      </c>
      <c r="I699" s="86" t="b">
        <v>0</v>
      </c>
      <c r="J699" s="86" t="b">
        <v>0</v>
      </c>
      <c r="K699" s="86" t="b">
        <v>0</v>
      </c>
      <c r="L699" s="86" t="b">
        <v>0</v>
      </c>
    </row>
    <row r="700" spans="1:12" ht="15">
      <c r="A700" s="86" t="s">
        <v>1505</v>
      </c>
      <c r="B700" s="86" t="s">
        <v>1867</v>
      </c>
      <c r="C700" s="86">
        <v>2</v>
      </c>
      <c r="D700" s="122">
        <v>0.006551147597009742</v>
      </c>
      <c r="E700" s="122">
        <v>2.0863598306747484</v>
      </c>
      <c r="F700" s="86" t="s">
        <v>1380</v>
      </c>
      <c r="G700" s="86" t="b">
        <v>0</v>
      </c>
      <c r="H700" s="86" t="b">
        <v>0</v>
      </c>
      <c r="I700" s="86" t="b">
        <v>0</v>
      </c>
      <c r="J700" s="86" t="b">
        <v>1</v>
      </c>
      <c r="K700" s="86" t="b">
        <v>0</v>
      </c>
      <c r="L700" s="86" t="b">
        <v>0</v>
      </c>
    </row>
    <row r="701" spans="1:12" ht="15">
      <c r="A701" s="86" t="s">
        <v>1867</v>
      </c>
      <c r="B701" s="86" t="s">
        <v>1622</v>
      </c>
      <c r="C701" s="86">
        <v>2</v>
      </c>
      <c r="D701" s="122">
        <v>0.006551147597009742</v>
      </c>
      <c r="E701" s="122">
        <v>1.6884198220027107</v>
      </c>
      <c r="F701" s="86" t="s">
        <v>1380</v>
      </c>
      <c r="G701" s="86" t="b">
        <v>1</v>
      </c>
      <c r="H701" s="86" t="b">
        <v>0</v>
      </c>
      <c r="I701" s="86" t="b">
        <v>0</v>
      </c>
      <c r="J701" s="86" t="b">
        <v>0</v>
      </c>
      <c r="K701" s="86" t="b">
        <v>0</v>
      </c>
      <c r="L701" s="86" t="b">
        <v>0</v>
      </c>
    </row>
    <row r="702" spans="1:12" ht="15">
      <c r="A702" s="86" t="s">
        <v>1622</v>
      </c>
      <c r="B702" s="86" t="s">
        <v>1707</v>
      </c>
      <c r="C702" s="86">
        <v>2</v>
      </c>
      <c r="D702" s="122">
        <v>0.006551147597009742</v>
      </c>
      <c r="E702" s="122">
        <v>1.6884198220027107</v>
      </c>
      <c r="F702" s="86" t="s">
        <v>1380</v>
      </c>
      <c r="G702" s="86" t="b">
        <v>0</v>
      </c>
      <c r="H702" s="86" t="b">
        <v>0</v>
      </c>
      <c r="I702" s="86" t="b">
        <v>0</v>
      </c>
      <c r="J702" s="86" t="b">
        <v>0</v>
      </c>
      <c r="K702" s="86" t="b">
        <v>0</v>
      </c>
      <c r="L702" s="86" t="b">
        <v>0</v>
      </c>
    </row>
    <row r="703" spans="1:12" ht="15">
      <c r="A703" s="86" t="s">
        <v>1707</v>
      </c>
      <c r="B703" s="86" t="s">
        <v>1756</v>
      </c>
      <c r="C703" s="86">
        <v>2</v>
      </c>
      <c r="D703" s="122">
        <v>0.006551147597009742</v>
      </c>
      <c r="E703" s="122">
        <v>2.0863598306747484</v>
      </c>
      <c r="F703" s="86" t="s">
        <v>1380</v>
      </c>
      <c r="G703" s="86" t="b">
        <v>0</v>
      </c>
      <c r="H703" s="86" t="b">
        <v>0</v>
      </c>
      <c r="I703" s="86" t="b">
        <v>0</v>
      </c>
      <c r="J703" s="86" t="b">
        <v>0</v>
      </c>
      <c r="K703" s="86" t="b">
        <v>0</v>
      </c>
      <c r="L703" s="86" t="b">
        <v>0</v>
      </c>
    </row>
    <row r="704" spans="1:12" ht="15">
      <c r="A704" s="86" t="s">
        <v>1756</v>
      </c>
      <c r="B704" s="86" t="s">
        <v>1645</v>
      </c>
      <c r="C704" s="86">
        <v>2</v>
      </c>
      <c r="D704" s="122">
        <v>0.006551147597009742</v>
      </c>
      <c r="E704" s="122">
        <v>2.0863598306747484</v>
      </c>
      <c r="F704" s="86" t="s">
        <v>1380</v>
      </c>
      <c r="G704" s="86" t="b">
        <v>0</v>
      </c>
      <c r="H704" s="86" t="b">
        <v>0</v>
      </c>
      <c r="I704" s="86" t="b">
        <v>0</v>
      </c>
      <c r="J704" s="86" t="b">
        <v>0</v>
      </c>
      <c r="K704" s="86" t="b">
        <v>0</v>
      </c>
      <c r="L704" s="86" t="b">
        <v>0</v>
      </c>
    </row>
    <row r="705" spans="1:12" ht="15">
      <c r="A705" s="86" t="s">
        <v>1645</v>
      </c>
      <c r="B705" s="86" t="s">
        <v>1656</v>
      </c>
      <c r="C705" s="86">
        <v>2</v>
      </c>
      <c r="D705" s="122">
        <v>0.006551147597009742</v>
      </c>
      <c r="E705" s="122">
        <v>2.0863598306747484</v>
      </c>
      <c r="F705" s="86" t="s">
        <v>1380</v>
      </c>
      <c r="G705" s="86" t="b">
        <v>0</v>
      </c>
      <c r="H705" s="86" t="b">
        <v>0</v>
      </c>
      <c r="I705" s="86" t="b">
        <v>0</v>
      </c>
      <c r="J705" s="86" t="b">
        <v>1</v>
      </c>
      <c r="K705" s="86" t="b">
        <v>0</v>
      </c>
      <c r="L705" s="86" t="b">
        <v>0</v>
      </c>
    </row>
    <row r="706" spans="1:12" ht="15">
      <c r="A706" s="86" t="s">
        <v>1656</v>
      </c>
      <c r="B706" s="86" t="s">
        <v>1868</v>
      </c>
      <c r="C706" s="86">
        <v>2</v>
      </c>
      <c r="D706" s="122">
        <v>0.006551147597009742</v>
      </c>
      <c r="E706" s="122">
        <v>2.0863598306747484</v>
      </c>
      <c r="F706" s="86" t="s">
        <v>1380</v>
      </c>
      <c r="G706" s="86" t="b">
        <v>1</v>
      </c>
      <c r="H706" s="86" t="b">
        <v>0</v>
      </c>
      <c r="I706" s="86" t="b">
        <v>0</v>
      </c>
      <c r="J706" s="86" t="b">
        <v>0</v>
      </c>
      <c r="K706" s="86" t="b">
        <v>0</v>
      </c>
      <c r="L706" s="86" t="b">
        <v>0</v>
      </c>
    </row>
    <row r="707" spans="1:12" ht="15">
      <c r="A707" s="86" t="s">
        <v>1868</v>
      </c>
      <c r="B707" s="86" t="s">
        <v>1665</v>
      </c>
      <c r="C707" s="86">
        <v>2</v>
      </c>
      <c r="D707" s="122">
        <v>0.006551147597009742</v>
      </c>
      <c r="E707" s="122">
        <v>2.0863598306747484</v>
      </c>
      <c r="F707" s="86" t="s">
        <v>1380</v>
      </c>
      <c r="G707" s="86" t="b">
        <v>0</v>
      </c>
      <c r="H707" s="86" t="b">
        <v>0</v>
      </c>
      <c r="I707" s="86" t="b">
        <v>0</v>
      </c>
      <c r="J707" s="86" t="b">
        <v>0</v>
      </c>
      <c r="K707" s="86" t="b">
        <v>0</v>
      </c>
      <c r="L707" s="86" t="b">
        <v>0</v>
      </c>
    </row>
    <row r="708" spans="1:12" ht="15">
      <c r="A708" s="86" t="s">
        <v>1665</v>
      </c>
      <c r="B708" s="86" t="s">
        <v>1643</v>
      </c>
      <c r="C708" s="86">
        <v>2</v>
      </c>
      <c r="D708" s="122">
        <v>0.006551147597009742</v>
      </c>
      <c r="E708" s="122">
        <v>2.0863598306747484</v>
      </c>
      <c r="F708" s="86" t="s">
        <v>1380</v>
      </c>
      <c r="G708" s="86" t="b">
        <v>0</v>
      </c>
      <c r="H708" s="86" t="b">
        <v>0</v>
      </c>
      <c r="I708" s="86" t="b">
        <v>0</v>
      </c>
      <c r="J708" s="86" t="b">
        <v>0</v>
      </c>
      <c r="K708" s="86" t="b">
        <v>0</v>
      </c>
      <c r="L708" s="86" t="b">
        <v>0</v>
      </c>
    </row>
    <row r="709" spans="1:12" ht="15">
      <c r="A709" s="86" t="s">
        <v>1643</v>
      </c>
      <c r="B709" s="86" t="s">
        <v>403</v>
      </c>
      <c r="C709" s="86">
        <v>2</v>
      </c>
      <c r="D709" s="122">
        <v>0.006551147597009742</v>
      </c>
      <c r="E709" s="122">
        <v>1.3459971411805043</v>
      </c>
      <c r="F709" s="86" t="s">
        <v>1380</v>
      </c>
      <c r="G709" s="86" t="b">
        <v>0</v>
      </c>
      <c r="H709" s="86" t="b">
        <v>0</v>
      </c>
      <c r="I709" s="86" t="b">
        <v>0</v>
      </c>
      <c r="J709" s="86" t="b">
        <v>0</v>
      </c>
      <c r="K709" s="86" t="b">
        <v>0</v>
      </c>
      <c r="L709" s="86" t="b">
        <v>0</v>
      </c>
    </row>
    <row r="710" spans="1:12" ht="15">
      <c r="A710" s="86" t="s">
        <v>406</v>
      </c>
      <c r="B710" s="86" t="s">
        <v>273</v>
      </c>
      <c r="C710" s="86">
        <v>2</v>
      </c>
      <c r="D710" s="122">
        <v>0.006551147597009742</v>
      </c>
      <c r="E710" s="122">
        <v>1.035207308227367</v>
      </c>
      <c r="F710" s="86" t="s">
        <v>1380</v>
      </c>
      <c r="G710" s="86" t="b">
        <v>0</v>
      </c>
      <c r="H710" s="86" t="b">
        <v>0</v>
      </c>
      <c r="I710" s="86" t="b">
        <v>0</v>
      </c>
      <c r="J710" s="86" t="b">
        <v>0</v>
      </c>
      <c r="K710" s="86" t="b">
        <v>0</v>
      </c>
      <c r="L710" s="86" t="b">
        <v>0</v>
      </c>
    </row>
    <row r="711" spans="1:12" ht="15">
      <c r="A711" s="86" t="s">
        <v>273</v>
      </c>
      <c r="B711" s="86" t="s">
        <v>276</v>
      </c>
      <c r="C711" s="86">
        <v>2</v>
      </c>
      <c r="D711" s="122">
        <v>0.006551147597009742</v>
      </c>
      <c r="E711" s="122">
        <v>1.2904798133306732</v>
      </c>
      <c r="F711" s="86" t="s">
        <v>1380</v>
      </c>
      <c r="G711" s="86" t="b">
        <v>0</v>
      </c>
      <c r="H711" s="86" t="b">
        <v>0</v>
      </c>
      <c r="I711" s="86" t="b">
        <v>0</v>
      </c>
      <c r="J711" s="86" t="b">
        <v>0</v>
      </c>
      <c r="K711" s="86" t="b">
        <v>0</v>
      </c>
      <c r="L711" s="86" t="b">
        <v>0</v>
      </c>
    </row>
    <row r="712" spans="1:12" ht="15">
      <c r="A712" s="86" t="s">
        <v>276</v>
      </c>
      <c r="B712" s="86" t="s">
        <v>285</v>
      </c>
      <c r="C712" s="86">
        <v>2</v>
      </c>
      <c r="D712" s="122">
        <v>0.006551147597009742</v>
      </c>
      <c r="E712" s="122">
        <v>1.144351777652435</v>
      </c>
      <c r="F712" s="86" t="s">
        <v>1380</v>
      </c>
      <c r="G712" s="86" t="b">
        <v>0</v>
      </c>
      <c r="H712" s="86" t="b">
        <v>0</v>
      </c>
      <c r="I712" s="86" t="b">
        <v>0</v>
      </c>
      <c r="J712" s="86" t="b">
        <v>0</v>
      </c>
      <c r="K712" s="86" t="b">
        <v>0</v>
      </c>
      <c r="L712" s="86" t="b">
        <v>0</v>
      </c>
    </row>
    <row r="713" spans="1:12" ht="15">
      <c r="A713" s="86" t="s">
        <v>285</v>
      </c>
      <c r="B713" s="86" t="s">
        <v>283</v>
      </c>
      <c r="C713" s="86">
        <v>2</v>
      </c>
      <c r="D713" s="122">
        <v>0.006551147597009742</v>
      </c>
      <c r="E713" s="122">
        <v>1.2904798133306732</v>
      </c>
      <c r="F713" s="86" t="s">
        <v>1380</v>
      </c>
      <c r="G713" s="86" t="b">
        <v>0</v>
      </c>
      <c r="H713" s="86" t="b">
        <v>0</v>
      </c>
      <c r="I713" s="86" t="b">
        <v>0</v>
      </c>
      <c r="J713" s="86" t="b">
        <v>0</v>
      </c>
      <c r="K713" s="86" t="b">
        <v>0</v>
      </c>
      <c r="L713" s="86" t="b">
        <v>0</v>
      </c>
    </row>
    <row r="714" spans="1:12" ht="15">
      <c r="A714" s="86" t="s">
        <v>283</v>
      </c>
      <c r="B714" s="86" t="s">
        <v>307</v>
      </c>
      <c r="C714" s="86">
        <v>2</v>
      </c>
      <c r="D714" s="122">
        <v>0.006551147597009742</v>
      </c>
      <c r="E714" s="122">
        <v>1.6884198220027107</v>
      </c>
      <c r="F714" s="86" t="s">
        <v>1380</v>
      </c>
      <c r="G714" s="86" t="b">
        <v>0</v>
      </c>
      <c r="H714" s="86" t="b">
        <v>0</v>
      </c>
      <c r="I714" s="86" t="b">
        <v>0</v>
      </c>
      <c r="J714" s="86" t="b">
        <v>0</v>
      </c>
      <c r="K714" s="86" t="b">
        <v>0</v>
      </c>
      <c r="L714" s="86" t="b">
        <v>0</v>
      </c>
    </row>
    <row r="715" spans="1:12" ht="15">
      <c r="A715" s="86" t="s">
        <v>307</v>
      </c>
      <c r="B715" s="86" t="s">
        <v>305</v>
      </c>
      <c r="C715" s="86">
        <v>2</v>
      </c>
      <c r="D715" s="122">
        <v>0.006551147597009742</v>
      </c>
      <c r="E715" s="122">
        <v>2.0863598306747484</v>
      </c>
      <c r="F715" s="86" t="s">
        <v>1380</v>
      </c>
      <c r="G715" s="86" t="b">
        <v>0</v>
      </c>
      <c r="H715" s="86" t="b">
        <v>0</v>
      </c>
      <c r="I715" s="86" t="b">
        <v>0</v>
      </c>
      <c r="J715" s="86" t="b">
        <v>0</v>
      </c>
      <c r="K715" s="86" t="b">
        <v>0</v>
      </c>
      <c r="L715" s="86" t="b">
        <v>0</v>
      </c>
    </row>
    <row r="716" spans="1:12" ht="15">
      <c r="A716" s="86" t="s">
        <v>305</v>
      </c>
      <c r="B716" s="86" t="s">
        <v>256</v>
      </c>
      <c r="C716" s="86">
        <v>2</v>
      </c>
      <c r="D716" s="122">
        <v>0.006551147597009742</v>
      </c>
      <c r="E716" s="122">
        <v>2.0863598306747484</v>
      </c>
      <c r="F716" s="86" t="s">
        <v>1380</v>
      </c>
      <c r="G716" s="86" t="b">
        <v>0</v>
      </c>
      <c r="H716" s="86" t="b">
        <v>0</v>
      </c>
      <c r="I716" s="86" t="b">
        <v>0</v>
      </c>
      <c r="J716" s="86" t="b">
        <v>0</v>
      </c>
      <c r="K716" s="86" t="b">
        <v>0</v>
      </c>
      <c r="L716" s="86" t="b">
        <v>0</v>
      </c>
    </row>
    <row r="717" spans="1:12" ht="15">
      <c r="A717" s="86" t="s">
        <v>256</v>
      </c>
      <c r="B717" s="86" t="s">
        <v>286</v>
      </c>
      <c r="C717" s="86">
        <v>2</v>
      </c>
      <c r="D717" s="122">
        <v>0.006551147597009742</v>
      </c>
      <c r="E717" s="122">
        <v>2.0863598306747484</v>
      </c>
      <c r="F717" s="86" t="s">
        <v>1380</v>
      </c>
      <c r="G717" s="86" t="b">
        <v>0</v>
      </c>
      <c r="H717" s="86" t="b">
        <v>0</v>
      </c>
      <c r="I717" s="86" t="b">
        <v>0</v>
      </c>
      <c r="J717" s="86" t="b">
        <v>0</v>
      </c>
      <c r="K717" s="86" t="b">
        <v>0</v>
      </c>
      <c r="L717" s="86" t="b">
        <v>0</v>
      </c>
    </row>
    <row r="718" spans="1:12" ht="15">
      <c r="A718" s="86" t="s">
        <v>286</v>
      </c>
      <c r="B718" s="86" t="s">
        <v>313</v>
      </c>
      <c r="C718" s="86">
        <v>2</v>
      </c>
      <c r="D718" s="122">
        <v>0.006551147597009742</v>
      </c>
      <c r="E718" s="122">
        <v>2.0863598306747484</v>
      </c>
      <c r="F718" s="86" t="s">
        <v>1380</v>
      </c>
      <c r="G718" s="86" t="b">
        <v>0</v>
      </c>
      <c r="H718" s="86" t="b">
        <v>0</v>
      </c>
      <c r="I718" s="86" t="b">
        <v>0</v>
      </c>
      <c r="J718" s="86" t="b">
        <v>0</v>
      </c>
      <c r="K718" s="86" t="b">
        <v>0</v>
      </c>
      <c r="L718" s="86" t="b">
        <v>0</v>
      </c>
    </row>
    <row r="719" spans="1:12" ht="15">
      <c r="A719" s="86" t="s">
        <v>406</v>
      </c>
      <c r="B719" s="86" t="s">
        <v>403</v>
      </c>
      <c r="C719" s="86">
        <v>5</v>
      </c>
      <c r="D719" s="122">
        <v>0.01086528321811108</v>
      </c>
      <c r="E719" s="122">
        <v>1</v>
      </c>
      <c r="F719" s="86" t="s">
        <v>1381</v>
      </c>
      <c r="G719" s="86" t="b">
        <v>0</v>
      </c>
      <c r="H719" s="86" t="b">
        <v>0</v>
      </c>
      <c r="I719" s="86" t="b">
        <v>0</v>
      </c>
      <c r="J719" s="86" t="b">
        <v>0</v>
      </c>
      <c r="K719" s="86" t="b">
        <v>0</v>
      </c>
      <c r="L719" s="86" t="b">
        <v>0</v>
      </c>
    </row>
    <row r="720" spans="1:12" ht="15">
      <c r="A720" s="86" t="s">
        <v>1662</v>
      </c>
      <c r="B720" s="86" t="s">
        <v>1647</v>
      </c>
      <c r="C720" s="86">
        <v>3</v>
      </c>
      <c r="D720" s="122">
        <v>0.009118959965433323</v>
      </c>
      <c r="E720" s="122">
        <v>1.8994557023368495</v>
      </c>
      <c r="F720" s="86" t="s">
        <v>1381</v>
      </c>
      <c r="G720" s="86" t="b">
        <v>0</v>
      </c>
      <c r="H720" s="86" t="b">
        <v>0</v>
      </c>
      <c r="I720" s="86" t="b">
        <v>0</v>
      </c>
      <c r="J720" s="86" t="b">
        <v>0</v>
      </c>
      <c r="K720" s="86" t="b">
        <v>0</v>
      </c>
      <c r="L720" s="86" t="b">
        <v>0</v>
      </c>
    </row>
    <row r="721" spans="1:12" ht="15">
      <c r="A721" s="86" t="s">
        <v>1647</v>
      </c>
      <c r="B721" s="86" t="s">
        <v>1458</v>
      </c>
      <c r="C721" s="86">
        <v>3</v>
      </c>
      <c r="D721" s="122">
        <v>0.009118959965433323</v>
      </c>
      <c r="E721" s="122">
        <v>1.8994557023368495</v>
      </c>
      <c r="F721" s="86" t="s">
        <v>1381</v>
      </c>
      <c r="G721" s="86" t="b">
        <v>0</v>
      </c>
      <c r="H721" s="86" t="b">
        <v>0</v>
      </c>
      <c r="I721" s="86" t="b">
        <v>0</v>
      </c>
      <c r="J721" s="86" t="b">
        <v>0</v>
      </c>
      <c r="K721" s="86" t="b">
        <v>0</v>
      </c>
      <c r="L721" s="86" t="b">
        <v>0</v>
      </c>
    </row>
    <row r="722" spans="1:12" ht="15">
      <c r="A722" s="86" t="s">
        <v>1458</v>
      </c>
      <c r="B722" s="86" t="s">
        <v>1459</v>
      </c>
      <c r="C722" s="86">
        <v>3</v>
      </c>
      <c r="D722" s="122">
        <v>0.009118959965433323</v>
      </c>
      <c r="E722" s="122">
        <v>1.8994557023368495</v>
      </c>
      <c r="F722" s="86" t="s">
        <v>1381</v>
      </c>
      <c r="G722" s="86" t="b">
        <v>0</v>
      </c>
      <c r="H722" s="86" t="b">
        <v>0</v>
      </c>
      <c r="I722" s="86" t="b">
        <v>0</v>
      </c>
      <c r="J722" s="86" t="b">
        <v>0</v>
      </c>
      <c r="K722" s="86" t="b">
        <v>0</v>
      </c>
      <c r="L722" s="86" t="b">
        <v>0</v>
      </c>
    </row>
    <row r="723" spans="1:12" ht="15">
      <c r="A723" s="86" t="s">
        <v>1459</v>
      </c>
      <c r="B723" s="86" t="s">
        <v>1460</v>
      </c>
      <c r="C723" s="86">
        <v>3</v>
      </c>
      <c r="D723" s="122">
        <v>0.009118959965433323</v>
      </c>
      <c r="E723" s="122">
        <v>1.8994557023368495</v>
      </c>
      <c r="F723" s="86" t="s">
        <v>1381</v>
      </c>
      <c r="G723" s="86" t="b">
        <v>0</v>
      </c>
      <c r="H723" s="86" t="b">
        <v>0</v>
      </c>
      <c r="I723" s="86" t="b">
        <v>0</v>
      </c>
      <c r="J723" s="86" t="b">
        <v>0</v>
      </c>
      <c r="K723" s="86" t="b">
        <v>0</v>
      </c>
      <c r="L723" s="86" t="b">
        <v>0</v>
      </c>
    </row>
    <row r="724" spans="1:12" ht="15">
      <c r="A724" s="86" t="s">
        <v>1460</v>
      </c>
      <c r="B724" s="86" t="s">
        <v>1461</v>
      </c>
      <c r="C724" s="86">
        <v>3</v>
      </c>
      <c r="D724" s="122">
        <v>0.009118959965433323</v>
      </c>
      <c r="E724" s="122">
        <v>1.8994557023368495</v>
      </c>
      <c r="F724" s="86" t="s">
        <v>1381</v>
      </c>
      <c r="G724" s="86" t="b">
        <v>0</v>
      </c>
      <c r="H724" s="86" t="b">
        <v>0</v>
      </c>
      <c r="I724" s="86" t="b">
        <v>0</v>
      </c>
      <c r="J724" s="86" t="b">
        <v>0</v>
      </c>
      <c r="K724" s="86" t="b">
        <v>0</v>
      </c>
      <c r="L724" s="86" t="b">
        <v>0</v>
      </c>
    </row>
    <row r="725" spans="1:12" ht="15">
      <c r="A725" s="86" t="s">
        <v>1461</v>
      </c>
      <c r="B725" s="86" t="s">
        <v>1462</v>
      </c>
      <c r="C725" s="86">
        <v>3</v>
      </c>
      <c r="D725" s="122">
        <v>0.009118959965433323</v>
      </c>
      <c r="E725" s="122">
        <v>1.8994557023368495</v>
      </c>
      <c r="F725" s="86" t="s">
        <v>1381</v>
      </c>
      <c r="G725" s="86" t="b">
        <v>0</v>
      </c>
      <c r="H725" s="86" t="b">
        <v>0</v>
      </c>
      <c r="I725" s="86" t="b">
        <v>0</v>
      </c>
      <c r="J725" s="86" t="b">
        <v>1</v>
      </c>
      <c r="K725" s="86" t="b">
        <v>0</v>
      </c>
      <c r="L725" s="86" t="b">
        <v>0</v>
      </c>
    </row>
    <row r="726" spans="1:12" ht="15">
      <c r="A726" s="86" t="s">
        <v>1462</v>
      </c>
      <c r="B726" s="86" t="s">
        <v>1652</v>
      </c>
      <c r="C726" s="86">
        <v>3</v>
      </c>
      <c r="D726" s="122">
        <v>0.009118959965433323</v>
      </c>
      <c r="E726" s="122">
        <v>1.8994557023368495</v>
      </c>
      <c r="F726" s="86" t="s">
        <v>1381</v>
      </c>
      <c r="G726" s="86" t="b">
        <v>1</v>
      </c>
      <c r="H726" s="86" t="b">
        <v>0</v>
      </c>
      <c r="I726" s="86" t="b">
        <v>0</v>
      </c>
      <c r="J726" s="86" t="b">
        <v>0</v>
      </c>
      <c r="K726" s="86" t="b">
        <v>0</v>
      </c>
      <c r="L726" s="86" t="b">
        <v>0</v>
      </c>
    </row>
    <row r="727" spans="1:12" ht="15">
      <c r="A727" s="86" t="s">
        <v>1652</v>
      </c>
      <c r="B727" s="86" t="s">
        <v>1642</v>
      </c>
      <c r="C727" s="86">
        <v>3</v>
      </c>
      <c r="D727" s="122">
        <v>0.009118959965433323</v>
      </c>
      <c r="E727" s="122">
        <v>1.8994557023368495</v>
      </c>
      <c r="F727" s="86" t="s">
        <v>1381</v>
      </c>
      <c r="G727" s="86" t="b">
        <v>0</v>
      </c>
      <c r="H727" s="86" t="b">
        <v>0</v>
      </c>
      <c r="I727" s="86" t="b">
        <v>0</v>
      </c>
      <c r="J727" s="86" t="b">
        <v>0</v>
      </c>
      <c r="K727" s="86" t="b">
        <v>0</v>
      </c>
      <c r="L727" s="86" t="b">
        <v>0</v>
      </c>
    </row>
    <row r="728" spans="1:12" ht="15">
      <c r="A728" s="86" t="s">
        <v>1642</v>
      </c>
      <c r="B728" s="86" t="s">
        <v>1631</v>
      </c>
      <c r="C728" s="86">
        <v>3</v>
      </c>
      <c r="D728" s="122">
        <v>0.009118959965433323</v>
      </c>
      <c r="E728" s="122">
        <v>1.8994557023368495</v>
      </c>
      <c r="F728" s="86" t="s">
        <v>1381</v>
      </c>
      <c r="G728" s="86" t="b">
        <v>0</v>
      </c>
      <c r="H728" s="86" t="b">
        <v>0</v>
      </c>
      <c r="I728" s="86" t="b">
        <v>0</v>
      </c>
      <c r="J728" s="86" t="b">
        <v>0</v>
      </c>
      <c r="K728" s="86" t="b">
        <v>0</v>
      </c>
      <c r="L728" s="86" t="b">
        <v>0</v>
      </c>
    </row>
    <row r="729" spans="1:12" ht="15">
      <c r="A729" s="86" t="s">
        <v>1631</v>
      </c>
      <c r="B729" s="86" t="s">
        <v>1464</v>
      </c>
      <c r="C729" s="86">
        <v>3</v>
      </c>
      <c r="D729" s="122">
        <v>0.009118959965433323</v>
      </c>
      <c r="E729" s="122">
        <v>1.677606952720493</v>
      </c>
      <c r="F729" s="86" t="s">
        <v>1381</v>
      </c>
      <c r="G729" s="86" t="b">
        <v>0</v>
      </c>
      <c r="H729" s="86" t="b">
        <v>0</v>
      </c>
      <c r="I729" s="86" t="b">
        <v>0</v>
      </c>
      <c r="J729" s="86" t="b">
        <v>0</v>
      </c>
      <c r="K729" s="86" t="b">
        <v>0</v>
      </c>
      <c r="L729" s="86" t="b">
        <v>0</v>
      </c>
    </row>
    <row r="730" spans="1:12" ht="15">
      <c r="A730" s="86" t="s">
        <v>1464</v>
      </c>
      <c r="B730" s="86" t="s">
        <v>1648</v>
      </c>
      <c r="C730" s="86">
        <v>3</v>
      </c>
      <c r="D730" s="122">
        <v>0.009118959965433323</v>
      </c>
      <c r="E730" s="122">
        <v>1.677606952720493</v>
      </c>
      <c r="F730" s="86" t="s">
        <v>1381</v>
      </c>
      <c r="G730" s="86" t="b">
        <v>0</v>
      </c>
      <c r="H730" s="86" t="b">
        <v>0</v>
      </c>
      <c r="I730" s="86" t="b">
        <v>0</v>
      </c>
      <c r="J730" s="86" t="b">
        <v>0</v>
      </c>
      <c r="K730" s="86" t="b">
        <v>0</v>
      </c>
      <c r="L730" s="86" t="b">
        <v>0</v>
      </c>
    </row>
    <row r="731" spans="1:12" ht="15">
      <c r="A731" s="86" t="s">
        <v>1648</v>
      </c>
      <c r="B731" s="86" t="s">
        <v>276</v>
      </c>
      <c r="C731" s="86">
        <v>3</v>
      </c>
      <c r="D731" s="122">
        <v>0.009118959965433323</v>
      </c>
      <c r="E731" s="122">
        <v>1.5314789170422551</v>
      </c>
      <c r="F731" s="86" t="s">
        <v>1381</v>
      </c>
      <c r="G731" s="86" t="b">
        <v>0</v>
      </c>
      <c r="H731" s="86" t="b">
        <v>0</v>
      </c>
      <c r="I731" s="86" t="b">
        <v>0</v>
      </c>
      <c r="J731" s="86" t="b">
        <v>0</v>
      </c>
      <c r="K731" s="86" t="b">
        <v>0</v>
      </c>
      <c r="L731" s="86" t="b">
        <v>0</v>
      </c>
    </row>
    <row r="732" spans="1:12" ht="15">
      <c r="A732" s="86" t="s">
        <v>276</v>
      </c>
      <c r="B732" s="86" t="s">
        <v>403</v>
      </c>
      <c r="C732" s="86">
        <v>3</v>
      </c>
      <c r="D732" s="122">
        <v>0.009118959965433323</v>
      </c>
      <c r="E732" s="122">
        <v>0.6232492903979004</v>
      </c>
      <c r="F732" s="86" t="s">
        <v>1381</v>
      </c>
      <c r="G732" s="86" t="b">
        <v>0</v>
      </c>
      <c r="H732" s="86" t="b">
        <v>0</v>
      </c>
      <c r="I732" s="86" t="b">
        <v>0</v>
      </c>
      <c r="J732" s="86" t="b">
        <v>0</v>
      </c>
      <c r="K732" s="86" t="b">
        <v>0</v>
      </c>
      <c r="L732" s="86" t="b">
        <v>0</v>
      </c>
    </row>
    <row r="733" spans="1:12" ht="15">
      <c r="A733" s="86" t="s">
        <v>403</v>
      </c>
      <c r="B733" s="86" t="s">
        <v>406</v>
      </c>
      <c r="C733" s="86">
        <v>3</v>
      </c>
      <c r="D733" s="122">
        <v>0.009118959965433323</v>
      </c>
      <c r="E733" s="122">
        <v>1.251638220448212</v>
      </c>
      <c r="F733" s="86" t="s">
        <v>1381</v>
      </c>
      <c r="G733" s="86" t="b">
        <v>0</v>
      </c>
      <c r="H733" s="86" t="b">
        <v>0</v>
      </c>
      <c r="I733" s="86" t="b">
        <v>0</v>
      </c>
      <c r="J733" s="86" t="b">
        <v>0</v>
      </c>
      <c r="K733" s="86" t="b">
        <v>0</v>
      </c>
      <c r="L733" s="86" t="b">
        <v>0</v>
      </c>
    </row>
    <row r="734" spans="1:12" ht="15">
      <c r="A734" s="86" t="s">
        <v>1733</v>
      </c>
      <c r="B734" s="86" t="s">
        <v>1734</v>
      </c>
      <c r="C734" s="86">
        <v>3</v>
      </c>
      <c r="D734" s="122">
        <v>0.009118959965433323</v>
      </c>
      <c r="E734" s="122">
        <v>1.8994557023368495</v>
      </c>
      <c r="F734" s="86" t="s">
        <v>1381</v>
      </c>
      <c r="G734" s="86" t="b">
        <v>0</v>
      </c>
      <c r="H734" s="86" t="b">
        <v>0</v>
      </c>
      <c r="I734" s="86" t="b">
        <v>0</v>
      </c>
      <c r="J734" s="86" t="b">
        <v>0</v>
      </c>
      <c r="K734" s="86" t="b">
        <v>0</v>
      </c>
      <c r="L734" s="86" t="b">
        <v>0</v>
      </c>
    </row>
    <row r="735" spans="1:12" ht="15">
      <c r="A735" s="86" t="s">
        <v>1734</v>
      </c>
      <c r="B735" s="86" t="s">
        <v>1639</v>
      </c>
      <c r="C735" s="86">
        <v>3</v>
      </c>
      <c r="D735" s="122">
        <v>0.009118959965433323</v>
      </c>
      <c r="E735" s="122">
        <v>1.8994557023368495</v>
      </c>
      <c r="F735" s="86" t="s">
        <v>1381</v>
      </c>
      <c r="G735" s="86" t="b">
        <v>0</v>
      </c>
      <c r="H735" s="86" t="b">
        <v>0</v>
      </c>
      <c r="I735" s="86" t="b">
        <v>0</v>
      </c>
      <c r="J735" s="86" t="b">
        <v>1</v>
      </c>
      <c r="K735" s="86" t="b">
        <v>0</v>
      </c>
      <c r="L735" s="86" t="b">
        <v>0</v>
      </c>
    </row>
    <row r="736" spans="1:12" ht="15">
      <c r="A736" s="86" t="s">
        <v>1639</v>
      </c>
      <c r="B736" s="86" t="s">
        <v>1735</v>
      </c>
      <c r="C736" s="86">
        <v>3</v>
      </c>
      <c r="D736" s="122">
        <v>0.009118959965433323</v>
      </c>
      <c r="E736" s="122">
        <v>1.8994557023368495</v>
      </c>
      <c r="F736" s="86" t="s">
        <v>1381</v>
      </c>
      <c r="G736" s="86" t="b">
        <v>1</v>
      </c>
      <c r="H736" s="86" t="b">
        <v>0</v>
      </c>
      <c r="I736" s="86" t="b">
        <v>0</v>
      </c>
      <c r="J736" s="86" t="b">
        <v>0</v>
      </c>
      <c r="K736" s="86" t="b">
        <v>0</v>
      </c>
      <c r="L736" s="86" t="b">
        <v>0</v>
      </c>
    </row>
    <row r="737" spans="1:12" ht="15">
      <c r="A737" s="86" t="s">
        <v>1735</v>
      </c>
      <c r="B737" s="86" t="s">
        <v>1702</v>
      </c>
      <c r="C737" s="86">
        <v>3</v>
      </c>
      <c r="D737" s="122">
        <v>0.009118959965433323</v>
      </c>
      <c r="E737" s="122">
        <v>1.7745169657285496</v>
      </c>
      <c r="F737" s="86" t="s">
        <v>1381</v>
      </c>
      <c r="G737" s="86" t="b">
        <v>0</v>
      </c>
      <c r="H737" s="86" t="b">
        <v>0</v>
      </c>
      <c r="I737" s="86" t="b">
        <v>0</v>
      </c>
      <c r="J737" s="86" t="b">
        <v>0</v>
      </c>
      <c r="K737" s="86" t="b">
        <v>0</v>
      </c>
      <c r="L737" s="86" t="b">
        <v>0</v>
      </c>
    </row>
    <row r="738" spans="1:12" ht="15">
      <c r="A738" s="86" t="s">
        <v>1702</v>
      </c>
      <c r="B738" s="86" t="s">
        <v>303</v>
      </c>
      <c r="C738" s="86">
        <v>3</v>
      </c>
      <c r="D738" s="122">
        <v>0.009118959965433323</v>
      </c>
      <c r="E738" s="122">
        <v>1.7745169657285496</v>
      </c>
      <c r="F738" s="86" t="s">
        <v>1381</v>
      </c>
      <c r="G738" s="86" t="b">
        <v>0</v>
      </c>
      <c r="H738" s="86" t="b">
        <v>0</v>
      </c>
      <c r="I738" s="86" t="b">
        <v>0</v>
      </c>
      <c r="J738" s="86" t="b">
        <v>0</v>
      </c>
      <c r="K738" s="86" t="b">
        <v>0</v>
      </c>
      <c r="L738" s="86" t="b">
        <v>0</v>
      </c>
    </row>
    <row r="739" spans="1:12" ht="15">
      <c r="A739" s="86" t="s">
        <v>303</v>
      </c>
      <c r="B739" s="86" t="s">
        <v>1736</v>
      </c>
      <c r="C739" s="86">
        <v>3</v>
      </c>
      <c r="D739" s="122">
        <v>0.009118959965433323</v>
      </c>
      <c r="E739" s="122">
        <v>1.8994557023368495</v>
      </c>
      <c r="F739" s="86" t="s">
        <v>1381</v>
      </c>
      <c r="G739" s="86" t="b">
        <v>0</v>
      </c>
      <c r="H739" s="86" t="b">
        <v>0</v>
      </c>
      <c r="I739" s="86" t="b">
        <v>0</v>
      </c>
      <c r="J739" s="86" t="b">
        <v>0</v>
      </c>
      <c r="K739" s="86" t="b">
        <v>0</v>
      </c>
      <c r="L739" s="86" t="b">
        <v>0</v>
      </c>
    </row>
    <row r="740" spans="1:12" ht="15">
      <c r="A740" s="86" t="s">
        <v>1736</v>
      </c>
      <c r="B740" s="86" t="s">
        <v>1737</v>
      </c>
      <c r="C740" s="86">
        <v>3</v>
      </c>
      <c r="D740" s="122">
        <v>0.009118959965433323</v>
      </c>
      <c r="E740" s="122">
        <v>1.8994557023368495</v>
      </c>
      <c r="F740" s="86" t="s">
        <v>1381</v>
      </c>
      <c r="G740" s="86" t="b">
        <v>0</v>
      </c>
      <c r="H740" s="86" t="b">
        <v>0</v>
      </c>
      <c r="I740" s="86" t="b">
        <v>0</v>
      </c>
      <c r="J740" s="86" t="b">
        <v>0</v>
      </c>
      <c r="K740" s="86" t="b">
        <v>0</v>
      </c>
      <c r="L740" s="86" t="b">
        <v>0</v>
      </c>
    </row>
    <row r="741" spans="1:12" ht="15">
      <c r="A741" s="86" t="s">
        <v>1737</v>
      </c>
      <c r="B741" s="86" t="s">
        <v>403</v>
      </c>
      <c r="C741" s="86">
        <v>3</v>
      </c>
      <c r="D741" s="122">
        <v>0.009118959965433323</v>
      </c>
      <c r="E741" s="122">
        <v>1.146128035678238</v>
      </c>
      <c r="F741" s="86" t="s">
        <v>1381</v>
      </c>
      <c r="G741" s="86" t="b">
        <v>0</v>
      </c>
      <c r="H741" s="86" t="b">
        <v>0</v>
      </c>
      <c r="I741" s="86" t="b">
        <v>0</v>
      </c>
      <c r="J741" s="86" t="b">
        <v>0</v>
      </c>
      <c r="K741" s="86" t="b">
        <v>0</v>
      </c>
      <c r="L741" s="86" t="b">
        <v>0</v>
      </c>
    </row>
    <row r="742" spans="1:12" ht="15">
      <c r="A742" s="86" t="s">
        <v>276</v>
      </c>
      <c r="B742" s="86" t="s">
        <v>1745</v>
      </c>
      <c r="C742" s="86">
        <v>2</v>
      </c>
      <c r="D742" s="122">
        <v>0.0074550196049947256</v>
      </c>
      <c r="E742" s="122">
        <v>1.3765769570565118</v>
      </c>
      <c r="F742" s="86" t="s">
        <v>1381</v>
      </c>
      <c r="G742" s="86" t="b">
        <v>0</v>
      </c>
      <c r="H742" s="86" t="b">
        <v>0</v>
      </c>
      <c r="I742" s="86" t="b">
        <v>0</v>
      </c>
      <c r="J742" s="86" t="b">
        <v>0</v>
      </c>
      <c r="K742" s="86" t="b">
        <v>0</v>
      </c>
      <c r="L742" s="86" t="b">
        <v>0</v>
      </c>
    </row>
    <row r="743" spans="1:12" ht="15">
      <c r="A743" s="86" t="s">
        <v>1745</v>
      </c>
      <c r="B743" s="86" t="s">
        <v>1829</v>
      </c>
      <c r="C743" s="86">
        <v>2</v>
      </c>
      <c r="D743" s="122">
        <v>0.0074550196049947256</v>
      </c>
      <c r="E743" s="122">
        <v>2.0755469613925306</v>
      </c>
      <c r="F743" s="86" t="s">
        <v>1381</v>
      </c>
      <c r="G743" s="86" t="b">
        <v>0</v>
      </c>
      <c r="H743" s="86" t="b">
        <v>0</v>
      </c>
      <c r="I743" s="86" t="b">
        <v>0</v>
      </c>
      <c r="J743" s="86" t="b">
        <v>0</v>
      </c>
      <c r="K743" s="86" t="b">
        <v>0</v>
      </c>
      <c r="L743" s="86" t="b">
        <v>0</v>
      </c>
    </row>
    <row r="744" spans="1:12" ht="15">
      <c r="A744" s="86" t="s">
        <v>1829</v>
      </c>
      <c r="B744" s="86" t="s">
        <v>1630</v>
      </c>
      <c r="C744" s="86">
        <v>2</v>
      </c>
      <c r="D744" s="122">
        <v>0.0074550196049947256</v>
      </c>
      <c r="E744" s="122">
        <v>2.0755469613925306</v>
      </c>
      <c r="F744" s="86" t="s">
        <v>1381</v>
      </c>
      <c r="G744" s="86" t="b">
        <v>0</v>
      </c>
      <c r="H744" s="86" t="b">
        <v>0</v>
      </c>
      <c r="I744" s="86" t="b">
        <v>0</v>
      </c>
      <c r="J744" s="86" t="b">
        <v>0</v>
      </c>
      <c r="K744" s="86" t="b">
        <v>0</v>
      </c>
      <c r="L744" s="86" t="b">
        <v>0</v>
      </c>
    </row>
    <row r="745" spans="1:12" ht="15">
      <c r="A745" s="86" t="s">
        <v>1630</v>
      </c>
      <c r="B745" s="86" t="s">
        <v>1755</v>
      </c>
      <c r="C745" s="86">
        <v>2</v>
      </c>
      <c r="D745" s="122">
        <v>0.0074550196049947256</v>
      </c>
      <c r="E745" s="122">
        <v>2.0755469613925306</v>
      </c>
      <c r="F745" s="86" t="s">
        <v>1381</v>
      </c>
      <c r="G745" s="86" t="b">
        <v>0</v>
      </c>
      <c r="H745" s="86" t="b">
        <v>0</v>
      </c>
      <c r="I745" s="86" t="b">
        <v>0</v>
      </c>
      <c r="J745" s="86" t="b">
        <v>0</v>
      </c>
      <c r="K745" s="86" t="b">
        <v>1</v>
      </c>
      <c r="L745" s="86" t="b">
        <v>0</v>
      </c>
    </row>
    <row r="746" spans="1:12" ht="15">
      <c r="A746" s="86" t="s">
        <v>1755</v>
      </c>
      <c r="B746" s="86" t="s">
        <v>1629</v>
      </c>
      <c r="C746" s="86">
        <v>2</v>
      </c>
      <c r="D746" s="122">
        <v>0.0074550196049947256</v>
      </c>
      <c r="E746" s="122">
        <v>2.0755469613925306</v>
      </c>
      <c r="F746" s="86" t="s">
        <v>1381</v>
      </c>
      <c r="G746" s="86" t="b">
        <v>0</v>
      </c>
      <c r="H746" s="86" t="b">
        <v>1</v>
      </c>
      <c r="I746" s="86" t="b">
        <v>0</v>
      </c>
      <c r="J746" s="86" t="b">
        <v>0</v>
      </c>
      <c r="K746" s="86" t="b">
        <v>0</v>
      </c>
      <c r="L746" s="86" t="b">
        <v>0</v>
      </c>
    </row>
    <row r="747" spans="1:12" ht="15">
      <c r="A747" s="86" t="s">
        <v>1629</v>
      </c>
      <c r="B747" s="86" t="s">
        <v>1767</v>
      </c>
      <c r="C747" s="86">
        <v>2</v>
      </c>
      <c r="D747" s="122">
        <v>0.0074550196049947256</v>
      </c>
      <c r="E747" s="122">
        <v>2.0755469613925306</v>
      </c>
      <c r="F747" s="86" t="s">
        <v>1381</v>
      </c>
      <c r="G747" s="86" t="b">
        <v>0</v>
      </c>
      <c r="H747" s="86" t="b">
        <v>0</v>
      </c>
      <c r="I747" s="86" t="b">
        <v>0</v>
      </c>
      <c r="J747" s="86" t="b">
        <v>0</v>
      </c>
      <c r="K747" s="86" t="b">
        <v>0</v>
      </c>
      <c r="L747" s="86" t="b">
        <v>0</v>
      </c>
    </row>
    <row r="748" spans="1:12" ht="15">
      <c r="A748" s="86" t="s">
        <v>1767</v>
      </c>
      <c r="B748" s="86" t="s">
        <v>1623</v>
      </c>
      <c r="C748" s="86">
        <v>2</v>
      </c>
      <c r="D748" s="122">
        <v>0.0074550196049947256</v>
      </c>
      <c r="E748" s="122">
        <v>2.0755469613925306</v>
      </c>
      <c r="F748" s="86" t="s">
        <v>1381</v>
      </c>
      <c r="G748" s="86" t="b">
        <v>0</v>
      </c>
      <c r="H748" s="86" t="b">
        <v>0</v>
      </c>
      <c r="I748" s="86" t="b">
        <v>0</v>
      </c>
      <c r="J748" s="86" t="b">
        <v>0</v>
      </c>
      <c r="K748" s="86" t="b">
        <v>0</v>
      </c>
      <c r="L748" s="86" t="b">
        <v>0</v>
      </c>
    </row>
    <row r="749" spans="1:12" ht="15">
      <c r="A749" s="86" t="s">
        <v>1623</v>
      </c>
      <c r="B749" s="86" t="s">
        <v>1658</v>
      </c>
      <c r="C749" s="86">
        <v>2</v>
      </c>
      <c r="D749" s="122">
        <v>0.0074550196049947256</v>
      </c>
      <c r="E749" s="122">
        <v>2.0755469613925306</v>
      </c>
      <c r="F749" s="86" t="s">
        <v>1381</v>
      </c>
      <c r="G749" s="86" t="b">
        <v>0</v>
      </c>
      <c r="H749" s="86" t="b">
        <v>0</v>
      </c>
      <c r="I749" s="86" t="b">
        <v>0</v>
      </c>
      <c r="J749" s="86" t="b">
        <v>1</v>
      </c>
      <c r="K749" s="86" t="b">
        <v>0</v>
      </c>
      <c r="L749" s="86" t="b">
        <v>0</v>
      </c>
    </row>
    <row r="750" spans="1:12" ht="15">
      <c r="A750" s="86" t="s">
        <v>1658</v>
      </c>
      <c r="B750" s="86" t="s">
        <v>1830</v>
      </c>
      <c r="C750" s="86">
        <v>2</v>
      </c>
      <c r="D750" s="122">
        <v>0.0074550196049947256</v>
      </c>
      <c r="E750" s="122">
        <v>2.0755469613925306</v>
      </c>
      <c r="F750" s="86" t="s">
        <v>1381</v>
      </c>
      <c r="G750" s="86" t="b">
        <v>1</v>
      </c>
      <c r="H750" s="86" t="b">
        <v>0</v>
      </c>
      <c r="I750" s="86" t="b">
        <v>0</v>
      </c>
      <c r="J750" s="86" t="b">
        <v>0</v>
      </c>
      <c r="K750" s="86" t="b">
        <v>0</v>
      </c>
      <c r="L750" s="86" t="b">
        <v>0</v>
      </c>
    </row>
    <row r="751" spans="1:12" ht="15">
      <c r="A751" s="86" t="s">
        <v>1830</v>
      </c>
      <c r="B751" s="86" t="s">
        <v>1725</v>
      </c>
      <c r="C751" s="86">
        <v>2</v>
      </c>
      <c r="D751" s="122">
        <v>0.0074550196049947256</v>
      </c>
      <c r="E751" s="122">
        <v>2.0755469613925306</v>
      </c>
      <c r="F751" s="86" t="s">
        <v>1381</v>
      </c>
      <c r="G751" s="86" t="b">
        <v>0</v>
      </c>
      <c r="H751" s="86" t="b">
        <v>0</v>
      </c>
      <c r="I751" s="86" t="b">
        <v>0</v>
      </c>
      <c r="J751" s="86" t="b">
        <v>0</v>
      </c>
      <c r="K751" s="86" t="b">
        <v>0</v>
      </c>
      <c r="L751" s="86" t="b">
        <v>0</v>
      </c>
    </row>
    <row r="752" spans="1:12" ht="15">
      <c r="A752" s="86" t="s">
        <v>1725</v>
      </c>
      <c r="B752" s="86" t="s">
        <v>1831</v>
      </c>
      <c r="C752" s="86">
        <v>2</v>
      </c>
      <c r="D752" s="122">
        <v>0.0074550196049947256</v>
      </c>
      <c r="E752" s="122">
        <v>2.0755469613925306</v>
      </c>
      <c r="F752" s="86" t="s">
        <v>1381</v>
      </c>
      <c r="G752" s="86" t="b">
        <v>0</v>
      </c>
      <c r="H752" s="86" t="b">
        <v>0</v>
      </c>
      <c r="I752" s="86" t="b">
        <v>0</v>
      </c>
      <c r="J752" s="86" t="b">
        <v>0</v>
      </c>
      <c r="K752" s="86" t="b">
        <v>1</v>
      </c>
      <c r="L752" s="86" t="b">
        <v>0</v>
      </c>
    </row>
    <row r="753" spans="1:12" ht="15">
      <c r="A753" s="86" t="s">
        <v>1831</v>
      </c>
      <c r="B753" s="86" t="s">
        <v>1761</v>
      </c>
      <c r="C753" s="86">
        <v>2</v>
      </c>
      <c r="D753" s="122">
        <v>0.0074550196049947256</v>
      </c>
      <c r="E753" s="122">
        <v>2.0755469613925306</v>
      </c>
      <c r="F753" s="86" t="s">
        <v>1381</v>
      </c>
      <c r="G753" s="86" t="b">
        <v>0</v>
      </c>
      <c r="H753" s="86" t="b">
        <v>1</v>
      </c>
      <c r="I753" s="86" t="b">
        <v>0</v>
      </c>
      <c r="J753" s="86" t="b">
        <v>0</v>
      </c>
      <c r="K753" s="86" t="b">
        <v>0</v>
      </c>
      <c r="L753" s="86" t="b">
        <v>0</v>
      </c>
    </row>
    <row r="754" spans="1:12" ht="15">
      <c r="A754" s="86" t="s">
        <v>1761</v>
      </c>
      <c r="B754" s="86" t="s">
        <v>1758</v>
      </c>
      <c r="C754" s="86">
        <v>2</v>
      </c>
      <c r="D754" s="122">
        <v>0.0074550196049947256</v>
      </c>
      <c r="E754" s="122">
        <v>2.0755469613925306</v>
      </c>
      <c r="F754" s="86" t="s">
        <v>1381</v>
      </c>
      <c r="G754" s="86" t="b">
        <v>0</v>
      </c>
      <c r="H754" s="86" t="b">
        <v>0</v>
      </c>
      <c r="I754" s="86" t="b">
        <v>0</v>
      </c>
      <c r="J754" s="86" t="b">
        <v>0</v>
      </c>
      <c r="K754" s="86" t="b">
        <v>0</v>
      </c>
      <c r="L754" s="86" t="b">
        <v>0</v>
      </c>
    </row>
    <row r="755" spans="1:12" ht="15">
      <c r="A755" s="86" t="s">
        <v>1758</v>
      </c>
      <c r="B755" s="86" t="s">
        <v>1832</v>
      </c>
      <c r="C755" s="86">
        <v>2</v>
      </c>
      <c r="D755" s="122">
        <v>0.0074550196049947256</v>
      </c>
      <c r="E755" s="122">
        <v>2.0755469613925306</v>
      </c>
      <c r="F755" s="86" t="s">
        <v>1381</v>
      </c>
      <c r="G755" s="86" t="b">
        <v>0</v>
      </c>
      <c r="H755" s="86" t="b">
        <v>0</v>
      </c>
      <c r="I755" s="86" t="b">
        <v>0</v>
      </c>
      <c r="J755" s="86" t="b">
        <v>0</v>
      </c>
      <c r="K755" s="86" t="b">
        <v>0</v>
      </c>
      <c r="L755" s="86" t="b">
        <v>0</v>
      </c>
    </row>
    <row r="756" spans="1:12" ht="15">
      <c r="A756" s="86" t="s">
        <v>1832</v>
      </c>
      <c r="B756" s="86" t="s">
        <v>406</v>
      </c>
      <c r="C756" s="86">
        <v>2</v>
      </c>
      <c r="D756" s="122">
        <v>0.0074550196049947256</v>
      </c>
      <c r="E756" s="122">
        <v>1.3765769570565118</v>
      </c>
      <c r="F756" s="86" t="s">
        <v>1381</v>
      </c>
      <c r="G756" s="86" t="b">
        <v>0</v>
      </c>
      <c r="H756" s="86" t="b">
        <v>0</v>
      </c>
      <c r="I756" s="86" t="b">
        <v>0</v>
      </c>
      <c r="J756" s="86" t="b">
        <v>0</v>
      </c>
      <c r="K756" s="86" t="b">
        <v>0</v>
      </c>
      <c r="L756" s="86" t="b">
        <v>0</v>
      </c>
    </row>
    <row r="757" spans="1:12" ht="15">
      <c r="A757" s="86" t="s">
        <v>264</v>
      </c>
      <c r="B757" s="86" t="s">
        <v>1698</v>
      </c>
      <c r="C757" s="86">
        <v>2</v>
      </c>
      <c r="D757" s="122">
        <v>0.0074550196049947256</v>
      </c>
      <c r="E757" s="122">
        <v>1.677606952720493</v>
      </c>
      <c r="F757" s="86" t="s">
        <v>1381</v>
      </c>
      <c r="G757" s="86" t="b">
        <v>0</v>
      </c>
      <c r="H757" s="86" t="b">
        <v>0</v>
      </c>
      <c r="I757" s="86" t="b">
        <v>0</v>
      </c>
      <c r="J757" s="86" t="b">
        <v>1</v>
      </c>
      <c r="K757" s="86" t="b">
        <v>0</v>
      </c>
      <c r="L757" s="86" t="b">
        <v>0</v>
      </c>
    </row>
    <row r="758" spans="1:12" ht="15">
      <c r="A758" s="86" t="s">
        <v>1698</v>
      </c>
      <c r="B758" s="86" t="s">
        <v>1663</v>
      </c>
      <c r="C758" s="86">
        <v>2</v>
      </c>
      <c r="D758" s="122">
        <v>0.0074550196049947256</v>
      </c>
      <c r="E758" s="122">
        <v>2.0755469613925306</v>
      </c>
      <c r="F758" s="86" t="s">
        <v>1381</v>
      </c>
      <c r="G758" s="86" t="b">
        <v>1</v>
      </c>
      <c r="H758" s="86" t="b">
        <v>0</v>
      </c>
      <c r="I758" s="86" t="b">
        <v>0</v>
      </c>
      <c r="J758" s="86" t="b">
        <v>0</v>
      </c>
      <c r="K758" s="86" t="b">
        <v>0</v>
      </c>
      <c r="L758" s="86" t="b">
        <v>0</v>
      </c>
    </row>
    <row r="759" spans="1:12" ht="15">
      <c r="A759" s="86" t="s">
        <v>1663</v>
      </c>
      <c r="B759" s="86" t="s">
        <v>1634</v>
      </c>
      <c r="C759" s="86">
        <v>2</v>
      </c>
      <c r="D759" s="122">
        <v>0.0074550196049947256</v>
      </c>
      <c r="E759" s="122">
        <v>2.0755469613925306</v>
      </c>
      <c r="F759" s="86" t="s">
        <v>1381</v>
      </c>
      <c r="G759" s="86" t="b">
        <v>0</v>
      </c>
      <c r="H759" s="86" t="b">
        <v>0</v>
      </c>
      <c r="I759" s="86" t="b">
        <v>0</v>
      </c>
      <c r="J759" s="86" t="b">
        <v>0</v>
      </c>
      <c r="K759" s="86" t="b">
        <v>0</v>
      </c>
      <c r="L759" s="86" t="b">
        <v>0</v>
      </c>
    </row>
    <row r="760" spans="1:12" ht="15">
      <c r="A760" s="86" t="s">
        <v>1634</v>
      </c>
      <c r="B760" s="86" t="s">
        <v>1675</v>
      </c>
      <c r="C760" s="86">
        <v>2</v>
      </c>
      <c r="D760" s="122">
        <v>0.0074550196049947256</v>
      </c>
      <c r="E760" s="122">
        <v>2.0755469613925306</v>
      </c>
      <c r="F760" s="86" t="s">
        <v>1381</v>
      </c>
      <c r="G760" s="86" t="b">
        <v>0</v>
      </c>
      <c r="H760" s="86" t="b">
        <v>0</v>
      </c>
      <c r="I760" s="86" t="b">
        <v>0</v>
      </c>
      <c r="J760" s="86" t="b">
        <v>0</v>
      </c>
      <c r="K760" s="86" t="b">
        <v>0</v>
      </c>
      <c r="L760" s="86" t="b">
        <v>0</v>
      </c>
    </row>
    <row r="761" spans="1:12" ht="15">
      <c r="A761" s="86" t="s">
        <v>1675</v>
      </c>
      <c r="B761" s="86" t="s">
        <v>1764</v>
      </c>
      <c r="C761" s="86">
        <v>2</v>
      </c>
      <c r="D761" s="122">
        <v>0.0074550196049947256</v>
      </c>
      <c r="E761" s="122">
        <v>2.0755469613925306</v>
      </c>
      <c r="F761" s="86" t="s">
        <v>1381</v>
      </c>
      <c r="G761" s="86" t="b">
        <v>0</v>
      </c>
      <c r="H761" s="86" t="b">
        <v>0</v>
      </c>
      <c r="I761" s="86" t="b">
        <v>0</v>
      </c>
      <c r="J761" s="86" t="b">
        <v>0</v>
      </c>
      <c r="K761" s="86" t="b">
        <v>0</v>
      </c>
      <c r="L761" s="86" t="b">
        <v>0</v>
      </c>
    </row>
    <row r="762" spans="1:12" ht="15">
      <c r="A762" s="86" t="s">
        <v>1764</v>
      </c>
      <c r="B762" s="86" t="s">
        <v>424</v>
      </c>
      <c r="C762" s="86">
        <v>2</v>
      </c>
      <c r="D762" s="122">
        <v>0.0074550196049947256</v>
      </c>
      <c r="E762" s="122">
        <v>2.0755469613925306</v>
      </c>
      <c r="F762" s="86" t="s">
        <v>1381</v>
      </c>
      <c r="G762" s="86" t="b">
        <v>0</v>
      </c>
      <c r="H762" s="86" t="b">
        <v>0</v>
      </c>
      <c r="I762" s="86" t="b">
        <v>0</v>
      </c>
      <c r="J762" s="86" t="b">
        <v>0</v>
      </c>
      <c r="K762" s="86" t="b">
        <v>0</v>
      </c>
      <c r="L762" s="86" t="b">
        <v>0</v>
      </c>
    </row>
    <row r="763" spans="1:12" ht="15">
      <c r="A763" s="86" t="s">
        <v>424</v>
      </c>
      <c r="B763" s="86" t="s">
        <v>1464</v>
      </c>
      <c r="C763" s="86">
        <v>2</v>
      </c>
      <c r="D763" s="122">
        <v>0.0074550196049947256</v>
      </c>
      <c r="E763" s="122">
        <v>1.677606952720493</v>
      </c>
      <c r="F763" s="86" t="s">
        <v>1381</v>
      </c>
      <c r="G763" s="86" t="b">
        <v>0</v>
      </c>
      <c r="H763" s="86" t="b">
        <v>0</v>
      </c>
      <c r="I763" s="86" t="b">
        <v>0</v>
      </c>
      <c r="J763" s="86" t="b">
        <v>0</v>
      </c>
      <c r="K763" s="86" t="b">
        <v>0</v>
      </c>
      <c r="L763" s="86" t="b">
        <v>0</v>
      </c>
    </row>
    <row r="764" spans="1:12" ht="15">
      <c r="A764" s="86" t="s">
        <v>1464</v>
      </c>
      <c r="B764" s="86" t="s">
        <v>1765</v>
      </c>
      <c r="C764" s="86">
        <v>2</v>
      </c>
      <c r="D764" s="122">
        <v>0.0074550196049947256</v>
      </c>
      <c r="E764" s="122">
        <v>1.677606952720493</v>
      </c>
      <c r="F764" s="86" t="s">
        <v>1381</v>
      </c>
      <c r="G764" s="86" t="b">
        <v>0</v>
      </c>
      <c r="H764" s="86" t="b">
        <v>0</v>
      </c>
      <c r="I764" s="86" t="b">
        <v>0</v>
      </c>
      <c r="J764" s="86" t="b">
        <v>0</v>
      </c>
      <c r="K764" s="86" t="b">
        <v>0</v>
      </c>
      <c r="L764" s="86" t="b">
        <v>0</v>
      </c>
    </row>
    <row r="765" spans="1:12" ht="15">
      <c r="A765" s="86" t="s">
        <v>1765</v>
      </c>
      <c r="B765" s="86" t="s">
        <v>1701</v>
      </c>
      <c r="C765" s="86">
        <v>2</v>
      </c>
      <c r="D765" s="122">
        <v>0.0074550196049947256</v>
      </c>
      <c r="E765" s="122">
        <v>2.0755469613925306</v>
      </c>
      <c r="F765" s="86" t="s">
        <v>1381</v>
      </c>
      <c r="G765" s="86" t="b">
        <v>0</v>
      </c>
      <c r="H765" s="86" t="b">
        <v>0</v>
      </c>
      <c r="I765" s="86" t="b">
        <v>0</v>
      </c>
      <c r="J765" s="86" t="b">
        <v>0</v>
      </c>
      <c r="K765" s="86" t="b">
        <v>0</v>
      </c>
      <c r="L765" s="86" t="b">
        <v>0</v>
      </c>
    </row>
    <row r="766" spans="1:12" ht="15">
      <c r="A766" s="86" t="s">
        <v>1701</v>
      </c>
      <c r="B766" s="86" t="s">
        <v>1498</v>
      </c>
      <c r="C766" s="86">
        <v>2</v>
      </c>
      <c r="D766" s="122">
        <v>0.0074550196049947256</v>
      </c>
      <c r="E766" s="122">
        <v>2.0755469613925306</v>
      </c>
      <c r="F766" s="86" t="s">
        <v>1381</v>
      </c>
      <c r="G766" s="86" t="b">
        <v>0</v>
      </c>
      <c r="H766" s="86" t="b">
        <v>0</v>
      </c>
      <c r="I766" s="86" t="b">
        <v>0</v>
      </c>
      <c r="J766" s="86" t="b">
        <v>0</v>
      </c>
      <c r="K766" s="86" t="b">
        <v>0</v>
      </c>
      <c r="L766" s="86" t="b">
        <v>0</v>
      </c>
    </row>
    <row r="767" spans="1:12" ht="15">
      <c r="A767" s="86" t="s">
        <v>1498</v>
      </c>
      <c r="B767" s="86" t="s">
        <v>1766</v>
      </c>
      <c r="C767" s="86">
        <v>2</v>
      </c>
      <c r="D767" s="122">
        <v>0.0074550196049947256</v>
      </c>
      <c r="E767" s="122">
        <v>2.0755469613925306</v>
      </c>
      <c r="F767" s="86" t="s">
        <v>1381</v>
      </c>
      <c r="G767" s="86" t="b">
        <v>0</v>
      </c>
      <c r="H767" s="86" t="b">
        <v>0</v>
      </c>
      <c r="I767" s="86" t="b">
        <v>0</v>
      </c>
      <c r="J767" s="86" t="b">
        <v>0</v>
      </c>
      <c r="K767" s="86" t="b">
        <v>0</v>
      </c>
      <c r="L767" s="86" t="b">
        <v>0</v>
      </c>
    </row>
    <row r="768" spans="1:12" ht="15">
      <c r="A768" s="86" t="s">
        <v>1766</v>
      </c>
      <c r="B768" s="86" t="s">
        <v>258</v>
      </c>
      <c r="C768" s="86">
        <v>2</v>
      </c>
      <c r="D768" s="122">
        <v>0.0074550196049947256</v>
      </c>
      <c r="E768" s="122">
        <v>1.5984257066728684</v>
      </c>
      <c r="F768" s="86" t="s">
        <v>1381</v>
      </c>
      <c r="G768" s="86" t="b">
        <v>0</v>
      </c>
      <c r="H768" s="86" t="b">
        <v>0</v>
      </c>
      <c r="I768" s="86" t="b">
        <v>0</v>
      </c>
      <c r="J768" s="86" t="b">
        <v>0</v>
      </c>
      <c r="K768" s="86" t="b">
        <v>0</v>
      </c>
      <c r="L768" s="86" t="b">
        <v>0</v>
      </c>
    </row>
    <row r="769" spans="1:12" ht="15">
      <c r="A769" s="86" t="s">
        <v>258</v>
      </c>
      <c r="B769" s="86" t="s">
        <v>273</v>
      </c>
      <c r="C769" s="86">
        <v>2</v>
      </c>
      <c r="D769" s="122">
        <v>0.0074550196049947256</v>
      </c>
      <c r="E769" s="122">
        <v>1.5984257066728684</v>
      </c>
      <c r="F769" s="86" t="s">
        <v>1381</v>
      </c>
      <c r="G769" s="86" t="b">
        <v>0</v>
      </c>
      <c r="H769" s="86" t="b">
        <v>0</v>
      </c>
      <c r="I769" s="86" t="b">
        <v>0</v>
      </c>
      <c r="J769" s="86" t="b">
        <v>0</v>
      </c>
      <c r="K769" s="86" t="b">
        <v>0</v>
      </c>
      <c r="L769" s="86" t="b">
        <v>0</v>
      </c>
    </row>
    <row r="770" spans="1:12" ht="15">
      <c r="A770" s="86" t="s">
        <v>273</v>
      </c>
      <c r="B770" s="86" t="s">
        <v>276</v>
      </c>
      <c r="C770" s="86">
        <v>2</v>
      </c>
      <c r="D770" s="122">
        <v>0.0074550196049947256</v>
      </c>
      <c r="E770" s="122">
        <v>1.5314789170422551</v>
      </c>
      <c r="F770" s="86" t="s">
        <v>1381</v>
      </c>
      <c r="G770" s="86" t="b">
        <v>0</v>
      </c>
      <c r="H770" s="86" t="b">
        <v>0</v>
      </c>
      <c r="I770" s="86" t="b">
        <v>0</v>
      </c>
      <c r="J770" s="86" t="b">
        <v>0</v>
      </c>
      <c r="K770" s="86" t="b">
        <v>0</v>
      </c>
      <c r="L770" s="86" t="b">
        <v>0</v>
      </c>
    </row>
    <row r="771" spans="1:12" ht="15">
      <c r="A771" s="86" t="s">
        <v>276</v>
      </c>
      <c r="B771" s="86" t="s">
        <v>406</v>
      </c>
      <c r="C771" s="86">
        <v>2</v>
      </c>
      <c r="D771" s="122">
        <v>0.0074550196049947256</v>
      </c>
      <c r="E771" s="122">
        <v>0.6776069527204931</v>
      </c>
      <c r="F771" s="86" t="s">
        <v>1381</v>
      </c>
      <c r="G771" s="86" t="b">
        <v>0</v>
      </c>
      <c r="H771" s="86" t="b">
        <v>0</v>
      </c>
      <c r="I771" s="86" t="b">
        <v>0</v>
      </c>
      <c r="J771" s="86" t="b">
        <v>0</v>
      </c>
      <c r="K771" s="86" t="b">
        <v>0</v>
      </c>
      <c r="L771" s="86" t="b">
        <v>0</v>
      </c>
    </row>
    <row r="772" spans="1:12" ht="15">
      <c r="A772" s="86" t="s">
        <v>1709</v>
      </c>
      <c r="B772" s="86" t="s">
        <v>1710</v>
      </c>
      <c r="C772" s="86">
        <v>2</v>
      </c>
      <c r="D772" s="122">
        <v>0.0074550196049947256</v>
      </c>
      <c r="E772" s="122">
        <v>2.0755469613925306</v>
      </c>
      <c r="F772" s="86" t="s">
        <v>1381</v>
      </c>
      <c r="G772" s="86" t="b">
        <v>0</v>
      </c>
      <c r="H772" s="86" t="b">
        <v>0</v>
      </c>
      <c r="I772" s="86" t="b">
        <v>0</v>
      </c>
      <c r="J772" s="86" t="b">
        <v>0</v>
      </c>
      <c r="K772" s="86" t="b">
        <v>0</v>
      </c>
      <c r="L772" s="86" t="b">
        <v>0</v>
      </c>
    </row>
    <row r="773" spans="1:12" ht="15">
      <c r="A773" s="86" t="s">
        <v>1710</v>
      </c>
      <c r="B773" s="86" t="s">
        <v>1711</v>
      </c>
      <c r="C773" s="86">
        <v>2</v>
      </c>
      <c r="D773" s="122">
        <v>0.0074550196049947256</v>
      </c>
      <c r="E773" s="122">
        <v>2.0755469613925306</v>
      </c>
      <c r="F773" s="86" t="s">
        <v>1381</v>
      </c>
      <c r="G773" s="86" t="b">
        <v>0</v>
      </c>
      <c r="H773" s="86" t="b">
        <v>0</v>
      </c>
      <c r="I773" s="86" t="b">
        <v>0</v>
      </c>
      <c r="J773" s="86" t="b">
        <v>0</v>
      </c>
      <c r="K773" s="86" t="b">
        <v>0</v>
      </c>
      <c r="L773" s="86" t="b">
        <v>0</v>
      </c>
    </row>
    <row r="774" spans="1:12" ht="15">
      <c r="A774" s="86" t="s">
        <v>1711</v>
      </c>
      <c r="B774" s="86" t="s">
        <v>1712</v>
      </c>
      <c r="C774" s="86">
        <v>2</v>
      </c>
      <c r="D774" s="122">
        <v>0.0074550196049947256</v>
      </c>
      <c r="E774" s="122">
        <v>2.0755469613925306</v>
      </c>
      <c r="F774" s="86" t="s">
        <v>1381</v>
      </c>
      <c r="G774" s="86" t="b">
        <v>0</v>
      </c>
      <c r="H774" s="86" t="b">
        <v>0</v>
      </c>
      <c r="I774" s="86" t="b">
        <v>0</v>
      </c>
      <c r="J774" s="86" t="b">
        <v>0</v>
      </c>
      <c r="K774" s="86" t="b">
        <v>0</v>
      </c>
      <c r="L774" s="86" t="b">
        <v>0</v>
      </c>
    </row>
    <row r="775" spans="1:12" ht="15">
      <c r="A775" s="86" t="s">
        <v>1712</v>
      </c>
      <c r="B775" s="86" t="s">
        <v>1713</v>
      </c>
      <c r="C775" s="86">
        <v>2</v>
      </c>
      <c r="D775" s="122">
        <v>0.0074550196049947256</v>
      </c>
      <c r="E775" s="122">
        <v>2.0755469613925306</v>
      </c>
      <c r="F775" s="86" t="s">
        <v>1381</v>
      </c>
      <c r="G775" s="86" t="b">
        <v>0</v>
      </c>
      <c r="H775" s="86" t="b">
        <v>0</v>
      </c>
      <c r="I775" s="86" t="b">
        <v>0</v>
      </c>
      <c r="J775" s="86" t="b">
        <v>0</v>
      </c>
      <c r="K775" s="86" t="b">
        <v>0</v>
      </c>
      <c r="L775" s="86" t="b">
        <v>0</v>
      </c>
    </row>
    <row r="776" spans="1:12" ht="15">
      <c r="A776" s="86" t="s">
        <v>1713</v>
      </c>
      <c r="B776" s="86" t="s">
        <v>1714</v>
      </c>
      <c r="C776" s="86">
        <v>2</v>
      </c>
      <c r="D776" s="122">
        <v>0.0074550196049947256</v>
      </c>
      <c r="E776" s="122">
        <v>2.0755469613925306</v>
      </c>
      <c r="F776" s="86" t="s">
        <v>1381</v>
      </c>
      <c r="G776" s="86" t="b">
        <v>0</v>
      </c>
      <c r="H776" s="86" t="b">
        <v>0</v>
      </c>
      <c r="I776" s="86" t="b">
        <v>0</v>
      </c>
      <c r="J776" s="86" t="b">
        <v>0</v>
      </c>
      <c r="K776" s="86" t="b">
        <v>0</v>
      </c>
      <c r="L776" s="86" t="b">
        <v>0</v>
      </c>
    </row>
    <row r="777" spans="1:12" ht="15">
      <c r="A777" s="86" t="s">
        <v>1714</v>
      </c>
      <c r="B777" s="86" t="s">
        <v>1715</v>
      </c>
      <c r="C777" s="86">
        <v>2</v>
      </c>
      <c r="D777" s="122">
        <v>0.0074550196049947256</v>
      </c>
      <c r="E777" s="122">
        <v>2.0755469613925306</v>
      </c>
      <c r="F777" s="86" t="s">
        <v>1381</v>
      </c>
      <c r="G777" s="86" t="b">
        <v>0</v>
      </c>
      <c r="H777" s="86" t="b">
        <v>0</v>
      </c>
      <c r="I777" s="86" t="b">
        <v>0</v>
      </c>
      <c r="J777" s="86" t="b">
        <v>0</v>
      </c>
      <c r="K777" s="86" t="b">
        <v>0</v>
      </c>
      <c r="L777" s="86" t="b">
        <v>0</v>
      </c>
    </row>
    <row r="778" spans="1:12" ht="15">
      <c r="A778" s="86" t="s">
        <v>1715</v>
      </c>
      <c r="B778" s="86" t="s">
        <v>1716</v>
      </c>
      <c r="C778" s="86">
        <v>2</v>
      </c>
      <c r="D778" s="122">
        <v>0.0074550196049947256</v>
      </c>
      <c r="E778" s="122">
        <v>2.0755469613925306</v>
      </c>
      <c r="F778" s="86" t="s">
        <v>1381</v>
      </c>
      <c r="G778" s="86" t="b">
        <v>0</v>
      </c>
      <c r="H778" s="86" t="b">
        <v>0</v>
      </c>
      <c r="I778" s="86" t="b">
        <v>0</v>
      </c>
      <c r="J778" s="86" t="b">
        <v>0</v>
      </c>
      <c r="K778" s="86" t="b">
        <v>0</v>
      </c>
      <c r="L778" s="86" t="b">
        <v>0</v>
      </c>
    </row>
    <row r="779" spans="1:12" ht="15">
      <c r="A779" s="86" t="s">
        <v>1716</v>
      </c>
      <c r="B779" s="86" t="s">
        <v>406</v>
      </c>
      <c r="C779" s="86">
        <v>2</v>
      </c>
      <c r="D779" s="122">
        <v>0.0074550196049947256</v>
      </c>
      <c r="E779" s="122">
        <v>1.3765769570565118</v>
      </c>
      <c r="F779" s="86" t="s">
        <v>1381</v>
      </c>
      <c r="G779" s="86" t="b">
        <v>0</v>
      </c>
      <c r="H779" s="86" t="b">
        <v>0</v>
      </c>
      <c r="I779" s="86" t="b">
        <v>0</v>
      </c>
      <c r="J779" s="86" t="b">
        <v>0</v>
      </c>
      <c r="K779" s="86" t="b">
        <v>0</v>
      </c>
      <c r="L779" s="86" t="b">
        <v>0</v>
      </c>
    </row>
    <row r="780" spans="1:12" ht="15">
      <c r="A780" s="86" t="s">
        <v>406</v>
      </c>
      <c r="B780" s="86" t="s">
        <v>1717</v>
      </c>
      <c r="C780" s="86">
        <v>2</v>
      </c>
      <c r="D780" s="122">
        <v>0.0074550196049947256</v>
      </c>
      <c r="E780" s="122">
        <v>1.5314789170422551</v>
      </c>
      <c r="F780" s="86" t="s">
        <v>1381</v>
      </c>
      <c r="G780" s="86" t="b">
        <v>0</v>
      </c>
      <c r="H780" s="86" t="b">
        <v>0</v>
      </c>
      <c r="I780" s="86" t="b">
        <v>0</v>
      </c>
      <c r="J780" s="86" t="b">
        <v>0</v>
      </c>
      <c r="K780" s="86" t="b">
        <v>0</v>
      </c>
      <c r="L780" s="86" t="b">
        <v>0</v>
      </c>
    </row>
    <row r="781" spans="1:12" ht="15">
      <c r="A781" s="86" t="s">
        <v>1717</v>
      </c>
      <c r="B781" s="86" t="s">
        <v>1718</v>
      </c>
      <c r="C781" s="86">
        <v>2</v>
      </c>
      <c r="D781" s="122">
        <v>0.0074550196049947256</v>
      </c>
      <c r="E781" s="122">
        <v>2.0755469613925306</v>
      </c>
      <c r="F781" s="86" t="s">
        <v>1381</v>
      </c>
      <c r="G781" s="86" t="b">
        <v>0</v>
      </c>
      <c r="H781" s="86" t="b">
        <v>0</v>
      </c>
      <c r="I781" s="86" t="b">
        <v>0</v>
      </c>
      <c r="J781" s="86" t="b">
        <v>0</v>
      </c>
      <c r="K781" s="86" t="b">
        <v>0</v>
      </c>
      <c r="L781" s="86" t="b">
        <v>0</v>
      </c>
    </row>
    <row r="782" spans="1:12" ht="15">
      <c r="A782" s="86" t="s">
        <v>1718</v>
      </c>
      <c r="B782" s="86" t="s">
        <v>264</v>
      </c>
      <c r="C782" s="86">
        <v>2</v>
      </c>
      <c r="D782" s="122">
        <v>0.0074550196049947256</v>
      </c>
      <c r="E782" s="122">
        <v>1.8994557023368495</v>
      </c>
      <c r="F782" s="86" t="s">
        <v>1381</v>
      </c>
      <c r="G782" s="86" t="b">
        <v>0</v>
      </c>
      <c r="H782" s="86" t="b">
        <v>0</v>
      </c>
      <c r="I782" s="86" t="b">
        <v>0</v>
      </c>
      <c r="J782" s="86" t="b">
        <v>0</v>
      </c>
      <c r="K782" s="86" t="b">
        <v>0</v>
      </c>
      <c r="L782" s="86" t="b">
        <v>0</v>
      </c>
    </row>
    <row r="783" spans="1:12" ht="15">
      <c r="A783" s="86" t="s">
        <v>264</v>
      </c>
      <c r="B783" s="86" t="s">
        <v>1719</v>
      </c>
      <c r="C783" s="86">
        <v>2</v>
      </c>
      <c r="D783" s="122">
        <v>0.0074550196049947256</v>
      </c>
      <c r="E783" s="122">
        <v>1.677606952720493</v>
      </c>
      <c r="F783" s="86" t="s">
        <v>1381</v>
      </c>
      <c r="G783" s="86" t="b">
        <v>0</v>
      </c>
      <c r="H783" s="86" t="b">
        <v>0</v>
      </c>
      <c r="I783" s="86" t="b">
        <v>0</v>
      </c>
      <c r="J783" s="86" t="b">
        <v>0</v>
      </c>
      <c r="K783" s="86" t="b">
        <v>0</v>
      </c>
      <c r="L783" s="86" t="b">
        <v>0</v>
      </c>
    </row>
    <row r="784" spans="1:12" ht="15">
      <c r="A784" s="86" t="s">
        <v>1719</v>
      </c>
      <c r="B784" s="86" t="s">
        <v>1699</v>
      </c>
      <c r="C784" s="86">
        <v>2</v>
      </c>
      <c r="D784" s="122">
        <v>0.0074550196049947256</v>
      </c>
      <c r="E784" s="122">
        <v>2.0755469613925306</v>
      </c>
      <c r="F784" s="86" t="s">
        <v>1381</v>
      </c>
      <c r="G784" s="86" t="b">
        <v>0</v>
      </c>
      <c r="H784" s="86" t="b">
        <v>0</v>
      </c>
      <c r="I784" s="86" t="b">
        <v>0</v>
      </c>
      <c r="J784" s="86" t="b">
        <v>0</v>
      </c>
      <c r="K784" s="86" t="b">
        <v>0</v>
      </c>
      <c r="L784" s="86" t="b">
        <v>0</v>
      </c>
    </row>
    <row r="785" spans="1:12" ht="15">
      <c r="A785" s="86" t="s">
        <v>1699</v>
      </c>
      <c r="B785" s="86" t="s">
        <v>1720</v>
      </c>
      <c r="C785" s="86">
        <v>2</v>
      </c>
      <c r="D785" s="122">
        <v>0.0074550196049947256</v>
      </c>
      <c r="E785" s="122">
        <v>2.0755469613925306</v>
      </c>
      <c r="F785" s="86" t="s">
        <v>1381</v>
      </c>
      <c r="G785" s="86" t="b">
        <v>0</v>
      </c>
      <c r="H785" s="86" t="b">
        <v>0</v>
      </c>
      <c r="I785" s="86" t="b">
        <v>0</v>
      </c>
      <c r="J785" s="86" t="b">
        <v>0</v>
      </c>
      <c r="K785" s="86" t="b">
        <v>0</v>
      </c>
      <c r="L785" s="86" t="b">
        <v>0</v>
      </c>
    </row>
    <row r="786" spans="1:12" ht="15">
      <c r="A786" s="86" t="s">
        <v>1720</v>
      </c>
      <c r="B786" s="86" t="s">
        <v>258</v>
      </c>
      <c r="C786" s="86">
        <v>2</v>
      </c>
      <c r="D786" s="122">
        <v>0.0074550196049947256</v>
      </c>
      <c r="E786" s="122">
        <v>1.5984257066728684</v>
      </c>
      <c r="F786" s="86" t="s">
        <v>1381</v>
      </c>
      <c r="G786" s="86" t="b">
        <v>0</v>
      </c>
      <c r="H786" s="86" t="b">
        <v>0</v>
      </c>
      <c r="I786" s="86" t="b">
        <v>0</v>
      </c>
      <c r="J786" s="86" t="b">
        <v>0</v>
      </c>
      <c r="K786" s="86" t="b">
        <v>0</v>
      </c>
      <c r="L786" s="86" t="b">
        <v>0</v>
      </c>
    </row>
    <row r="787" spans="1:12" ht="15">
      <c r="A787" s="86" t="s">
        <v>258</v>
      </c>
      <c r="B787" s="86" t="s">
        <v>403</v>
      </c>
      <c r="C787" s="86">
        <v>2</v>
      </c>
      <c r="D787" s="122">
        <v>0.0074550196049947256</v>
      </c>
      <c r="E787" s="122">
        <v>0.6690067809585756</v>
      </c>
      <c r="F787" s="86" t="s">
        <v>1381</v>
      </c>
      <c r="G787" s="86" t="b">
        <v>0</v>
      </c>
      <c r="H787" s="86" t="b">
        <v>0</v>
      </c>
      <c r="I787" s="86" t="b">
        <v>0</v>
      </c>
      <c r="J787" s="86" t="b">
        <v>0</v>
      </c>
      <c r="K787" s="86" t="b">
        <v>0</v>
      </c>
      <c r="L787" s="86" t="b">
        <v>0</v>
      </c>
    </row>
    <row r="788" spans="1:12" ht="15">
      <c r="A788" s="86" t="s">
        <v>1769</v>
      </c>
      <c r="B788" s="86" t="s">
        <v>1896</v>
      </c>
      <c r="C788" s="86">
        <v>4</v>
      </c>
      <c r="D788" s="122">
        <v>0</v>
      </c>
      <c r="E788" s="122">
        <v>1.0791812460476249</v>
      </c>
      <c r="F788" s="86" t="s">
        <v>1382</v>
      </c>
      <c r="G788" s="86" t="b">
        <v>0</v>
      </c>
      <c r="H788" s="86" t="b">
        <v>0</v>
      </c>
      <c r="I788" s="86" t="b">
        <v>0</v>
      </c>
      <c r="J788" s="86" t="b">
        <v>0</v>
      </c>
      <c r="K788" s="86" t="b">
        <v>0</v>
      </c>
      <c r="L788" s="86" t="b">
        <v>0</v>
      </c>
    </row>
    <row r="789" spans="1:12" ht="15">
      <c r="A789" s="86" t="s">
        <v>1896</v>
      </c>
      <c r="B789" s="86" t="s">
        <v>1897</v>
      </c>
      <c r="C789" s="86">
        <v>4</v>
      </c>
      <c r="D789" s="122">
        <v>0</v>
      </c>
      <c r="E789" s="122">
        <v>1.0791812460476249</v>
      </c>
      <c r="F789" s="86" t="s">
        <v>1382</v>
      </c>
      <c r="G789" s="86" t="b">
        <v>0</v>
      </c>
      <c r="H789" s="86" t="b">
        <v>0</v>
      </c>
      <c r="I789" s="86" t="b">
        <v>0</v>
      </c>
      <c r="J789" s="86" t="b">
        <v>0</v>
      </c>
      <c r="K789" s="86" t="b">
        <v>0</v>
      </c>
      <c r="L789" s="86" t="b">
        <v>0</v>
      </c>
    </row>
    <row r="790" spans="1:12" ht="15">
      <c r="A790" s="86" t="s">
        <v>1897</v>
      </c>
      <c r="B790" s="86" t="s">
        <v>1805</v>
      </c>
      <c r="C790" s="86">
        <v>4</v>
      </c>
      <c r="D790" s="122">
        <v>0</v>
      </c>
      <c r="E790" s="122">
        <v>1.0791812460476249</v>
      </c>
      <c r="F790" s="86" t="s">
        <v>1382</v>
      </c>
      <c r="G790" s="86" t="b">
        <v>0</v>
      </c>
      <c r="H790" s="86" t="b">
        <v>0</v>
      </c>
      <c r="I790" s="86" t="b">
        <v>0</v>
      </c>
      <c r="J790" s="86" t="b">
        <v>0</v>
      </c>
      <c r="K790" s="86" t="b">
        <v>0</v>
      </c>
      <c r="L790" s="86" t="b">
        <v>0</v>
      </c>
    </row>
    <row r="791" spans="1:12" ht="15">
      <c r="A791" s="86" t="s">
        <v>1805</v>
      </c>
      <c r="B791" s="86" t="s">
        <v>1898</v>
      </c>
      <c r="C791" s="86">
        <v>4</v>
      </c>
      <c r="D791" s="122">
        <v>0</v>
      </c>
      <c r="E791" s="122">
        <v>1.0791812460476249</v>
      </c>
      <c r="F791" s="86" t="s">
        <v>1382</v>
      </c>
      <c r="G791" s="86" t="b">
        <v>0</v>
      </c>
      <c r="H791" s="86" t="b">
        <v>0</v>
      </c>
      <c r="I791" s="86" t="b">
        <v>0</v>
      </c>
      <c r="J791" s="86" t="b">
        <v>0</v>
      </c>
      <c r="K791" s="86" t="b">
        <v>0</v>
      </c>
      <c r="L791" s="86" t="b">
        <v>0</v>
      </c>
    </row>
    <row r="792" spans="1:12" ht="15">
      <c r="A792" s="86" t="s">
        <v>1898</v>
      </c>
      <c r="B792" s="86" t="s">
        <v>405</v>
      </c>
      <c r="C792" s="86">
        <v>4</v>
      </c>
      <c r="D792" s="122">
        <v>0</v>
      </c>
      <c r="E792" s="122">
        <v>1.0791812460476249</v>
      </c>
      <c r="F792" s="86" t="s">
        <v>1382</v>
      </c>
      <c r="G792" s="86" t="b">
        <v>0</v>
      </c>
      <c r="H792" s="86" t="b">
        <v>0</v>
      </c>
      <c r="I792" s="86" t="b">
        <v>0</v>
      </c>
      <c r="J792" s="86" t="b">
        <v>0</v>
      </c>
      <c r="K792" s="86" t="b">
        <v>0</v>
      </c>
      <c r="L792" s="86" t="b">
        <v>0</v>
      </c>
    </row>
    <row r="793" spans="1:12" ht="15">
      <c r="A793" s="86" t="s">
        <v>405</v>
      </c>
      <c r="B793" s="86" t="s">
        <v>1899</v>
      </c>
      <c r="C793" s="86">
        <v>4</v>
      </c>
      <c r="D793" s="122">
        <v>0</v>
      </c>
      <c r="E793" s="122">
        <v>1.0791812460476249</v>
      </c>
      <c r="F793" s="86" t="s">
        <v>1382</v>
      </c>
      <c r="G793" s="86" t="b">
        <v>0</v>
      </c>
      <c r="H793" s="86" t="b">
        <v>0</v>
      </c>
      <c r="I793" s="86" t="b">
        <v>0</v>
      </c>
      <c r="J793" s="86" t="b">
        <v>0</v>
      </c>
      <c r="K793" s="86" t="b">
        <v>0</v>
      </c>
      <c r="L793" s="86" t="b">
        <v>0</v>
      </c>
    </row>
    <row r="794" spans="1:12" ht="15">
      <c r="A794" s="86" t="s">
        <v>1899</v>
      </c>
      <c r="B794" s="86" t="s">
        <v>1759</v>
      </c>
      <c r="C794" s="86">
        <v>4</v>
      </c>
      <c r="D794" s="122">
        <v>0</v>
      </c>
      <c r="E794" s="122">
        <v>1.0791812460476249</v>
      </c>
      <c r="F794" s="86" t="s">
        <v>1382</v>
      </c>
      <c r="G794" s="86" t="b">
        <v>0</v>
      </c>
      <c r="H794" s="86" t="b">
        <v>0</v>
      </c>
      <c r="I794" s="86" t="b">
        <v>0</v>
      </c>
      <c r="J794" s="86" t="b">
        <v>0</v>
      </c>
      <c r="K794" s="86" t="b">
        <v>0</v>
      </c>
      <c r="L794" s="86" t="b">
        <v>0</v>
      </c>
    </row>
    <row r="795" spans="1:12" ht="15">
      <c r="A795" s="86" t="s">
        <v>1759</v>
      </c>
      <c r="B795" s="86" t="s">
        <v>299</v>
      </c>
      <c r="C795" s="86">
        <v>4</v>
      </c>
      <c r="D795" s="122">
        <v>0</v>
      </c>
      <c r="E795" s="122">
        <v>1.0791812460476249</v>
      </c>
      <c r="F795" s="86" t="s">
        <v>1382</v>
      </c>
      <c r="G795" s="86" t="b">
        <v>0</v>
      </c>
      <c r="H795" s="86" t="b">
        <v>0</v>
      </c>
      <c r="I795" s="86" t="b">
        <v>0</v>
      </c>
      <c r="J795" s="86" t="b">
        <v>0</v>
      </c>
      <c r="K795" s="86" t="b">
        <v>0</v>
      </c>
      <c r="L795" s="86" t="b">
        <v>0</v>
      </c>
    </row>
    <row r="796" spans="1:12" ht="15">
      <c r="A796" s="86" t="s">
        <v>299</v>
      </c>
      <c r="B796" s="86" t="s">
        <v>1900</v>
      </c>
      <c r="C796" s="86">
        <v>4</v>
      </c>
      <c r="D796" s="122">
        <v>0</v>
      </c>
      <c r="E796" s="122">
        <v>1.0791812460476249</v>
      </c>
      <c r="F796" s="86" t="s">
        <v>1382</v>
      </c>
      <c r="G796" s="86" t="b">
        <v>0</v>
      </c>
      <c r="H796" s="86" t="b">
        <v>0</v>
      </c>
      <c r="I796" s="86" t="b">
        <v>0</v>
      </c>
      <c r="J796" s="86" t="b">
        <v>0</v>
      </c>
      <c r="K796" s="86" t="b">
        <v>0</v>
      </c>
      <c r="L796" s="86" t="b">
        <v>0</v>
      </c>
    </row>
    <row r="797" spans="1:12" ht="15">
      <c r="A797" s="86" t="s">
        <v>1900</v>
      </c>
      <c r="B797" s="86" t="s">
        <v>298</v>
      </c>
      <c r="C797" s="86">
        <v>4</v>
      </c>
      <c r="D797" s="122">
        <v>0</v>
      </c>
      <c r="E797" s="122">
        <v>1.0791812460476249</v>
      </c>
      <c r="F797" s="86" t="s">
        <v>1382</v>
      </c>
      <c r="G797" s="86" t="b">
        <v>0</v>
      </c>
      <c r="H797" s="86" t="b">
        <v>0</v>
      </c>
      <c r="I797" s="86" t="b">
        <v>0</v>
      </c>
      <c r="J797" s="86" t="b">
        <v>0</v>
      </c>
      <c r="K797" s="86" t="b">
        <v>0</v>
      </c>
      <c r="L797" s="86" t="b">
        <v>0</v>
      </c>
    </row>
    <row r="798" spans="1:12" ht="15">
      <c r="A798" s="86" t="s">
        <v>298</v>
      </c>
      <c r="B798" s="86" t="s">
        <v>403</v>
      </c>
      <c r="C798" s="86">
        <v>4</v>
      </c>
      <c r="D798" s="122">
        <v>0</v>
      </c>
      <c r="E798" s="122">
        <v>1.0791812460476249</v>
      </c>
      <c r="F798" s="86" t="s">
        <v>1382</v>
      </c>
      <c r="G798" s="86" t="b">
        <v>0</v>
      </c>
      <c r="H798" s="86" t="b">
        <v>0</v>
      </c>
      <c r="I798" s="86" t="b">
        <v>0</v>
      </c>
      <c r="J798" s="86" t="b">
        <v>0</v>
      </c>
      <c r="K798" s="86" t="b">
        <v>0</v>
      </c>
      <c r="L798" s="86" t="b">
        <v>0</v>
      </c>
    </row>
    <row r="799" spans="1:12" ht="15">
      <c r="A799" s="86" t="s">
        <v>403</v>
      </c>
      <c r="B799" s="86" t="s">
        <v>297</v>
      </c>
      <c r="C799" s="86">
        <v>4</v>
      </c>
      <c r="D799" s="122">
        <v>0</v>
      </c>
      <c r="E799" s="122">
        <v>1.0791812460476249</v>
      </c>
      <c r="F799" s="86" t="s">
        <v>1382</v>
      </c>
      <c r="G799" s="86" t="b">
        <v>0</v>
      </c>
      <c r="H799" s="86" t="b">
        <v>0</v>
      </c>
      <c r="I799" s="86" t="b">
        <v>0</v>
      </c>
      <c r="J799" s="86" t="b">
        <v>0</v>
      </c>
      <c r="K799" s="86" t="b">
        <v>0</v>
      </c>
      <c r="L799" s="86" t="b">
        <v>0</v>
      </c>
    </row>
    <row r="800" spans="1:12" ht="15">
      <c r="A800" s="86" t="s">
        <v>1774</v>
      </c>
      <c r="B800" s="86" t="s">
        <v>1644</v>
      </c>
      <c r="C800" s="86">
        <v>2</v>
      </c>
      <c r="D800" s="122">
        <v>0</v>
      </c>
      <c r="E800" s="122">
        <v>1.3222192947339193</v>
      </c>
      <c r="F800" s="86" t="s">
        <v>1384</v>
      </c>
      <c r="G800" s="86" t="b">
        <v>0</v>
      </c>
      <c r="H800" s="86" t="b">
        <v>0</v>
      </c>
      <c r="I800" s="86" t="b">
        <v>0</v>
      </c>
      <c r="J800" s="86" t="b">
        <v>0</v>
      </c>
      <c r="K800" s="86" t="b">
        <v>0</v>
      </c>
      <c r="L800" s="86" t="b">
        <v>0</v>
      </c>
    </row>
    <row r="801" spans="1:12" ht="15">
      <c r="A801" s="86" t="s">
        <v>1644</v>
      </c>
      <c r="B801" s="86" t="s">
        <v>1770</v>
      </c>
      <c r="C801" s="86">
        <v>2</v>
      </c>
      <c r="D801" s="122">
        <v>0</v>
      </c>
      <c r="E801" s="122">
        <v>1.3222192947339193</v>
      </c>
      <c r="F801" s="86" t="s">
        <v>1384</v>
      </c>
      <c r="G801" s="86" t="b">
        <v>0</v>
      </c>
      <c r="H801" s="86" t="b">
        <v>0</v>
      </c>
      <c r="I801" s="86" t="b">
        <v>0</v>
      </c>
      <c r="J801" s="86" t="b">
        <v>0</v>
      </c>
      <c r="K801" s="86" t="b">
        <v>0</v>
      </c>
      <c r="L801" s="86" t="b">
        <v>0</v>
      </c>
    </row>
    <row r="802" spans="1:12" ht="15">
      <c r="A802" s="86" t="s">
        <v>1770</v>
      </c>
      <c r="B802" s="86" t="s">
        <v>1834</v>
      </c>
      <c r="C802" s="86">
        <v>2</v>
      </c>
      <c r="D802" s="122">
        <v>0</v>
      </c>
      <c r="E802" s="122">
        <v>1.3222192947339193</v>
      </c>
      <c r="F802" s="86" t="s">
        <v>1384</v>
      </c>
      <c r="G802" s="86" t="b">
        <v>0</v>
      </c>
      <c r="H802" s="86" t="b">
        <v>0</v>
      </c>
      <c r="I802" s="86" t="b">
        <v>0</v>
      </c>
      <c r="J802" s="86" t="b">
        <v>0</v>
      </c>
      <c r="K802" s="86" t="b">
        <v>0</v>
      </c>
      <c r="L802" s="86" t="b">
        <v>0</v>
      </c>
    </row>
    <row r="803" spans="1:12" ht="15">
      <c r="A803" s="86" t="s">
        <v>1834</v>
      </c>
      <c r="B803" s="86" t="s">
        <v>1835</v>
      </c>
      <c r="C803" s="86">
        <v>2</v>
      </c>
      <c r="D803" s="122">
        <v>0</v>
      </c>
      <c r="E803" s="122">
        <v>1.3222192947339193</v>
      </c>
      <c r="F803" s="86" t="s">
        <v>1384</v>
      </c>
      <c r="G803" s="86" t="b">
        <v>0</v>
      </c>
      <c r="H803" s="86" t="b">
        <v>0</v>
      </c>
      <c r="I803" s="86" t="b">
        <v>0</v>
      </c>
      <c r="J803" s="86" t="b">
        <v>1</v>
      </c>
      <c r="K803" s="86" t="b">
        <v>0</v>
      </c>
      <c r="L803" s="86" t="b">
        <v>0</v>
      </c>
    </row>
    <row r="804" spans="1:12" ht="15">
      <c r="A804" s="86" t="s">
        <v>1835</v>
      </c>
      <c r="B804" s="86" t="s">
        <v>300</v>
      </c>
      <c r="C804" s="86">
        <v>2</v>
      </c>
      <c r="D804" s="122">
        <v>0</v>
      </c>
      <c r="E804" s="122">
        <v>1.3222192947339193</v>
      </c>
      <c r="F804" s="86" t="s">
        <v>1384</v>
      </c>
      <c r="G804" s="86" t="b">
        <v>1</v>
      </c>
      <c r="H804" s="86" t="b">
        <v>0</v>
      </c>
      <c r="I804" s="86" t="b">
        <v>0</v>
      </c>
      <c r="J804" s="86" t="b">
        <v>0</v>
      </c>
      <c r="K804" s="86" t="b">
        <v>0</v>
      </c>
      <c r="L804" s="86" t="b">
        <v>0</v>
      </c>
    </row>
    <row r="805" spans="1:12" ht="15">
      <c r="A805" s="86" t="s">
        <v>300</v>
      </c>
      <c r="B805" s="86" t="s">
        <v>1455</v>
      </c>
      <c r="C805" s="86">
        <v>2</v>
      </c>
      <c r="D805" s="122">
        <v>0</v>
      </c>
      <c r="E805" s="122">
        <v>1.3222192947339193</v>
      </c>
      <c r="F805" s="86" t="s">
        <v>1384</v>
      </c>
      <c r="G805" s="86" t="b">
        <v>0</v>
      </c>
      <c r="H805" s="86" t="b">
        <v>0</v>
      </c>
      <c r="I805" s="86" t="b">
        <v>0</v>
      </c>
      <c r="J805" s="86" t="b">
        <v>0</v>
      </c>
      <c r="K805" s="86" t="b">
        <v>0</v>
      </c>
      <c r="L805" s="86" t="b">
        <v>0</v>
      </c>
    </row>
    <row r="806" spans="1:12" ht="15">
      <c r="A806" s="86" t="s">
        <v>1455</v>
      </c>
      <c r="B806" s="86" t="s">
        <v>1723</v>
      </c>
      <c r="C806" s="86">
        <v>2</v>
      </c>
      <c r="D806" s="122">
        <v>0</v>
      </c>
      <c r="E806" s="122">
        <v>1.3222192947339193</v>
      </c>
      <c r="F806" s="86" t="s">
        <v>1384</v>
      </c>
      <c r="G806" s="86" t="b">
        <v>0</v>
      </c>
      <c r="H806" s="86" t="b">
        <v>0</v>
      </c>
      <c r="I806" s="86" t="b">
        <v>0</v>
      </c>
      <c r="J806" s="86" t="b">
        <v>1</v>
      </c>
      <c r="K806" s="86" t="b">
        <v>0</v>
      </c>
      <c r="L806" s="86" t="b">
        <v>0</v>
      </c>
    </row>
    <row r="807" spans="1:12" ht="15">
      <c r="A807" s="86" t="s">
        <v>1723</v>
      </c>
      <c r="B807" s="86" t="s">
        <v>1682</v>
      </c>
      <c r="C807" s="86">
        <v>2</v>
      </c>
      <c r="D807" s="122">
        <v>0</v>
      </c>
      <c r="E807" s="122">
        <v>1.3222192947339193</v>
      </c>
      <c r="F807" s="86" t="s">
        <v>1384</v>
      </c>
      <c r="G807" s="86" t="b">
        <v>1</v>
      </c>
      <c r="H807" s="86" t="b">
        <v>0</v>
      </c>
      <c r="I807" s="86" t="b">
        <v>0</v>
      </c>
      <c r="J807" s="86" t="b">
        <v>0</v>
      </c>
      <c r="K807" s="86" t="b">
        <v>0</v>
      </c>
      <c r="L807" s="86" t="b">
        <v>0</v>
      </c>
    </row>
    <row r="808" spans="1:12" ht="15">
      <c r="A808" s="86" t="s">
        <v>1682</v>
      </c>
      <c r="B808" s="86" t="s">
        <v>1739</v>
      </c>
      <c r="C808" s="86">
        <v>2</v>
      </c>
      <c r="D808" s="122">
        <v>0</v>
      </c>
      <c r="E808" s="122">
        <v>1.3222192947339193</v>
      </c>
      <c r="F808" s="86" t="s">
        <v>1384</v>
      </c>
      <c r="G808" s="86" t="b">
        <v>0</v>
      </c>
      <c r="H808" s="86" t="b">
        <v>0</v>
      </c>
      <c r="I808" s="86" t="b">
        <v>0</v>
      </c>
      <c r="J808" s="86" t="b">
        <v>0</v>
      </c>
      <c r="K808" s="86" t="b">
        <v>0</v>
      </c>
      <c r="L808" s="86" t="b">
        <v>0</v>
      </c>
    </row>
    <row r="809" spans="1:12" ht="15">
      <c r="A809" s="86" t="s">
        <v>1739</v>
      </c>
      <c r="B809" s="86" t="s">
        <v>1684</v>
      </c>
      <c r="C809" s="86">
        <v>2</v>
      </c>
      <c r="D809" s="122">
        <v>0</v>
      </c>
      <c r="E809" s="122">
        <v>1.3222192947339193</v>
      </c>
      <c r="F809" s="86" t="s">
        <v>1384</v>
      </c>
      <c r="G809" s="86" t="b">
        <v>0</v>
      </c>
      <c r="H809" s="86" t="b">
        <v>0</v>
      </c>
      <c r="I809" s="86" t="b">
        <v>0</v>
      </c>
      <c r="J809" s="86" t="b">
        <v>0</v>
      </c>
      <c r="K809" s="86" t="b">
        <v>0</v>
      </c>
      <c r="L809" s="86" t="b">
        <v>0</v>
      </c>
    </row>
    <row r="810" spans="1:12" ht="15">
      <c r="A810" s="86" t="s">
        <v>1684</v>
      </c>
      <c r="B810" s="86" t="s">
        <v>1836</v>
      </c>
      <c r="C810" s="86">
        <v>2</v>
      </c>
      <c r="D810" s="122">
        <v>0</v>
      </c>
      <c r="E810" s="122">
        <v>1.3222192947339193</v>
      </c>
      <c r="F810" s="86" t="s">
        <v>1384</v>
      </c>
      <c r="G810" s="86" t="b">
        <v>0</v>
      </c>
      <c r="H810" s="86" t="b">
        <v>0</v>
      </c>
      <c r="I810" s="86" t="b">
        <v>0</v>
      </c>
      <c r="J810" s="86" t="b">
        <v>0</v>
      </c>
      <c r="K810" s="86" t="b">
        <v>0</v>
      </c>
      <c r="L810" s="86" t="b">
        <v>0</v>
      </c>
    </row>
    <row r="811" spans="1:12" ht="15">
      <c r="A811" s="86" t="s">
        <v>1836</v>
      </c>
      <c r="B811" s="86" t="s">
        <v>1837</v>
      </c>
      <c r="C811" s="86">
        <v>2</v>
      </c>
      <c r="D811" s="122">
        <v>0</v>
      </c>
      <c r="E811" s="122">
        <v>1.3222192947339193</v>
      </c>
      <c r="F811" s="86" t="s">
        <v>1384</v>
      </c>
      <c r="G811" s="86" t="b">
        <v>0</v>
      </c>
      <c r="H811" s="86" t="b">
        <v>0</v>
      </c>
      <c r="I811" s="86" t="b">
        <v>0</v>
      </c>
      <c r="J811" s="86" t="b">
        <v>0</v>
      </c>
      <c r="K811" s="86" t="b">
        <v>0</v>
      </c>
      <c r="L811" s="86" t="b">
        <v>0</v>
      </c>
    </row>
    <row r="812" spans="1:12" ht="15">
      <c r="A812" s="86" t="s">
        <v>1837</v>
      </c>
      <c r="B812" s="86" t="s">
        <v>1464</v>
      </c>
      <c r="C812" s="86">
        <v>2</v>
      </c>
      <c r="D812" s="122">
        <v>0</v>
      </c>
      <c r="E812" s="122">
        <v>1.3222192947339193</v>
      </c>
      <c r="F812" s="86" t="s">
        <v>1384</v>
      </c>
      <c r="G812" s="86" t="b">
        <v>0</v>
      </c>
      <c r="H812" s="86" t="b">
        <v>0</v>
      </c>
      <c r="I812" s="86" t="b">
        <v>0</v>
      </c>
      <c r="J812" s="86" t="b">
        <v>0</v>
      </c>
      <c r="K812" s="86" t="b">
        <v>0</v>
      </c>
      <c r="L812" s="86" t="b">
        <v>0</v>
      </c>
    </row>
    <row r="813" spans="1:12" ht="15">
      <c r="A813" s="86" t="s">
        <v>1464</v>
      </c>
      <c r="B813" s="86" t="s">
        <v>1479</v>
      </c>
      <c r="C813" s="86">
        <v>2</v>
      </c>
      <c r="D813" s="122">
        <v>0</v>
      </c>
      <c r="E813" s="122">
        <v>1.3222192947339193</v>
      </c>
      <c r="F813" s="86" t="s">
        <v>1384</v>
      </c>
      <c r="G813" s="86" t="b">
        <v>0</v>
      </c>
      <c r="H813" s="86" t="b">
        <v>0</v>
      </c>
      <c r="I813" s="86" t="b">
        <v>0</v>
      </c>
      <c r="J813" s="86" t="b">
        <v>0</v>
      </c>
      <c r="K813" s="86" t="b">
        <v>0</v>
      </c>
      <c r="L813" s="86" t="b">
        <v>0</v>
      </c>
    </row>
    <row r="814" spans="1:12" ht="15">
      <c r="A814" s="86" t="s">
        <v>1479</v>
      </c>
      <c r="B814" s="86" t="s">
        <v>1838</v>
      </c>
      <c r="C814" s="86">
        <v>2</v>
      </c>
      <c r="D814" s="122">
        <v>0</v>
      </c>
      <c r="E814" s="122">
        <v>1.3222192947339193</v>
      </c>
      <c r="F814" s="86" t="s">
        <v>1384</v>
      </c>
      <c r="G814" s="86" t="b">
        <v>0</v>
      </c>
      <c r="H814" s="86" t="b">
        <v>0</v>
      </c>
      <c r="I814" s="86" t="b">
        <v>0</v>
      </c>
      <c r="J814" s="86" t="b">
        <v>0</v>
      </c>
      <c r="K814" s="86" t="b">
        <v>0</v>
      </c>
      <c r="L814" s="86" t="b">
        <v>0</v>
      </c>
    </row>
    <row r="815" spans="1:12" ht="15">
      <c r="A815" s="86" t="s">
        <v>1838</v>
      </c>
      <c r="B815" s="86" t="s">
        <v>1839</v>
      </c>
      <c r="C815" s="86">
        <v>2</v>
      </c>
      <c r="D815" s="122">
        <v>0</v>
      </c>
      <c r="E815" s="122">
        <v>1.3222192947339193</v>
      </c>
      <c r="F815" s="86" t="s">
        <v>1384</v>
      </c>
      <c r="G815" s="86" t="b">
        <v>0</v>
      </c>
      <c r="H815" s="86" t="b">
        <v>0</v>
      </c>
      <c r="I815" s="86" t="b">
        <v>0</v>
      </c>
      <c r="J815" s="86" t="b">
        <v>0</v>
      </c>
      <c r="K815" s="86" t="b">
        <v>0</v>
      </c>
      <c r="L815" s="86" t="b">
        <v>0</v>
      </c>
    </row>
    <row r="816" spans="1:12" ht="15">
      <c r="A816" s="86" t="s">
        <v>1839</v>
      </c>
      <c r="B816" s="86" t="s">
        <v>1840</v>
      </c>
      <c r="C816" s="86">
        <v>2</v>
      </c>
      <c r="D816" s="122">
        <v>0</v>
      </c>
      <c r="E816" s="122">
        <v>1.3222192947339193</v>
      </c>
      <c r="F816" s="86" t="s">
        <v>1384</v>
      </c>
      <c r="G816" s="86" t="b">
        <v>0</v>
      </c>
      <c r="H816" s="86" t="b">
        <v>0</v>
      </c>
      <c r="I816" s="86" t="b">
        <v>0</v>
      </c>
      <c r="J816" s="86" t="b">
        <v>0</v>
      </c>
      <c r="K816" s="86" t="b">
        <v>0</v>
      </c>
      <c r="L816" s="86" t="b">
        <v>0</v>
      </c>
    </row>
    <row r="817" spans="1:12" ht="15">
      <c r="A817" s="86" t="s">
        <v>1840</v>
      </c>
      <c r="B817" s="86" t="s">
        <v>1841</v>
      </c>
      <c r="C817" s="86">
        <v>2</v>
      </c>
      <c r="D817" s="122">
        <v>0</v>
      </c>
      <c r="E817" s="122">
        <v>1.3222192947339193</v>
      </c>
      <c r="F817" s="86" t="s">
        <v>1384</v>
      </c>
      <c r="G817" s="86" t="b">
        <v>0</v>
      </c>
      <c r="H817" s="86" t="b">
        <v>0</v>
      </c>
      <c r="I817" s="86" t="b">
        <v>0</v>
      </c>
      <c r="J817" s="86" t="b">
        <v>0</v>
      </c>
      <c r="K817" s="86" t="b">
        <v>0</v>
      </c>
      <c r="L817" s="86" t="b">
        <v>0</v>
      </c>
    </row>
    <row r="818" spans="1:12" ht="15">
      <c r="A818" s="86" t="s">
        <v>1841</v>
      </c>
      <c r="B818" s="86" t="s">
        <v>1651</v>
      </c>
      <c r="C818" s="86">
        <v>2</v>
      </c>
      <c r="D818" s="122">
        <v>0</v>
      </c>
      <c r="E818" s="122">
        <v>1.3222192947339193</v>
      </c>
      <c r="F818" s="86" t="s">
        <v>1384</v>
      </c>
      <c r="G818" s="86" t="b">
        <v>0</v>
      </c>
      <c r="H818" s="86" t="b">
        <v>0</v>
      </c>
      <c r="I818" s="86" t="b">
        <v>0</v>
      </c>
      <c r="J818" s="86" t="b">
        <v>0</v>
      </c>
      <c r="K818" s="86" t="b">
        <v>0</v>
      </c>
      <c r="L818" s="86" t="b">
        <v>0</v>
      </c>
    </row>
    <row r="819" spans="1:12" ht="15">
      <c r="A819" s="86" t="s">
        <v>1651</v>
      </c>
      <c r="B819" s="86" t="s">
        <v>403</v>
      </c>
      <c r="C819" s="86">
        <v>2</v>
      </c>
      <c r="D819" s="122">
        <v>0</v>
      </c>
      <c r="E819" s="122">
        <v>1.3222192947339193</v>
      </c>
      <c r="F819" s="86" t="s">
        <v>1384</v>
      </c>
      <c r="G819" s="86" t="b">
        <v>0</v>
      </c>
      <c r="H819" s="86" t="b">
        <v>0</v>
      </c>
      <c r="I819" s="86" t="b">
        <v>0</v>
      </c>
      <c r="J819" s="86" t="b">
        <v>0</v>
      </c>
      <c r="K819" s="86" t="b">
        <v>0</v>
      </c>
      <c r="L819" s="86" t="b">
        <v>0</v>
      </c>
    </row>
    <row r="820" spans="1:12" ht="15">
      <c r="A820" s="86" t="s">
        <v>403</v>
      </c>
      <c r="B820" s="86" t="s">
        <v>1842</v>
      </c>
      <c r="C820" s="86">
        <v>2</v>
      </c>
      <c r="D820" s="122">
        <v>0</v>
      </c>
      <c r="E820" s="122">
        <v>1.3222192947339193</v>
      </c>
      <c r="F820" s="86" t="s">
        <v>1384</v>
      </c>
      <c r="G820" s="86" t="b">
        <v>0</v>
      </c>
      <c r="H820" s="86" t="b">
        <v>0</v>
      </c>
      <c r="I820" s="86" t="b">
        <v>0</v>
      </c>
      <c r="J820" s="86" t="b">
        <v>0</v>
      </c>
      <c r="K820" s="86" t="b">
        <v>0</v>
      </c>
      <c r="L820" s="86" t="b">
        <v>0</v>
      </c>
    </row>
    <row r="821" spans="1:12" ht="15">
      <c r="A821" s="86" t="s">
        <v>1487</v>
      </c>
      <c r="B821" s="86" t="s">
        <v>1657</v>
      </c>
      <c r="C821" s="86">
        <v>3</v>
      </c>
      <c r="D821" s="122">
        <v>0.007974812974997867</v>
      </c>
      <c r="E821" s="122">
        <v>1.0314084642516241</v>
      </c>
      <c r="F821" s="86" t="s">
        <v>1385</v>
      </c>
      <c r="G821" s="86" t="b">
        <v>1</v>
      </c>
      <c r="H821" s="86" t="b">
        <v>0</v>
      </c>
      <c r="I821" s="86" t="b">
        <v>0</v>
      </c>
      <c r="J821" s="86" t="b">
        <v>0</v>
      </c>
      <c r="K821" s="86" t="b">
        <v>0</v>
      </c>
      <c r="L821" s="86" t="b">
        <v>0</v>
      </c>
    </row>
    <row r="822" spans="1:12" ht="15">
      <c r="A822" s="86" t="s">
        <v>1657</v>
      </c>
      <c r="B822" s="86" t="s">
        <v>1671</v>
      </c>
      <c r="C822" s="86">
        <v>3</v>
      </c>
      <c r="D822" s="122">
        <v>0.007974812974997867</v>
      </c>
      <c r="E822" s="122">
        <v>1.156347200859924</v>
      </c>
      <c r="F822" s="86" t="s">
        <v>1385</v>
      </c>
      <c r="G822" s="86" t="b">
        <v>0</v>
      </c>
      <c r="H822" s="86" t="b">
        <v>0</v>
      </c>
      <c r="I822" s="86" t="b">
        <v>0</v>
      </c>
      <c r="J822" s="86" t="b">
        <v>0</v>
      </c>
      <c r="K822" s="86" t="b">
        <v>0</v>
      </c>
      <c r="L822" s="86" t="b">
        <v>0</v>
      </c>
    </row>
    <row r="823" spans="1:12" ht="15">
      <c r="A823" s="86" t="s">
        <v>1671</v>
      </c>
      <c r="B823" s="86" t="s">
        <v>1482</v>
      </c>
      <c r="C823" s="86">
        <v>3</v>
      </c>
      <c r="D823" s="122">
        <v>0.007974812974997867</v>
      </c>
      <c r="E823" s="122">
        <v>1.156347200859924</v>
      </c>
      <c r="F823" s="86" t="s">
        <v>1385</v>
      </c>
      <c r="G823" s="86" t="b">
        <v>0</v>
      </c>
      <c r="H823" s="86" t="b">
        <v>0</v>
      </c>
      <c r="I823" s="86" t="b">
        <v>0</v>
      </c>
      <c r="J823" s="86" t="b">
        <v>0</v>
      </c>
      <c r="K823" s="86" t="b">
        <v>0</v>
      </c>
      <c r="L823" s="86" t="b">
        <v>0</v>
      </c>
    </row>
    <row r="824" spans="1:12" ht="15">
      <c r="A824" s="86" t="s">
        <v>1482</v>
      </c>
      <c r="B824" s="86" t="s">
        <v>1635</v>
      </c>
      <c r="C824" s="86">
        <v>3</v>
      </c>
      <c r="D824" s="122">
        <v>0.007974812974997867</v>
      </c>
      <c r="E824" s="122">
        <v>1.156347200859924</v>
      </c>
      <c r="F824" s="86" t="s">
        <v>1385</v>
      </c>
      <c r="G824" s="86" t="b">
        <v>0</v>
      </c>
      <c r="H824" s="86" t="b">
        <v>0</v>
      </c>
      <c r="I824" s="86" t="b">
        <v>0</v>
      </c>
      <c r="J824" s="86" t="b">
        <v>0</v>
      </c>
      <c r="K824" s="86" t="b">
        <v>0</v>
      </c>
      <c r="L824" s="86" t="b">
        <v>0</v>
      </c>
    </row>
    <row r="825" spans="1:12" ht="15">
      <c r="A825" s="86" t="s">
        <v>1635</v>
      </c>
      <c r="B825" s="86" t="s">
        <v>1689</v>
      </c>
      <c r="C825" s="86">
        <v>3</v>
      </c>
      <c r="D825" s="122">
        <v>0.007974812974997867</v>
      </c>
      <c r="E825" s="122">
        <v>1.156347200859924</v>
      </c>
      <c r="F825" s="86" t="s">
        <v>1385</v>
      </c>
      <c r="G825" s="86" t="b">
        <v>0</v>
      </c>
      <c r="H825" s="86" t="b">
        <v>0</v>
      </c>
      <c r="I825" s="86" t="b">
        <v>0</v>
      </c>
      <c r="J825" s="86" t="b">
        <v>0</v>
      </c>
      <c r="K825" s="86" t="b">
        <v>0</v>
      </c>
      <c r="L825" s="86" t="b">
        <v>0</v>
      </c>
    </row>
    <row r="826" spans="1:12" ht="15">
      <c r="A826" s="86" t="s">
        <v>1689</v>
      </c>
      <c r="B826" s="86" t="s">
        <v>1757</v>
      </c>
      <c r="C826" s="86">
        <v>3</v>
      </c>
      <c r="D826" s="122">
        <v>0.007974812974997867</v>
      </c>
      <c r="E826" s="122">
        <v>1.156347200859924</v>
      </c>
      <c r="F826" s="86" t="s">
        <v>1385</v>
      </c>
      <c r="G826" s="86" t="b">
        <v>0</v>
      </c>
      <c r="H826" s="86" t="b">
        <v>0</v>
      </c>
      <c r="I826" s="86" t="b">
        <v>0</v>
      </c>
      <c r="J826" s="86" t="b">
        <v>0</v>
      </c>
      <c r="K826" s="86" t="b">
        <v>0</v>
      </c>
      <c r="L826" s="86" t="b">
        <v>0</v>
      </c>
    </row>
    <row r="827" spans="1:12" ht="15">
      <c r="A827" s="86" t="s">
        <v>1757</v>
      </c>
      <c r="B827" s="86" t="s">
        <v>1636</v>
      </c>
      <c r="C827" s="86">
        <v>3</v>
      </c>
      <c r="D827" s="122">
        <v>0.007974812974997867</v>
      </c>
      <c r="E827" s="122">
        <v>1.156347200859924</v>
      </c>
      <c r="F827" s="86" t="s">
        <v>1385</v>
      </c>
      <c r="G827" s="86" t="b">
        <v>0</v>
      </c>
      <c r="H827" s="86" t="b">
        <v>0</v>
      </c>
      <c r="I827" s="86" t="b">
        <v>0</v>
      </c>
      <c r="J827" s="86" t="b">
        <v>0</v>
      </c>
      <c r="K827" s="86" t="b">
        <v>0</v>
      </c>
      <c r="L827" s="86" t="b">
        <v>0</v>
      </c>
    </row>
    <row r="828" spans="1:12" ht="15">
      <c r="A828" s="86" t="s">
        <v>1636</v>
      </c>
      <c r="B828" s="86" t="s">
        <v>1679</v>
      </c>
      <c r="C828" s="86">
        <v>3</v>
      </c>
      <c r="D828" s="122">
        <v>0.007974812974997867</v>
      </c>
      <c r="E828" s="122">
        <v>1.156347200859924</v>
      </c>
      <c r="F828" s="86" t="s">
        <v>1385</v>
      </c>
      <c r="G828" s="86" t="b">
        <v>0</v>
      </c>
      <c r="H828" s="86" t="b">
        <v>0</v>
      </c>
      <c r="I828" s="86" t="b">
        <v>0</v>
      </c>
      <c r="J828" s="86" t="b">
        <v>0</v>
      </c>
      <c r="K828" s="86" t="b">
        <v>0</v>
      </c>
      <c r="L828" s="86" t="b">
        <v>0</v>
      </c>
    </row>
    <row r="829" spans="1:12" ht="15">
      <c r="A829" s="86" t="s">
        <v>1679</v>
      </c>
      <c r="B829" s="86" t="s">
        <v>1703</v>
      </c>
      <c r="C829" s="86">
        <v>3</v>
      </c>
      <c r="D829" s="122">
        <v>0.007974812974997867</v>
      </c>
      <c r="E829" s="122">
        <v>0.8553172051959429</v>
      </c>
      <c r="F829" s="86" t="s">
        <v>1385</v>
      </c>
      <c r="G829" s="86" t="b">
        <v>0</v>
      </c>
      <c r="H829" s="86" t="b">
        <v>0</v>
      </c>
      <c r="I829" s="86" t="b">
        <v>0</v>
      </c>
      <c r="J829" s="86" t="b">
        <v>0</v>
      </c>
      <c r="K829" s="86" t="b">
        <v>0</v>
      </c>
      <c r="L829" s="86" t="b">
        <v>0</v>
      </c>
    </row>
    <row r="830" spans="1:12" ht="15">
      <c r="A830" s="86" t="s">
        <v>1703</v>
      </c>
      <c r="B830" s="86" t="s">
        <v>1703</v>
      </c>
      <c r="C830" s="86">
        <v>3</v>
      </c>
      <c r="D830" s="122">
        <v>0.007974812974997867</v>
      </c>
      <c r="E830" s="122">
        <v>0.5542872095319616</v>
      </c>
      <c r="F830" s="86" t="s">
        <v>1385</v>
      </c>
      <c r="G830" s="86" t="b">
        <v>0</v>
      </c>
      <c r="H830" s="86" t="b">
        <v>0</v>
      </c>
      <c r="I830" s="86" t="b">
        <v>0</v>
      </c>
      <c r="J830" s="86" t="b">
        <v>0</v>
      </c>
      <c r="K830" s="86" t="b">
        <v>0</v>
      </c>
      <c r="L830" s="86" t="b">
        <v>0</v>
      </c>
    </row>
    <row r="831" spans="1:12" ht="15">
      <c r="A831" s="86" t="s">
        <v>1703</v>
      </c>
      <c r="B831" s="86" t="s">
        <v>1806</v>
      </c>
      <c r="C831" s="86">
        <v>3</v>
      </c>
      <c r="D831" s="122">
        <v>0.007974812974997867</v>
      </c>
      <c r="E831" s="122">
        <v>0.8553172051959429</v>
      </c>
      <c r="F831" s="86" t="s">
        <v>1385</v>
      </c>
      <c r="G831" s="86" t="b">
        <v>0</v>
      </c>
      <c r="H831" s="86" t="b">
        <v>0</v>
      </c>
      <c r="I831" s="86" t="b">
        <v>0</v>
      </c>
      <c r="J831" s="86" t="b">
        <v>0</v>
      </c>
      <c r="K831" s="86" t="b">
        <v>0</v>
      </c>
      <c r="L831" s="86" t="b">
        <v>0</v>
      </c>
    </row>
    <row r="832" spans="1:12" ht="15">
      <c r="A832" s="86" t="s">
        <v>1806</v>
      </c>
      <c r="B832" s="86" t="s">
        <v>403</v>
      </c>
      <c r="C832" s="86">
        <v>3</v>
      </c>
      <c r="D832" s="122">
        <v>0.007974812974997867</v>
      </c>
      <c r="E832" s="122">
        <v>1.0314084642516241</v>
      </c>
      <c r="F832" s="86" t="s">
        <v>1385</v>
      </c>
      <c r="G832" s="86" t="b">
        <v>0</v>
      </c>
      <c r="H832" s="86" t="b">
        <v>0</v>
      </c>
      <c r="I832" s="86" t="b">
        <v>0</v>
      </c>
      <c r="J832" s="86" t="b">
        <v>0</v>
      </c>
      <c r="K832" s="86" t="b">
        <v>0</v>
      </c>
      <c r="L832" s="86" t="b">
        <v>0</v>
      </c>
    </row>
    <row r="833" spans="1:12" ht="15">
      <c r="A833" s="86" t="s">
        <v>403</v>
      </c>
      <c r="B833" s="86" t="s">
        <v>417</v>
      </c>
      <c r="C833" s="86">
        <v>3</v>
      </c>
      <c r="D833" s="122">
        <v>0.007974812974997867</v>
      </c>
      <c r="E833" s="122">
        <v>1.0314084642516241</v>
      </c>
      <c r="F833" s="86" t="s">
        <v>1385</v>
      </c>
      <c r="G833" s="86" t="b">
        <v>0</v>
      </c>
      <c r="H833" s="86" t="b">
        <v>0</v>
      </c>
      <c r="I833" s="86" t="b">
        <v>0</v>
      </c>
      <c r="J833" s="86" t="b">
        <v>0</v>
      </c>
      <c r="K833" s="86" t="b">
        <v>0</v>
      </c>
      <c r="L833" s="86" t="b">
        <v>0</v>
      </c>
    </row>
    <row r="834" spans="1:12" ht="15">
      <c r="A834" s="86" t="s">
        <v>1730</v>
      </c>
      <c r="B834" s="86" t="s">
        <v>1673</v>
      </c>
      <c r="C834" s="86">
        <v>2</v>
      </c>
      <c r="D834" s="122">
        <v>0</v>
      </c>
      <c r="E834" s="122">
        <v>1.2041199826559248</v>
      </c>
      <c r="F834" s="86" t="s">
        <v>1386</v>
      </c>
      <c r="G834" s="86" t="b">
        <v>0</v>
      </c>
      <c r="H834" s="86" t="b">
        <v>0</v>
      </c>
      <c r="I834" s="86" t="b">
        <v>0</v>
      </c>
      <c r="J834" s="86" t="b">
        <v>0</v>
      </c>
      <c r="K834" s="86" t="b">
        <v>0</v>
      </c>
      <c r="L834" s="86" t="b">
        <v>0</v>
      </c>
    </row>
    <row r="835" spans="1:12" ht="15">
      <c r="A835" s="86" t="s">
        <v>1673</v>
      </c>
      <c r="B835" s="86" t="s">
        <v>1901</v>
      </c>
      <c r="C835" s="86">
        <v>2</v>
      </c>
      <c r="D835" s="122">
        <v>0</v>
      </c>
      <c r="E835" s="122">
        <v>1.2041199826559248</v>
      </c>
      <c r="F835" s="86" t="s">
        <v>1386</v>
      </c>
      <c r="G835" s="86" t="b">
        <v>0</v>
      </c>
      <c r="H835" s="86" t="b">
        <v>0</v>
      </c>
      <c r="I835" s="86" t="b">
        <v>0</v>
      </c>
      <c r="J835" s="86" t="b">
        <v>0</v>
      </c>
      <c r="K835" s="86" t="b">
        <v>0</v>
      </c>
      <c r="L835" s="86" t="b">
        <v>0</v>
      </c>
    </row>
    <row r="836" spans="1:12" ht="15">
      <c r="A836" s="86" t="s">
        <v>1901</v>
      </c>
      <c r="B836" s="86" t="s">
        <v>303</v>
      </c>
      <c r="C836" s="86">
        <v>2</v>
      </c>
      <c r="D836" s="122">
        <v>0</v>
      </c>
      <c r="E836" s="122">
        <v>1.2041199826559248</v>
      </c>
      <c r="F836" s="86" t="s">
        <v>1386</v>
      </c>
      <c r="G836" s="86" t="b">
        <v>0</v>
      </c>
      <c r="H836" s="86" t="b">
        <v>0</v>
      </c>
      <c r="I836" s="86" t="b">
        <v>0</v>
      </c>
      <c r="J836" s="86" t="b">
        <v>0</v>
      </c>
      <c r="K836" s="86" t="b">
        <v>0</v>
      </c>
      <c r="L836" s="86" t="b">
        <v>0</v>
      </c>
    </row>
    <row r="837" spans="1:12" ht="15">
      <c r="A837" s="86" t="s">
        <v>303</v>
      </c>
      <c r="B837" s="86" t="s">
        <v>1483</v>
      </c>
      <c r="C837" s="86">
        <v>2</v>
      </c>
      <c r="D837" s="122">
        <v>0</v>
      </c>
      <c r="E837" s="122">
        <v>1.2041199826559248</v>
      </c>
      <c r="F837" s="86" t="s">
        <v>1386</v>
      </c>
      <c r="G837" s="86" t="b">
        <v>0</v>
      </c>
      <c r="H837" s="86" t="b">
        <v>0</v>
      </c>
      <c r="I837" s="86" t="b">
        <v>0</v>
      </c>
      <c r="J837" s="86" t="b">
        <v>0</v>
      </c>
      <c r="K837" s="86" t="b">
        <v>0</v>
      </c>
      <c r="L837" s="86" t="b">
        <v>0</v>
      </c>
    </row>
    <row r="838" spans="1:12" ht="15">
      <c r="A838" s="86" t="s">
        <v>1483</v>
      </c>
      <c r="B838" s="86" t="s">
        <v>1802</v>
      </c>
      <c r="C838" s="86">
        <v>2</v>
      </c>
      <c r="D838" s="122">
        <v>0</v>
      </c>
      <c r="E838" s="122">
        <v>1.2041199826559248</v>
      </c>
      <c r="F838" s="86" t="s">
        <v>1386</v>
      </c>
      <c r="G838" s="86" t="b">
        <v>0</v>
      </c>
      <c r="H838" s="86" t="b">
        <v>0</v>
      </c>
      <c r="I838" s="86" t="b">
        <v>0</v>
      </c>
      <c r="J838" s="86" t="b">
        <v>0</v>
      </c>
      <c r="K838" s="86" t="b">
        <v>0</v>
      </c>
      <c r="L838" s="86" t="b">
        <v>0</v>
      </c>
    </row>
    <row r="839" spans="1:12" ht="15">
      <c r="A839" s="86" t="s">
        <v>1802</v>
      </c>
      <c r="B839" s="86" t="s">
        <v>1902</v>
      </c>
      <c r="C839" s="86">
        <v>2</v>
      </c>
      <c r="D839" s="122">
        <v>0</v>
      </c>
      <c r="E839" s="122">
        <v>1.2041199826559248</v>
      </c>
      <c r="F839" s="86" t="s">
        <v>1386</v>
      </c>
      <c r="G839" s="86" t="b">
        <v>0</v>
      </c>
      <c r="H839" s="86" t="b">
        <v>0</v>
      </c>
      <c r="I839" s="86" t="b">
        <v>0</v>
      </c>
      <c r="J839" s="86" t="b">
        <v>0</v>
      </c>
      <c r="K839" s="86" t="b">
        <v>0</v>
      </c>
      <c r="L839" s="86" t="b">
        <v>0</v>
      </c>
    </row>
    <row r="840" spans="1:12" ht="15">
      <c r="A840" s="86" t="s">
        <v>1902</v>
      </c>
      <c r="B840" s="86" t="s">
        <v>1903</v>
      </c>
      <c r="C840" s="86">
        <v>2</v>
      </c>
      <c r="D840" s="122">
        <v>0</v>
      </c>
      <c r="E840" s="122">
        <v>1.2041199826559248</v>
      </c>
      <c r="F840" s="86" t="s">
        <v>1386</v>
      </c>
      <c r="G840" s="86" t="b">
        <v>0</v>
      </c>
      <c r="H840" s="86" t="b">
        <v>0</v>
      </c>
      <c r="I840" s="86" t="b">
        <v>0</v>
      </c>
      <c r="J840" s="86" t="b">
        <v>0</v>
      </c>
      <c r="K840" s="86" t="b">
        <v>0</v>
      </c>
      <c r="L840" s="86" t="b">
        <v>0</v>
      </c>
    </row>
    <row r="841" spans="1:12" ht="15">
      <c r="A841" s="86" t="s">
        <v>1903</v>
      </c>
      <c r="B841" s="86" t="s">
        <v>1750</v>
      </c>
      <c r="C841" s="86">
        <v>2</v>
      </c>
      <c r="D841" s="122">
        <v>0</v>
      </c>
      <c r="E841" s="122">
        <v>1.2041199826559248</v>
      </c>
      <c r="F841" s="86" t="s">
        <v>1386</v>
      </c>
      <c r="G841" s="86" t="b">
        <v>0</v>
      </c>
      <c r="H841" s="86" t="b">
        <v>0</v>
      </c>
      <c r="I841" s="86" t="b">
        <v>0</v>
      </c>
      <c r="J841" s="86" t="b">
        <v>0</v>
      </c>
      <c r="K841" s="86" t="b">
        <v>0</v>
      </c>
      <c r="L841" s="86" t="b">
        <v>0</v>
      </c>
    </row>
    <row r="842" spans="1:12" ht="15">
      <c r="A842" s="86" t="s">
        <v>1750</v>
      </c>
      <c r="B842" s="86" t="s">
        <v>1904</v>
      </c>
      <c r="C842" s="86">
        <v>2</v>
      </c>
      <c r="D842" s="122">
        <v>0</v>
      </c>
      <c r="E842" s="122">
        <v>1.2041199826559248</v>
      </c>
      <c r="F842" s="86" t="s">
        <v>1386</v>
      </c>
      <c r="G842" s="86" t="b">
        <v>0</v>
      </c>
      <c r="H842" s="86" t="b">
        <v>0</v>
      </c>
      <c r="I842" s="86" t="b">
        <v>0</v>
      </c>
      <c r="J842" s="86" t="b">
        <v>0</v>
      </c>
      <c r="K842" s="86" t="b">
        <v>0</v>
      </c>
      <c r="L842" s="86" t="b">
        <v>0</v>
      </c>
    </row>
    <row r="843" spans="1:12" ht="15">
      <c r="A843" s="86" t="s">
        <v>1904</v>
      </c>
      <c r="B843" s="86" t="s">
        <v>1905</v>
      </c>
      <c r="C843" s="86">
        <v>2</v>
      </c>
      <c r="D843" s="122">
        <v>0</v>
      </c>
      <c r="E843" s="122">
        <v>1.2041199826559248</v>
      </c>
      <c r="F843" s="86" t="s">
        <v>1386</v>
      </c>
      <c r="G843" s="86" t="b">
        <v>0</v>
      </c>
      <c r="H843" s="86" t="b">
        <v>0</v>
      </c>
      <c r="I843" s="86" t="b">
        <v>0</v>
      </c>
      <c r="J843" s="86" t="b">
        <v>0</v>
      </c>
      <c r="K843" s="86" t="b">
        <v>0</v>
      </c>
      <c r="L843" s="86" t="b">
        <v>0</v>
      </c>
    </row>
    <row r="844" spans="1:12" ht="15">
      <c r="A844" s="86" t="s">
        <v>1905</v>
      </c>
      <c r="B844" s="86" t="s">
        <v>1689</v>
      </c>
      <c r="C844" s="86">
        <v>2</v>
      </c>
      <c r="D844" s="122">
        <v>0</v>
      </c>
      <c r="E844" s="122">
        <v>1.2041199826559248</v>
      </c>
      <c r="F844" s="86" t="s">
        <v>1386</v>
      </c>
      <c r="G844" s="86" t="b">
        <v>0</v>
      </c>
      <c r="H844" s="86" t="b">
        <v>0</v>
      </c>
      <c r="I844" s="86" t="b">
        <v>0</v>
      </c>
      <c r="J844" s="86" t="b">
        <v>0</v>
      </c>
      <c r="K844" s="86" t="b">
        <v>0</v>
      </c>
      <c r="L844" s="86" t="b">
        <v>0</v>
      </c>
    </row>
    <row r="845" spans="1:12" ht="15">
      <c r="A845" s="86" t="s">
        <v>1689</v>
      </c>
      <c r="B845" s="86" t="s">
        <v>1754</v>
      </c>
      <c r="C845" s="86">
        <v>2</v>
      </c>
      <c r="D845" s="122">
        <v>0</v>
      </c>
      <c r="E845" s="122">
        <v>1.2041199826559248</v>
      </c>
      <c r="F845" s="86" t="s">
        <v>1386</v>
      </c>
      <c r="G845" s="86" t="b">
        <v>0</v>
      </c>
      <c r="H845" s="86" t="b">
        <v>0</v>
      </c>
      <c r="I845" s="86" t="b">
        <v>0</v>
      </c>
      <c r="J845" s="86" t="b">
        <v>0</v>
      </c>
      <c r="K845" s="86" t="b">
        <v>0</v>
      </c>
      <c r="L845" s="86" t="b">
        <v>0</v>
      </c>
    </row>
    <row r="846" spans="1:12" ht="15">
      <c r="A846" s="86" t="s">
        <v>1754</v>
      </c>
      <c r="B846" s="86" t="s">
        <v>1666</v>
      </c>
      <c r="C846" s="86">
        <v>2</v>
      </c>
      <c r="D846" s="122">
        <v>0</v>
      </c>
      <c r="E846" s="122">
        <v>1.2041199826559248</v>
      </c>
      <c r="F846" s="86" t="s">
        <v>1386</v>
      </c>
      <c r="G846" s="86" t="b">
        <v>0</v>
      </c>
      <c r="H846" s="86" t="b">
        <v>0</v>
      </c>
      <c r="I846" s="86" t="b">
        <v>0</v>
      </c>
      <c r="J846" s="86" t="b">
        <v>0</v>
      </c>
      <c r="K846" s="86" t="b">
        <v>0</v>
      </c>
      <c r="L846" s="86" t="b">
        <v>0</v>
      </c>
    </row>
    <row r="847" spans="1:12" ht="15">
      <c r="A847" s="86" t="s">
        <v>1666</v>
      </c>
      <c r="B847" s="86" t="s">
        <v>1906</v>
      </c>
      <c r="C847" s="86">
        <v>2</v>
      </c>
      <c r="D847" s="122">
        <v>0</v>
      </c>
      <c r="E847" s="122">
        <v>1.2041199826559248</v>
      </c>
      <c r="F847" s="86" t="s">
        <v>1386</v>
      </c>
      <c r="G847" s="86" t="b">
        <v>0</v>
      </c>
      <c r="H847" s="86" t="b">
        <v>0</v>
      </c>
      <c r="I847" s="86" t="b">
        <v>0</v>
      </c>
      <c r="J847" s="86" t="b">
        <v>0</v>
      </c>
      <c r="K847" s="86" t="b">
        <v>0</v>
      </c>
      <c r="L847" s="86" t="b">
        <v>0</v>
      </c>
    </row>
    <row r="848" spans="1:12" ht="15">
      <c r="A848" s="86" t="s">
        <v>1906</v>
      </c>
      <c r="B848" s="86" t="s">
        <v>1731</v>
      </c>
      <c r="C848" s="86">
        <v>2</v>
      </c>
      <c r="D848" s="122">
        <v>0</v>
      </c>
      <c r="E848" s="122">
        <v>1.2041199826559248</v>
      </c>
      <c r="F848" s="86" t="s">
        <v>1386</v>
      </c>
      <c r="G848" s="86" t="b">
        <v>0</v>
      </c>
      <c r="H848" s="86" t="b">
        <v>0</v>
      </c>
      <c r="I848" s="86" t="b">
        <v>0</v>
      </c>
      <c r="J848" s="86" t="b">
        <v>0</v>
      </c>
      <c r="K848" s="86" t="b">
        <v>0</v>
      </c>
      <c r="L848" s="86" t="b">
        <v>0</v>
      </c>
    </row>
    <row r="849" spans="1:12" ht="15">
      <c r="A849" s="86" t="s">
        <v>1731</v>
      </c>
      <c r="B849" s="86" t="s">
        <v>403</v>
      </c>
      <c r="C849" s="86">
        <v>2</v>
      </c>
      <c r="D849" s="122">
        <v>0</v>
      </c>
      <c r="E849" s="122">
        <v>1.2041199826559248</v>
      </c>
      <c r="F849" s="86" t="s">
        <v>1386</v>
      </c>
      <c r="G849" s="86" t="b">
        <v>0</v>
      </c>
      <c r="H849" s="86" t="b">
        <v>0</v>
      </c>
      <c r="I849" s="86" t="b">
        <v>0</v>
      </c>
      <c r="J849" s="86" t="b">
        <v>0</v>
      </c>
      <c r="K849" s="86" t="b">
        <v>0</v>
      </c>
      <c r="L849" s="86" t="b">
        <v>0</v>
      </c>
    </row>
    <row r="850" spans="1:12" ht="15">
      <c r="A850" s="86" t="s">
        <v>1494</v>
      </c>
      <c r="B850" s="86" t="s">
        <v>1495</v>
      </c>
      <c r="C850" s="86">
        <v>4</v>
      </c>
      <c r="D850" s="122">
        <v>0</v>
      </c>
      <c r="E850" s="122">
        <v>0.5835765856339493</v>
      </c>
      <c r="F850" s="86" t="s">
        <v>1387</v>
      </c>
      <c r="G850" s="86" t="b">
        <v>0</v>
      </c>
      <c r="H850" s="86" t="b">
        <v>0</v>
      </c>
      <c r="I850" s="86" t="b">
        <v>0</v>
      </c>
      <c r="J850" s="86" t="b">
        <v>0</v>
      </c>
      <c r="K850" s="86" t="b">
        <v>0</v>
      </c>
      <c r="L850" s="86" t="b">
        <v>0</v>
      </c>
    </row>
    <row r="851" spans="1:12" ht="15">
      <c r="A851" s="86" t="s">
        <v>1498</v>
      </c>
      <c r="B851" s="86" t="s">
        <v>1494</v>
      </c>
      <c r="C851" s="86">
        <v>2</v>
      </c>
      <c r="D851" s="122">
        <v>0</v>
      </c>
      <c r="E851" s="122">
        <v>0.7596678446896304</v>
      </c>
      <c r="F851" s="86" t="s">
        <v>1387</v>
      </c>
      <c r="G851" s="86" t="b">
        <v>0</v>
      </c>
      <c r="H851" s="86" t="b">
        <v>0</v>
      </c>
      <c r="I851" s="86" t="b">
        <v>0</v>
      </c>
      <c r="J851" s="86" t="b">
        <v>0</v>
      </c>
      <c r="K851" s="86" t="b">
        <v>0</v>
      </c>
      <c r="L851" s="86" t="b">
        <v>0</v>
      </c>
    </row>
    <row r="852" spans="1:12" ht="15">
      <c r="A852" s="86" t="s">
        <v>1494</v>
      </c>
      <c r="B852" s="86" t="s">
        <v>1496</v>
      </c>
      <c r="C852" s="86">
        <v>2</v>
      </c>
      <c r="D852" s="122">
        <v>0</v>
      </c>
      <c r="E852" s="122">
        <v>0.4586378490256493</v>
      </c>
      <c r="F852" s="86" t="s">
        <v>1387</v>
      </c>
      <c r="G852" s="86" t="b">
        <v>0</v>
      </c>
      <c r="H852" s="86" t="b">
        <v>0</v>
      </c>
      <c r="I852" s="86" t="b">
        <v>0</v>
      </c>
      <c r="J852" s="86" t="b">
        <v>0</v>
      </c>
      <c r="K852" s="86" t="b">
        <v>0</v>
      </c>
      <c r="L852" s="86" t="b">
        <v>0</v>
      </c>
    </row>
    <row r="853" spans="1:12" ht="15">
      <c r="A853" s="86" t="s">
        <v>1496</v>
      </c>
      <c r="B853" s="86" t="s">
        <v>1495</v>
      </c>
      <c r="C853" s="86">
        <v>2</v>
      </c>
      <c r="D853" s="122">
        <v>0</v>
      </c>
      <c r="E853" s="122">
        <v>0.5835765856339493</v>
      </c>
      <c r="F853" s="86" t="s">
        <v>1387</v>
      </c>
      <c r="G853" s="86" t="b">
        <v>0</v>
      </c>
      <c r="H853" s="86" t="b">
        <v>0</v>
      </c>
      <c r="I853" s="86" t="b">
        <v>0</v>
      </c>
      <c r="J853" s="86" t="b">
        <v>0</v>
      </c>
      <c r="K853" s="86" t="b">
        <v>0</v>
      </c>
      <c r="L853" s="86" t="b">
        <v>0</v>
      </c>
    </row>
    <row r="854" spans="1:12" ht="15">
      <c r="A854" s="86" t="s">
        <v>1495</v>
      </c>
      <c r="B854" s="86" t="s">
        <v>1499</v>
      </c>
      <c r="C854" s="86">
        <v>2</v>
      </c>
      <c r="D854" s="122">
        <v>0</v>
      </c>
      <c r="E854" s="122">
        <v>0.8846065812979305</v>
      </c>
      <c r="F854" s="86" t="s">
        <v>1387</v>
      </c>
      <c r="G854" s="86" t="b">
        <v>0</v>
      </c>
      <c r="H854" s="86" t="b">
        <v>0</v>
      </c>
      <c r="I854" s="86" t="b">
        <v>0</v>
      </c>
      <c r="J854" s="86" t="b">
        <v>0</v>
      </c>
      <c r="K854" s="86" t="b">
        <v>0</v>
      </c>
      <c r="L854" s="86" t="b">
        <v>0</v>
      </c>
    </row>
    <row r="855" spans="1:12" ht="15">
      <c r="A855" s="86" t="s">
        <v>1499</v>
      </c>
      <c r="B855" s="86" t="s">
        <v>1494</v>
      </c>
      <c r="C855" s="86">
        <v>2</v>
      </c>
      <c r="D855" s="122">
        <v>0</v>
      </c>
      <c r="E855" s="122">
        <v>0.7596678446896304</v>
      </c>
      <c r="F855" s="86" t="s">
        <v>1387</v>
      </c>
      <c r="G855" s="86" t="b">
        <v>0</v>
      </c>
      <c r="H855" s="86" t="b">
        <v>0</v>
      </c>
      <c r="I855" s="86" t="b">
        <v>0</v>
      </c>
      <c r="J855" s="86" t="b">
        <v>0</v>
      </c>
      <c r="K855" s="86" t="b">
        <v>0</v>
      </c>
      <c r="L855" s="86" t="b">
        <v>0</v>
      </c>
    </row>
    <row r="856" spans="1:12" ht="15">
      <c r="A856" s="86" t="s">
        <v>1494</v>
      </c>
      <c r="B856" s="86" t="s">
        <v>1500</v>
      </c>
      <c r="C856" s="86">
        <v>2</v>
      </c>
      <c r="D856" s="122">
        <v>0</v>
      </c>
      <c r="E856" s="122">
        <v>0.7596678446896304</v>
      </c>
      <c r="F856" s="86" t="s">
        <v>1387</v>
      </c>
      <c r="G856" s="86" t="b">
        <v>0</v>
      </c>
      <c r="H856" s="86" t="b">
        <v>0</v>
      </c>
      <c r="I856" s="86" t="b">
        <v>0</v>
      </c>
      <c r="J856" s="86" t="b">
        <v>0</v>
      </c>
      <c r="K856" s="86" t="b">
        <v>0</v>
      </c>
      <c r="L856" s="86" t="b">
        <v>0</v>
      </c>
    </row>
    <row r="857" spans="1:12" ht="15">
      <c r="A857" s="86" t="s">
        <v>1500</v>
      </c>
      <c r="B857" s="86" t="s">
        <v>1497</v>
      </c>
      <c r="C857" s="86">
        <v>2</v>
      </c>
      <c r="D857" s="122">
        <v>0</v>
      </c>
      <c r="E857" s="122">
        <v>1.0606978403536116</v>
      </c>
      <c r="F857" s="86" t="s">
        <v>1387</v>
      </c>
      <c r="G857" s="86" t="b">
        <v>0</v>
      </c>
      <c r="H857" s="86" t="b">
        <v>0</v>
      </c>
      <c r="I857" s="86" t="b">
        <v>0</v>
      </c>
      <c r="J857" s="86" t="b">
        <v>0</v>
      </c>
      <c r="K857" s="86" t="b">
        <v>0</v>
      </c>
      <c r="L857" s="86" t="b">
        <v>0</v>
      </c>
    </row>
    <row r="858" spans="1:12" ht="15">
      <c r="A858" s="86" t="s">
        <v>1497</v>
      </c>
      <c r="B858" s="86" t="s">
        <v>1496</v>
      </c>
      <c r="C858" s="86">
        <v>2</v>
      </c>
      <c r="D858" s="122">
        <v>0</v>
      </c>
      <c r="E858" s="122">
        <v>0.7596678446896304</v>
      </c>
      <c r="F858" s="86" t="s">
        <v>1387</v>
      </c>
      <c r="G858" s="86" t="b">
        <v>0</v>
      </c>
      <c r="H858" s="86" t="b">
        <v>0</v>
      </c>
      <c r="I858" s="86" t="b">
        <v>0</v>
      </c>
      <c r="J858" s="86" t="b">
        <v>0</v>
      </c>
      <c r="K858" s="86" t="b">
        <v>0</v>
      </c>
      <c r="L858" s="86" t="b">
        <v>0</v>
      </c>
    </row>
    <row r="859" spans="1:12" ht="15">
      <c r="A859" s="86" t="s">
        <v>1496</v>
      </c>
      <c r="B859" s="86" t="s">
        <v>1501</v>
      </c>
      <c r="C859" s="86">
        <v>2</v>
      </c>
      <c r="D859" s="122">
        <v>0</v>
      </c>
      <c r="E859" s="122">
        <v>1.0606978403536116</v>
      </c>
      <c r="F859" s="86" t="s">
        <v>1387</v>
      </c>
      <c r="G859" s="86" t="b">
        <v>0</v>
      </c>
      <c r="H859" s="86" t="b">
        <v>0</v>
      </c>
      <c r="I859" s="86" t="b">
        <v>0</v>
      </c>
      <c r="J859" s="86" t="b">
        <v>0</v>
      </c>
      <c r="K859" s="86" t="b">
        <v>0</v>
      </c>
      <c r="L859" s="86" t="b">
        <v>0</v>
      </c>
    </row>
    <row r="860" spans="1:12" ht="15">
      <c r="A860" s="86" t="s">
        <v>1501</v>
      </c>
      <c r="B860" s="86" t="s">
        <v>1497</v>
      </c>
      <c r="C860" s="86">
        <v>2</v>
      </c>
      <c r="D860" s="122">
        <v>0</v>
      </c>
      <c r="E860" s="122">
        <v>1.0606978403536116</v>
      </c>
      <c r="F860" s="86" t="s">
        <v>1387</v>
      </c>
      <c r="G860" s="86" t="b">
        <v>0</v>
      </c>
      <c r="H860" s="86" t="b">
        <v>0</v>
      </c>
      <c r="I860" s="86" t="b">
        <v>0</v>
      </c>
      <c r="J860" s="86" t="b">
        <v>0</v>
      </c>
      <c r="K860" s="86" t="b">
        <v>0</v>
      </c>
      <c r="L860" s="86" t="b">
        <v>0</v>
      </c>
    </row>
    <row r="861" spans="1:12" ht="15">
      <c r="A861" s="86" t="s">
        <v>1497</v>
      </c>
      <c r="B861" s="86" t="s">
        <v>1502</v>
      </c>
      <c r="C861" s="86">
        <v>2</v>
      </c>
      <c r="D861" s="122">
        <v>0</v>
      </c>
      <c r="E861" s="122">
        <v>1.0606978403536116</v>
      </c>
      <c r="F861" s="86" t="s">
        <v>1387</v>
      </c>
      <c r="G861" s="86" t="b">
        <v>0</v>
      </c>
      <c r="H861" s="86" t="b">
        <v>0</v>
      </c>
      <c r="I861" s="86" t="b">
        <v>0</v>
      </c>
      <c r="J861" s="86" t="b">
        <v>0</v>
      </c>
      <c r="K861" s="86" t="b">
        <v>0</v>
      </c>
      <c r="L861" s="86" t="b">
        <v>0</v>
      </c>
    </row>
    <row r="862" spans="1:12" ht="15">
      <c r="A862" s="86" t="s">
        <v>1502</v>
      </c>
      <c r="B862" s="86" t="s">
        <v>1494</v>
      </c>
      <c r="C862" s="86">
        <v>2</v>
      </c>
      <c r="D862" s="122">
        <v>0</v>
      </c>
      <c r="E862" s="122">
        <v>0.7596678446896304</v>
      </c>
      <c r="F862" s="86" t="s">
        <v>1387</v>
      </c>
      <c r="G862" s="86" t="b">
        <v>0</v>
      </c>
      <c r="H862" s="86" t="b">
        <v>0</v>
      </c>
      <c r="I862" s="86" t="b">
        <v>0</v>
      </c>
      <c r="J862" s="86" t="b">
        <v>0</v>
      </c>
      <c r="K862" s="86" t="b">
        <v>0</v>
      </c>
      <c r="L862" s="86" t="b">
        <v>0</v>
      </c>
    </row>
    <row r="863" spans="1:12" ht="15">
      <c r="A863" s="86" t="s">
        <v>1495</v>
      </c>
      <c r="B863" s="86" t="s">
        <v>1503</v>
      </c>
      <c r="C863" s="86">
        <v>2</v>
      </c>
      <c r="D863" s="122">
        <v>0</v>
      </c>
      <c r="E863" s="122">
        <v>0.8846065812979305</v>
      </c>
      <c r="F863" s="86" t="s">
        <v>1387</v>
      </c>
      <c r="G863" s="86" t="b">
        <v>0</v>
      </c>
      <c r="H863" s="86" t="b">
        <v>0</v>
      </c>
      <c r="I863" s="86" t="b">
        <v>0</v>
      </c>
      <c r="J863" s="86" t="b">
        <v>0</v>
      </c>
      <c r="K863" s="86" t="b">
        <v>0</v>
      </c>
      <c r="L863" s="86" t="b">
        <v>0</v>
      </c>
    </row>
    <row r="864" spans="1:12" ht="15">
      <c r="A864" s="86" t="s">
        <v>1503</v>
      </c>
      <c r="B864" s="86" t="s">
        <v>1691</v>
      </c>
      <c r="C864" s="86">
        <v>2</v>
      </c>
      <c r="D864" s="122">
        <v>0</v>
      </c>
      <c r="E864" s="122">
        <v>1.3617278360175928</v>
      </c>
      <c r="F864" s="86" t="s">
        <v>1387</v>
      </c>
      <c r="G864" s="86" t="b">
        <v>0</v>
      </c>
      <c r="H864" s="86" t="b">
        <v>0</v>
      </c>
      <c r="I864" s="86" t="b">
        <v>0</v>
      </c>
      <c r="J864" s="86" t="b">
        <v>0</v>
      </c>
      <c r="K864" s="86" t="b">
        <v>0</v>
      </c>
      <c r="L864" s="86" t="b">
        <v>0</v>
      </c>
    </row>
    <row r="865" spans="1:12" ht="15">
      <c r="A865" s="86" t="s">
        <v>1691</v>
      </c>
      <c r="B865" s="86" t="s">
        <v>1494</v>
      </c>
      <c r="C865" s="86">
        <v>2</v>
      </c>
      <c r="D865" s="122">
        <v>0</v>
      </c>
      <c r="E865" s="122">
        <v>0.7596678446896304</v>
      </c>
      <c r="F865" s="86" t="s">
        <v>1387</v>
      </c>
      <c r="G865" s="86" t="b">
        <v>0</v>
      </c>
      <c r="H865" s="86" t="b">
        <v>0</v>
      </c>
      <c r="I865" s="86" t="b">
        <v>0</v>
      </c>
      <c r="J865" s="86" t="b">
        <v>0</v>
      </c>
      <c r="K865" s="86" t="b">
        <v>0</v>
      </c>
      <c r="L865" s="86" t="b">
        <v>0</v>
      </c>
    </row>
    <row r="866" spans="1:12" ht="15">
      <c r="A866" s="86" t="s">
        <v>1495</v>
      </c>
      <c r="B866" s="86" t="s">
        <v>403</v>
      </c>
      <c r="C866" s="86">
        <v>2</v>
      </c>
      <c r="D866" s="122">
        <v>0</v>
      </c>
      <c r="E866" s="122">
        <v>0.8846065812979305</v>
      </c>
      <c r="F866" s="86" t="s">
        <v>1387</v>
      </c>
      <c r="G866" s="86" t="b">
        <v>0</v>
      </c>
      <c r="H866" s="86" t="b">
        <v>0</v>
      </c>
      <c r="I866" s="86" t="b">
        <v>0</v>
      </c>
      <c r="J866" s="86" t="b">
        <v>0</v>
      </c>
      <c r="K866" s="86" t="b">
        <v>0</v>
      </c>
      <c r="L866" s="86" t="b">
        <v>0</v>
      </c>
    </row>
    <row r="867" spans="1:12" ht="15">
      <c r="A867" s="86" t="s">
        <v>403</v>
      </c>
      <c r="B867" s="86" t="s">
        <v>1692</v>
      </c>
      <c r="C867" s="86">
        <v>2</v>
      </c>
      <c r="D867" s="122">
        <v>0</v>
      </c>
      <c r="E867" s="122">
        <v>1.3617278360175928</v>
      </c>
      <c r="F867" s="86" t="s">
        <v>1387</v>
      </c>
      <c r="G867" s="86" t="b">
        <v>0</v>
      </c>
      <c r="H867" s="86" t="b">
        <v>0</v>
      </c>
      <c r="I867" s="86" t="b">
        <v>0</v>
      </c>
      <c r="J867" s="86" t="b">
        <v>0</v>
      </c>
      <c r="K867" s="86" t="b">
        <v>0</v>
      </c>
      <c r="L867" s="86" t="b">
        <v>0</v>
      </c>
    </row>
    <row r="868" spans="1:12" ht="15">
      <c r="A868" s="86" t="s">
        <v>1692</v>
      </c>
      <c r="B868" s="86" t="s">
        <v>1693</v>
      </c>
      <c r="C868" s="86">
        <v>2</v>
      </c>
      <c r="D868" s="122">
        <v>0</v>
      </c>
      <c r="E868" s="122">
        <v>1.3617278360175928</v>
      </c>
      <c r="F868" s="86" t="s">
        <v>1387</v>
      </c>
      <c r="G868" s="86" t="b">
        <v>0</v>
      </c>
      <c r="H868" s="86" t="b">
        <v>0</v>
      </c>
      <c r="I868" s="86" t="b">
        <v>0</v>
      </c>
      <c r="J868" s="86" t="b">
        <v>0</v>
      </c>
      <c r="K868" s="86" t="b">
        <v>0</v>
      </c>
      <c r="L868" s="86" t="b">
        <v>0</v>
      </c>
    </row>
    <row r="869" spans="1:12" ht="15">
      <c r="A869" s="86" t="s">
        <v>1693</v>
      </c>
      <c r="B869" s="86" t="s">
        <v>1694</v>
      </c>
      <c r="C869" s="86">
        <v>2</v>
      </c>
      <c r="D869" s="122">
        <v>0</v>
      </c>
      <c r="E869" s="122">
        <v>1.3617278360175928</v>
      </c>
      <c r="F869" s="86" t="s">
        <v>1387</v>
      </c>
      <c r="G869" s="86" t="b">
        <v>0</v>
      </c>
      <c r="H869" s="86" t="b">
        <v>0</v>
      </c>
      <c r="I869" s="86" t="b">
        <v>0</v>
      </c>
      <c r="J869" s="86" t="b">
        <v>0</v>
      </c>
      <c r="K869" s="86" t="b">
        <v>0</v>
      </c>
      <c r="L869" s="86" t="b">
        <v>0</v>
      </c>
    </row>
    <row r="870" spans="1:12" ht="15">
      <c r="A870" s="86" t="s">
        <v>1694</v>
      </c>
      <c r="B870" s="86" t="s">
        <v>1631</v>
      </c>
      <c r="C870" s="86">
        <v>2</v>
      </c>
      <c r="D870" s="122">
        <v>0</v>
      </c>
      <c r="E870" s="122">
        <v>1.3617278360175928</v>
      </c>
      <c r="F870" s="86" t="s">
        <v>1387</v>
      </c>
      <c r="G870" s="86" t="b">
        <v>0</v>
      </c>
      <c r="H870" s="86" t="b">
        <v>0</v>
      </c>
      <c r="I870" s="86" t="b">
        <v>0</v>
      </c>
      <c r="J870" s="86" t="b">
        <v>0</v>
      </c>
      <c r="K870" s="86" t="b">
        <v>0</v>
      </c>
      <c r="L870" s="86" t="b">
        <v>0</v>
      </c>
    </row>
    <row r="871" spans="1:12" ht="15">
      <c r="A871" s="86" t="s">
        <v>1631</v>
      </c>
      <c r="B871" s="86" t="s">
        <v>1695</v>
      </c>
      <c r="C871" s="86">
        <v>2</v>
      </c>
      <c r="D871" s="122">
        <v>0</v>
      </c>
      <c r="E871" s="122">
        <v>1.3617278360175928</v>
      </c>
      <c r="F871" s="86" t="s">
        <v>1387</v>
      </c>
      <c r="G871" s="86" t="b">
        <v>0</v>
      </c>
      <c r="H871" s="86" t="b">
        <v>0</v>
      </c>
      <c r="I871" s="86" t="b">
        <v>0</v>
      </c>
      <c r="J871" s="86" t="b">
        <v>0</v>
      </c>
      <c r="K871" s="86" t="b">
        <v>0</v>
      </c>
      <c r="L871" s="86" t="b">
        <v>0</v>
      </c>
    </row>
    <row r="872" spans="1:12" ht="15">
      <c r="A872" s="86" t="s">
        <v>1660</v>
      </c>
      <c r="B872" s="86" t="s">
        <v>1683</v>
      </c>
      <c r="C872" s="86">
        <v>2</v>
      </c>
      <c r="D872" s="122">
        <v>0</v>
      </c>
      <c r="E872" s="122">
        <v>1.255272505103306</v>
      </c>
      <c r="F872" s="86" t="s">
        <v>1389</v>
      </c>
      <c r="G872" s="86" t="b">
        <v>0</v>
      </c>
      <c r="H872" s="86" t="b">
        <v>0</v>
      </c>
      <c r="I872" s="86" t="b">
        <v>0</v>
      </c>
      <c r="J872" s="86" t="b">
        <v>0</v>
      </c>
      <c r="K872" s="86" t="b">
        <v>0</v>
      </c>
      <c r="L872" s="86" t="b">
        <v>0</v>
      </c>
    </row>
    <row r="873" spans="1:12" ht="15">
      <c r="A873" s="86" t="s">
        <v>1683</v>
      </c>
      <c r="B873" s="86" t="s">
        <v>1688</v>
      </c>
      <c r="C873" s="86">
        <v>2</v>
      </c>
      <c r="D873" s="122">
        <v>0</v>
      </c>
      <c r="E873" s="122">
        <v>1.255272505103306</v>
      </c>
      <c r="F873" s="86" t="s">
        <v>1389</v>
      </c>
      <c r="G873" s="86" t="b">
        <v>0</v>
      </c>
      <c r="H873" s="86" t="b">
        <v>0</v>
      </c>
      <c r="I873" s="86" t="b">
        <v>0</v>
      </c>
      <c r="J873" s="86" t="b">
        <v>0</v>
      </c>
      <c r="K873" s="86" t="b">
        <v>0</v>
      </c>
      <c r="L873" s="86" t="b">
        <v>0</v>
      </c>
    </row>
    <row r="874" spans="1:12" ht="15">
      <c r="A874" s="86" t="s">
        <v>1688</v>
      </c>
      <c r="B874" s="86" t="s">
        <v>1907</v>
      </c>
      <c r="C874" s="86">
        <v>2</v>
      </c>
      <c r="D874" s="122">
        <v>0</v>
      </c>
      <c r="E874" s="122">
        <v>1.255272505103306</v>
      </c>
      <c r="F874" s="86" t="s">
        <v>1389</v>
      </c>
      <c r="G874" s="86" t="b">
        <v>0</v>
      </c>
      <c r="H874" s="86" t="b">
        <v>0</v>
      </c>
      <c r="I874" s="86" t="b">
        <v>0</v>
      </c>
      <c r="J874" s="86" t="b">
        <v>0</v>
      </c>
      <c r="K874" s="86" t="b">
        <v>0</v>
      </c>
      <c r="L874" s="86" t="b">
        <v>0</v>
      </c>
    </row>
    <row r="875" spans="1:12" ht="15">
      <c r="A875" s="86" t="s">
        <v>1907</v>
      </c>
      <c r="B875" s="86" t="s">
        <v>1908</v>
      </c>
      <c r="C875" s="86">
        <v>2</v>
      </c>
      <c r="D875" s="122">
        <v>0</v>
      </c>
      <c r="E875" s="122">
        <v>1.255272505103306</v>
      </c>
      <c r="F875" s="86" t="s">
        <v>1389</v>
      </c>
      <c r="G875" s="86" t="b">
        <v>0</v>
      </c>
      <c r="H875" s="86" t="b">
        <v>0</v>
      </c>
      <c r="I875" s="86" t="b">
        <v>0</v>
      </c>
      <c r="J875" s="86" t="b">
        <v>0</v>
      </c>
      <c r="K875" s="86" t="b">
        <v>0</v>
      </c>
      <c r="L875" s="86" t="b">
        <v>0</v>
      </c>
    </row>
    <row r="876" spans="1:12" ht="15">
      <c r="A876" s="86" t="s">
        <v>1908</v>
      </c>
      <c r="B876" s="86" t="s">
        <v>1909</v>
      </c>
      <c r="C876" s="86">
        <v>2</v>
      </c>
      <c r="D876" s="122">
        <v>0</v>
      </c>
      <c r="E876" s="122">
        <v>1.255272505103306</v>
      </c>
      <c r="F876" s="86" t="s">
        <v>1389</v>
      </c>
      <c r="G876" s="86" t="b">
        <v>0</v>
      </c>
      <c r="H876" s="86" t="b">
        <v>0</v>
      </c>
      <c r="I876" s="86" t="b">
        <v>0</v>
      </c>
      <c r="J876" s="86" t="b">
        <v>0</v>
      </c>
      <c r="K876" s="86" t="b">
        <v>0</v>
      </c>
      <c r="L876" s="86" t="b">
        <v>0</v>
      </c>
    </row>
    <row r="877" spans="1:12" ht="15">
      <c r="A877" s="86" t="s">
        <v>1909</v>
      </c>
      <c r="B877" s="86" t="s">
        <v>402</v>
      </c>
      <c r="C877" s="86">
        <v>2</v>
      </c>
      <c r="D877" s="122">
        <v>0</v>
      </c>
      <c r="E877" s="122">
        <v>1.255272505103306</v>
      </c>
      <c r="F877" s="86" t="s">
        <v>1389</v>
      </c>
      <c r="G877" s="86" t="b">
        <v>0</v>
      </c>
      <c r="H877" s="86" t="b">
        <v>0</v>
      </c>
      <c r="I877" s="86" t="b">
        <v>0</v>
      </c>
      <c r="J877" s="86" t="b">
        <v>0</v>
      </c>
      <c r="K877" s="86" t="b">
        <v>0</v>
      </c>
      <c r="L877" s="86" t="b">
        <v>0</v>
      </c>
    </row>
    <row r="878" spans="1:12" ht="15">
      <c r="A878" s="86" t="s">
        <v>402</v>
      </c>
      <c r="B878" s="86" t="s">
        <v>1910</v>
      </c>
      <c r="C878" s="86">
        <v>2</v>
      </c>
      <c r="D878" s="122">
        <v>0</v>
      </c>
      <c r="E878" s="122">
        <v>1.255272505103306</v>
      </c>
      <c r="F878" s="86" t="s">
        <v>1389</v>
      </c>
      <c r="G878" s="86" t="b">
        <v>0</v>
      </c>
      <c r="H878" s="86" t="b">
        <v>0</v>
      </c>
      <c r="I878" s="86" t="b">
        <v>0</v>
      </c>
      <c r="J878" s="86" t="b">
        <v>0</v>
      </c>
      <c r="K878" s="86" t="b">
        <v>0</v>
      </c>
      <c r="L878" s="86" t="b">
        <v>0</v>
      </c>
    </row>
    <row r="879" spans="1:12" ht="15">
      <c r="A879" s="86" t="s">
        <v>1910</v>
      </c>
      <c r="B879" s="86" t="s">
        <v>1506</v>
      </c>
      <c r="C879" s="86">
        <v>2</v>
      </c>
      <c r="D879" s="122">
        <v>0</v>
      </c>
      <c r="E879" s="122">
        <v>1.255272505103306</v>
      </c>
      <c r="F879" s="86" t="s">
        <v>1389</v>
      </c>
      <c r="G879" s="86" t="b">
        <v>0</v>
      </c>
      <c r="H879" s="86" t="b">
        <v>0</v>
      </c>
      <c r="I879" s="86" t="b">
        <v>0</v>
      </c>
      <c r="J879" s="86" t="b">
        <v>0</v>
      </c>
      <c r="K879" s="86" t="b">
        <v>0</v>
      </c>
      <c r="L879" s="86" t="b">
        <v>0</v>
      </c>
    </row>
    <row r="880" spans="1:12" ht="15">
      <c r="A880" s="86" t="s">
        <v>1506</v>
      </c>
      <c r="B880" s="86" t="s">
        <v>1452</v>
      </c>
      <c r="C880" s="86">
        <v>2</v>
      </c>
      <c r="D880" s="122">
        <v>0</v>
      </c>
      <c r="E880" s="122">
        <v>1.255272505103306</v>
      </c>
      <c r="F880" s="86" t="s">
        <v>1389</v>
      </c>
      <c r="G880" s="86" t="b">
        <v>0</v>
      </c>
      <c r="H880" s="86" t="b">
        <v>0</v>
      </c>
      <c r="I880" s="86" t="b">
        <v>0</v>
      </c>
      <c r="J880" s="86" t="b">
        <v>0</v>
      </c>
      <c r="K880" s="86" t="b">
        <v>0</v>
      </c>
      <c r="L880" s="86" t="b">
        <v>0</v>
      </c>
    </row>
    <row r="881" spans="1:12" ht="15">
      <c r="A881" s="86" t="s">
        <v>1452</v>
      </c>
      <c r="B881" s="86" t="s">
        <v>1911</v>
      </c>
      <c r="C881" s="86">
        <v>2</v>
      </c>
      <c r="D881" s="122">
        <v>0</v>
      </c>
      <c r="E881" s="122">
        <v>1.255272505103306</v>
      </c>
      <c r="F881" s="86" t="s">
        <v>1389</v>
      </c>
      <c r="G881" s="86" t="b">
        <v>0</v>
      </c>
      <c r="H881" s="86" t="b">
        <v>0</v>
      </c>
      <c r="I881" s="86" t="b">
        <v>0</v>
      </c>
      <c r="J881" s="86" t="b">
        <v>0</v>
      </c>
      <c r="K881" s="86" t="b">
        <v>0</v>
      </c>
      <c r="L881" s="86" t="b">
        <v>0</v>
      </c>
    </row>
    <row r="882" spans="1:12" ht="15">
      <c r="A882" s="86" t="s">
        <v>1911</v>
      </c>
      <c r="B882" s="86" t="s">
        <v>1912</v>
      </c>
      <c r="C882" s="86">
        <v>2</v>
      </c>
      <c r="D882" s="122">
        <v>0</v>
      </c>
      <c r="E882" s="122">
        <v>1.255272505103306</v>
      </c>
      <c r="F882" s="86" t="s">
        <v>1389</v>
      </c>
      <c r="G882" s="86" t="b">
        <v>0</v>
      </c>
      <c r="H882" s="86" t="b">
        <v>0</v>
      </c>
      <c r="I882" s="86" t="b">
        <v>0</v>
      </c>
      <c r="J882" s="86" t="b">
        <v>0</v>
      </c>
      <c r="K882" s="86" t="b">
        <v>0</v>
      </c>
      <c r="L882" s="86" t="b">
        <v>0</v>
      </c>
    </row>
    <row r="883" spans="1:12" ht="15">
      <c r="A883" s="86" t="s">
        <v>1912</v>
      </c>
      <c r="B883" s="86" t="s">
        <v>1782</v>
      </c>
      <c r="C883" s="86">
        <v>2</v>
      </c>
      <c r="D883" s="122">
        <v>0</v>
      </c>
      <c r="E883" s="122">
        <v>1.255272505103306</v>
      </c>
      <c r="F883" s="86" t="s">
        <v>1389</v>
      </c>
      <c r="G883" s="86" t="b">
        <v>0</v>
      </c>
      <c r="H883" s="86" t="b">
        <v>0</v>
      </c>
      <c r="I883" s="86" t="b">
        <v>0</v>
      </c>
      <c r="J883" s="86" t="b">
        <v>0</v>
      </c>
      <c r="K883" s="86" t="b">
        <v>0</v>
      </c>
      <c r="L883" s="86" t="b">
        <v>0</v>
      </c>
    </row>
    <row r="884" spans="1:12" ht="15">
      <c r="A884" s="86" t="s">
        <v>1782</v>
      </c>
      <c r="B884" s="86" t="s">
        <v>1800</v>
      </c>
      <c r="C884" s="86">
        <v>2</v>
      </c>
      <c r="D884" s="122">
        <v>0</v>
      </c>
      <c r="E884" s="122">
        <v>1.255272505103306</v>
      </c>
      <c r="F884" s="86" t="s">
        <v>1389</v>
      </c>
      <c r="G884" s="86" t="b">
        <v>0</v>
      </c>
      <c r="H884" s="86" t="b">
        <v>0</v>
      </c>
      <c r="I884" s="86" t="b">
        <v>0</v>
      </c>
      <c r="J884" s="86" t="b">
        <v>1</v>
      </c>
      <c r="K884" s="86" t="b">
        <v>0</v>
      </c>
      <c r="L884" s="86" t="b">
        <v>0</v>
      </c>
    </row>
    <row r="885" spans="1:12" ht="15">
      <c r="A885" s="86" t="s">
        <v>1800</v>
      </c>
      <c r="B885" s="86" t="s">
        <v>1784</v>
      </c>
      <c r="C885" s="86">
        <v>2</v>
      </c>
      <c r="D885" s="122">
        <v>0</v>
      </c>
      <c r="E885" s="122">
        <v>1.255272505103306</v>
      </c>
      <c r="F885" s="86" t="s">
        <v>1389</v>
      </c>
      <c r="G885" s="86" t="b">
        <v>1</v>
      </c>
      <c r="H885" s="86" t="b">
        <v>0</v>
      </c>
      <c r="I885" s="86" t="b">
        <v>0</v>
      </c>
      <c r="J885" s="86" t="b">
        <v>0</v>
      </c>
      <c r="K885" s="86" t="b">
        <v>0</v>
      </c>
      <c r="L885" s="86" t="b">
        <v>0</v>
      </c>
    </row>
    <row r="886" spans="1:12" ht="15">
      <c r="A886" s="86" t="s">
        <v>1784</v>
      </c>
      <c r="B886" s="86" t="s">
        <v>1913</v>
      </c>
      <c r="C886" s="86">
        <v>2</v>
      </c>
      <c r="D886" s="122">
        <v>0</v>
      </c>
      <c r="E886" s="122">
        <v>1.255272505103306</v>
      </c>
      <c r="F886" s="86" t="s">
        <v>1389</v>
      </c>
      <c r="G886" s="86" t="b">
        <v>0</v>
      </c>
      <c r="H886" s="86" t="b">
        <v>0</v>
      </c>
      <c r="I886" s="86" t="b">
        <v>0</v>
      </c>
      <c r="J886" s="86" t="b">
        <v>0</v>
      </c>
      <c r="K886" s="86" t="b">
        <v>0</v>
      </c>
      <c r="L886" s="86" t="b">
        <v>0</v>
      </c>
    </row>
    <row r="887" spans="1:12" ht="15">
      <c r="A887" s="86" t="s">
        <v>1913</v>
      </c>
      <c r="B887" s="86" t="s">
        <v>1914</v>
      </c>
      <c r="C887" s="86">
        <v>2</v>
      </c>
      <c r="D887" s="122">
        <v>0</v>
      </c>
      <c r="E887" s="122">
        <v>1.255272505103306</v>
      </c>
      <c r="F887" s="86" t="s">
        <v>1389</v>
      </c>
      <c r="G887" s="86" t="b">
        <v>0</v>
      </c>
      <c r="H887" s="86" t="b">
        <v>0</v>
      </c>
      <c r="I887" s="86" t="b">
        <v>0</v>
      </c>
      <c r="J887" s="86" t="b">
        <v>0</v>
      </c>
      <c r="K887" s="86" t="b">
        <v>0</v>
      </c>
      <c r="L887" s="86" t="b">
        <v>0</v>
      </c>
    </row>
    <row r="888" spans="1:12" ht="15">
      <c r="A888" s="86" t="s">
        <v>1914</v>
      </c>
      <c r="B888" s="86" t="s">
        <v>1464</v>
      </c>
      <c r="C888" s="86">
        <v>2</v>
      </c>
      <c r="D888" s="122">
        <v>0</v>
      </c>
      <c r="E888" s="122">
        <v>1.255272505103306</v>
      </c>
      <c r="F888" s="86" t="s">
        <v>1389</v>
      </c>
      <c r="G888" s="86" t="b">
        <v>0</v>
      </c>
      <c r="H888" s="86" t="b">
        <v>0</v>
      </c>
      <c r="I888" s="86" t="b">
        <v>0</v>
      </c>
      <c r="J888" s="86" t="b">
        <v>0</v>
      </c>
      <c r="K888" s="86" t="b">
        <v>0</v>
      </c>
      <c r="L888" s="86" t="b">
        <v>0</v>
      </c>
    </row>
    <row r="889" spans="1:12" ht="15">
      <c r="A889" s="86" t="s">
        <v>1464</v>
      </c>
      <c r="B889" s="86" t="s">
        <v>403</v>
      </c>
      <c r="C889" s="86">
        <v>2</v>
      </c>
      <c r="D889" s="122">
        <v>0</v>
      </c>
      <c r="E889" s="122">
        <v>1.255272505103306</v>
      </c>
      <c r="F889" s="86" t="s">
        <v>1389</v>
      </c>
      <c r="G889" s="86" t="b">
        <v>0</v>
      </c>
      <c r="H889" s="86" t="b">
        <v>0</v>
      </c>
      <c r="I889" s="86" t="b">
        <v>0</v>
      </c>
      <c r="J889" s="86" t="b">
        <v>0</v>
      </c>
      <c r="K889" s="86" t="b">
        <v>0</v>
      </c>
      <c r="L889" s="86" t="b">
        <v>0</v>
      </c>
    </row>
    <row r="890" spans="1:12" ht="15">
      <c r="A890" s="86" t="s">
        <v>421</v>
      </c>
      <c r="B890" s="86" t="s">
        <v>1685</v>
      </c>
      <c r="C890" s="86">
        <v>2</v>
      </c>
      <c r="D890" s="122">
        <v>0.00858981751491128</v>
      </c>
      <c r="E890" s="122">
        <v>1.1026623418971477</v>
      </c>
      <c r="F890" s="86" t="s">
        <v>1390</v>
      </c>
      <c r="G890" s="86" t="b">
        <v>0</v>
      </c>
      <c r="H890" s="86" t="b">
        <v>0</v>
      </c>
      <c r="I890" s="86" t="b">
        <v>0</v>
      </c>
      <c r="J890" s="86" t="b">
        <v>0</v>
      </c>
      <c r="K890" s="86" t="b">
        <v>0</v>
      </c>
      <c r="L890" s="86" t="b">
        <v>0</v>
      </c>
    </row>
    <row r="891" spans="1:12" ht="15">
      <c r="A891" s="86" t="s">
        <v>1685</v>
      </c>
      <c r="B891" s="86" t="s">
        <v>1747</v>
      </c>
      <c r="C891" s="86">
        <v>2</v>
      </c>
      <c r="D891" s="122">
        <v>0.00858981751491128</v>
      </c>
      <c r="E891" s="122">
        <v>1.278753600952829</v>
      </c>
      <c r="F891" s="86" t="s">
        <v>1390</v>
      </c>
      <c r="G891" s="86" t="b">
        <v>0</v>
      </c>
      <c r="H891" s="86" t="b">
        <v>0</v>
      </c>
      <c r="I891" s="86" t="b">
        <v>0</v>
      </c>
      <c r="J891" s="86" t="b">
        <v>0</v>
      </c>
      <c r="K891" s="86" t="b">
        <v>0</v>
      </c>
      <c r="L891" s="86" t="b">
        <v>0</v>
      </c>
    </row>
    <row r="892" spans="1:12" ht="15">
      <c r="A892" s="86" t="s">
        <v>1747</v>
      </c>
      <c r="B892" s="86" t="s">
        <v>2305</v>
      </c>
      <c r="C892" s="86">
        <v>2</v>
      </c>
      <c r="D892" s="122">
        <v>0.00858981751491128</v>
      </c>
      <c r="E892" s="122">
        <v>1.278753600952829</v>
      </c>
      <c r="F892" s="86" t="s">
        <v>1390</v>
      </c>
      <c r="G892" s="86" t="b">
        <v>0</v>
      </c>
      <c r="H892" s="86" t="b">
        <v>0</v>
      </c>
      <c r="I892" s="86" t="b">
        <v>0</v>
      </c>
      <c r="J892" s="86" t="b">
        <v>0</v>
      </c>
      <c r="K892" s="86" t="b">
        <v>0</v>
      </c>
      <c r="L892" s="86" t="b">
        <v>0</v>
      </c>
    </row>
    <row r="893" spans="1:12" ht="15">
      <c r="A893" s="86" t="s">
        <v>2305</v>
      </c>
      <c r="B893" s="86" t="s">
        <v>2306</v>
      </c>
      <c r="C893" s="86">
        <v>2</v>
      </c>
      <c r="D893" s="122">
        <v>0.00858981751491128</v>
      </c>
      <c r="E893" s="122">
        <v>1.278753600952829</v>
      </c>
      <c r="F893" s="86" t="s">
        <v>1390</v>
      </c>
      <c r="G893" s="86" t="b">
        <v>0</v>
      </c>
      <c r="H893" s="86" t="b">
        <v>0</v>
      </c>
      <c r="I893" s="86" t="b">
        <v>0</v>
      </c>
      <c r="J893" s="86" t="b">
        <v>0</v>
      </c>
      <c r="K893" s="86" t="b">
        <v>0</v>
      </c>
      <c r="L893" s="86" t="b">
        <v>0</v>
      </c>
    </row>
    <row r="894" spans="1:12" ht="15">
      <c r="A894" s="86" t="s">
        <v>2306</v>
      </c>
      <c r="B894" s="86" t="s">
        <v>1637</v>
      </c>
      <c r="C894" s="86">
        <v>2</v>
      </c>
      <c r="D894" s="122">
        <v>0.00858981751491128</v>
      </c>
      <c r="E894" s="122">
        <v>1.278753600952829</v>
      </c>
      <c r="F894" s="86" t="s">
        <v>1390</v>
      </c>
      <c r="G894" s="86" t="b">
        <v>0</v>
      </c>
      <c r="H894" s="86" t="b">
        <v>0</v>
      </c>
      <c r="I894" s="86" t="b">
        <v>0</v>
      </c>
      <c r="J894" s="86" t="b">
        <v>0</v>
      </c>
      <c r="K894" s="86" t="b">
        <v>0</v>
      </c>
      <c r="L894" s="86" t="b">
        <v>0</v>
      </c>
    </row>
    <row r="895" spans="1:12" ht="15">
      <c r="A895" s="86" t="s">
        <v>1637</v>
      </c>
      <c r="B895" s="86" t="s">
        <v>2307</v>
      </c>
      <c r="C895" s="86">
        <v>2</v>
      </c>
      <c r="D895" s="122">
        <v>0.00858981751491128</v>
      </c>
      <c r="E895" s="122">
        <v>1.278753600952829</v>
      </c>
      <c r="F895" s="86" t="s">
        <v>1390</v>
      </c>
      <c r="G895" s="86" t="b">
        <v>0</v>
      </c>
      <c r="H895" s="86" t="b">
        <v>0</v>
      </c>
      <c r="I895" s="86" t="b">
        <v>0</v>
      </c>
      <c r="J895" s="86" t="b">
        <v>0</v>
      </c>
      <c r="K895" s="86" t="b">
        <v>0</v>
      </c>
      <c r="L895" s="86" t="b">
        <v>0</v>
      </c>
    </row>
    <row r="896" spans="1:12" ht="15">
      <c r="A896" s="86" t="s">
        <v>2307</v>
      </c>
      <c r="B896" s="86" t="s">
        <v>411</v>
      </c>
      <c r="C896" s="86">
        <v>2</v>
      </c>
      <c r="D896" s="122">
        <v>0.00858981751491128</v>
      </c>
      <c r="E896" s="122">
        <v>1.1026623418971477</v>
      </c>
      <c r="F896" s="86" t="s">
        <v>1390</v>
      </c>
      <c r="G896" s="86" t="b">
        <v>0</v>
      </c>
      <c r="H896" s="86" t="b">
        <v>0</v>
      </c>
      <c r="I896" s="86" t="b">
        <v>0</v>
      </c>
      <c r="J896" s="86" t="b">
        <v>0</v>
      </c>
      <c r="K896" s="86" t="b">
        <v>0</v>
      </c>
      <c r="L896" s="86" t="b">
        <v>0</v>
      </c>
    </row>
    <row r="897" spans="1:12" ht="15">
      <c r="A897" s="86" t="s">
        <v>411</v>
      </c>
      <c r="B897" s="86" t="s">
        <v>2308</v>
      </c>
      <c r="C897" s="86">
        <v>2</v>
      </c>
      <c r="D897" s="122">
        <v>0.00858981751491128</v>
      </c>
      <c r="E897" s="122">
        <v>1.1026623418971477</v>
      </c>
      <c r="F897" s="86" t="s">
        <v>1390</v>
      </c>
      <c r="G897" s="86" t="b">
        <v>0</v>
      </c>
      <c r="H897" s="86" t="b">
        <v>0</v>
      </c>
      <c r="I897" s="86" t="b">
        <v>0</v>
      </c>
      <c r="J897" s="86" t="b">
        <v>0</v>
      </c>
      <c r="K897" s="86" t="b">
        <v>0</v>
      </c>
      <c r="L897" s="86" t="b">
        <v>0</v>
      </c>
    </row>
    <row r="898" spans="1:12" ht="15">
      <c r="A898" s="86" t="s">
        <v>2308</v>
      </c>
      <c r="B898" s="86" t="s">
        <v>2309</v>
      </c>
      <c r="C898" s="86">
        <v>2</v>
      </c>
      <c r="D898" s="122">
        <v>0.00858981751491128</v>
      </c>
      <c r="E898" s="122">
        <v>1.278753600952829</v>
      </c>
      <c r="F898" s="86" t="s">
        <v>1390</v>
      </c>
      <c r="G898" s="86" t="b">
        <v>0</v>
      </c>
      <c r="H898" s="86" t="b">
        <v>0</v>
      </c>
      <c r="I898" s="86" t="b">
        <v>0</v>
      </c>
      <c r="J898" s="86" t="b">
        <v>0</v>
      </c>
      <c r="K898" s="86" t="b">
        <v>0</v>
      </c>
      <c r="L898" s="86" t="b">
        <v>0</v>
      </c>
    </row>
    <row r="899" spans="1:12" ht="15">
      <c r="A899" s="86" t="s">
        <v>2309</v>
      </c>
      <c r="B899" s="86" t="s">
        <v>403</v>
      </c>
      <c r="C899" s="86">
        <v>2</v>
      </c>
      <c r="D899" s="122">
        <v>0.00858981751491128</v>
      </c>
      <c r="E899" s="122">
        <v>1.1026623418971477</v>
      </c>
      <c r="F899" s="86" t="s">
        <v>1390</v>
      </c>
      <c r="G899" s="86" t="b">
        <v>0</v>
      </c>
      <c r="H899" s="86" t="b">
        <v>0</v>
      </c>
      <c r="I899" s="86" t="b">
        <v>0</v>
      </c>
      <c r="J899" s="86" t="b">
        <v>0</v>
      </c>
      <c r="K899" s="86" t="b">
        <v>0</v>
      </c>
      <c r="L899" s="86"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53BD-2C71-444A-B786-6DE29776D7D4}">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1942</v>
      </c>
      <c r="B1" s="13" t="s">
        <v>34</v>
      </c>
    </row>
    <row r="2" spans="1:2" ht="15">
      <c r="A2" s="115" t="s">
        <v>289</v>
      </c>
      <c r="B2" s="80">
        <v>2191.672709</v>
      </c>
    </row>
    <row r="3" spans="1:2" ht="15">
      <c r="A3" s="115" t="s">
        <v>276</v>
      </c>
      <c r="B3" s="80">
        <v>2053.831391</v>
      </c>
    </row>
    <row r="4" spans="1:2" ht="15">
      <c r="A4" s="115" t="s">
        <v>275</v>
      </c>
      <c r="B4" s="80">
        <v>869.628464</v>
      </c>
    </row>
    <row r="5" spans="1:2" ht="15">
      <c r="A5" s="115" t="s">
        <v>271</v>
      </c>
      <c r="B5" s="80">
        <v>670.074898</v>
      </c>
    </row>
    <row r="6" spans="1:2" ht="15">
      <c r="A6" s="115" t="s">
        <v>267</v>
      </c>
      <c r="B6" s="80">
        <v>625.705706</v>
      </c>
    </row>
    <row r="7" spans="1:2" ht="15">
      <c r="A7" s="115" t="s">
        <v>282</v>
      </c>
      <c r="B7" s="80">
        <v>432</v>
      </c>
    </row>
    <row r="8" spans="1:2" ht="15">
      <c r="A8" s="115" t="s">
        <v>266</v>
      </c>
      <c r="B8" s="80">
        <v>294</v>
      </c>
    </row>
    <row r="9" spans="1:2" ht="15">
      <c r="A9" s="115" t="s">
        <v>272</v>
      </c>
      <c r="B9" s="80">
        <v>288.913691</v>
      </c>
    </row>
    <row r="10" spans="1:2" ht="15">
      <c r="A10" s="115" t="s">
        <v>264</v>
      </c>
      <c r="B10" s="80">
        <v>217.173963</v>
      </c>
    </row>
    <row r="11" spans="1:2" ht="15">
      <c r="A11" s="115" t="s">
        <v>1970</v>
      </c>
      <c r="B11" s="80">
        <v>170.310768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3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1947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788</v>
      </c>
      <c r="AF2" s="13" t="s">
        <v>789</v>
      </c>
      <c r="AG2" s="13" t="s">
        <v>790</v>
      </c>
      <c r="AH2" s="13" t="s">
        <v>791</v>
      </c>
      <c r="AI2" s="13" t="s">
        <v>792</v>
      </c>
      <c r="AJ2" s="13" t="s">
        <v>793</v>
      </c>
      <c r="AK2" s="13" t="s">
        <v>794</v>
      </c>
      <c r="AL2" s="13" t="s">
        <v>795</v>
      </c>
      <c r="AM2" s="13" t="s">
        <v>796</v>
      </c>
      <c r="AN2" s="13" t="s">
        <v>797</v>
      </c>
      <c r="AO2" s="13" t="s">
        <v>798</v>
      </c>
      <c r="AP2" s="13" t="s">
        <v>799</v>
      </c>
      <c r="AQ2" s="13" t="s">
        <v>800</v>
      </c>
      <c r="AR2" s="13" t="s">
        <v>801</v>
      </c>
      <c r="AS2" s="13" t="s">
        <v>802</v>
      </c>
      <c r="AT2" s="13" t="s">
        <v>213</v>
      </c>
      <c r="AU2" s="13" t="s">
        <v>803</v>
      </c>
      <c r="AV2" s="13" t="s">
        <v>804</v>
      </c>
      <c r="AW2" s="13" t="s">
        <v>805</v>
      </c>
      <c r="AX2" s="13" t="s">
        <v>806</v>
      </c>
      <c r="AY2" s="13" t="s">
        <v>807</v>
      </c>
      <c r="AZ2" s="13" t="s">
        <v>808</v>
      </c>
      <c r="BA2" s="13" t="s">
        <v>1404</v>
      </c>
      <c r="BB2" s="119" t="s">
        <v>1577</v>
      </c>
      <c r="BC2" s="119" t="s">
        <v>1578</v>
      </c>
      <c r="BD2" s="119" t="s">
        <v>1579</v>
      </c>
      <c r="BE2" s="119" t="s">
        <v>1580</v>
      </c>
      <c r="BF2" s="119" t="s">
        <v>1581</v>
      </c>
      <c r="BG2" s="119" t="s">
        <v>1583</v>
      </c>
      <c r="BH2" s="119" t="s">
        <v>1584</v>
      </c>
      <c r="BI2" s="119" t="s">
        <v>1598</v>
      </c>
      <c r="BJ2" s="119" t="s">
        <v>1600</v>
      </c>
      <c r="BK2" s="119" t="s">
        <v>1617</v>
      </c>
      <c r="BL2" s="119" t="s">
        <v>1930</v>
      </c>
      <c r="BM2" s="119" t="s">
        <v>1931</v>
      </c>
      <c r="BN2" s="119" t="s">
        <v>1932</v>
      </c>
      <c r="BO2" s="119" t="s">
        <v>1933</v>
      </c>
      <c r="BP2" s="119" t="s">
        <v>1934</v>
      </c>
      <c r="BQ2" s="119" t="s">
        <v>1935</v>
      </c>
      <c r="BR2" s="119" t="s">
        <v>1936</v>
      </c>
      <c r="BS2" s="119" t="s">
        <v>1937</v>
      </c>
      <c r="BT2" s="119" t="s">
        <v>1939</v>
      </c>
      <c r="BU2" s="3"/>
      <c r="BV2" s="3"/>
    </row>
    <row r="3" spans="1:74" ht="41.45" customHeight="1">
      <c r="A3" s="66" t="s">
        <v>1964</v>
      </c>
      <c r="B3" s="80"/>
      <c r="C3" s="67"/>
      <c r="D3" s="67" t="s">
        <v>64</v>
      </c>
      <c r="E3" s="68">
        <v>162.08669059342952</v>
      </c>
      <c r="F3" s="70">
        <v>99.99992644783018</v>
      </c>
      <c r="G3" s="101" t="s">
        <v>1974</v>
      </c>
      <c r="H3" s="67"/>
      <c r="I3" s="71" t="s">
        <v>1964</v>
      </c>
      <c r="J3" s="72"/>
      <c r="K3" s="72"/>
      <c r="L3" s="71" t="s">
        <v>2052</v>
      </c>
      <c r="M3" s="75">
        <v>1.0245124864651034</v>
      </c>
      <c r="N3" s="76">
        <v>3389.34912109375</v>
      </c>
      <c r="O3" s="76">
        <v>4269.3974609375</v>
      </c>
      <c r="P3" s="77"/>
      <c r="Q3" s="78"/>
      <c r="R3" s="78"/>
      <c r="S3" s="48"/>
      <c r="T3" s="48">
        <v>0</v>
      </c>
      <c r="U3" s="48">
        <v>1</v>
      </c>
      <c r="V3" s="49">
        <v>0</v>
      </c>
      <c r="W3" s="49">
        <v>0.005263</v>
      </c>
      <c r="X3" s="49">
        <v>0.005969</v>
      </c>
      <c r="Y3" s="49">
        <v>0.286928</v>
      </c>
      <c r="Z3" s="49">
        <v>0</v>
      </c>
      <c r="AA3" s="49">
        <v>0</v>
      </c>
      <c r="AB3" s="73">
        <v>3</v>
      </c>
      <c r="AC3" s="73"/>
      <c r="AD3" s="74"/>
      <c r="AE3" s="80" t="s">
        <v>2015</v>
      </c>
      <c r="AF3" s="80">
        <v>386</v>
      </c>
      <c r="AG3" s="80">
        <v>169</v>
      </c>
      <c r="AH3" s="80">
        <v>558</v>
      </c>
      <c r="AI3" s="80">
        <v>404</v>
      </c>
      <c r="AJ3" s="80"/>
      <c r="AK3" s="80" t="s">
        <v>2022</v>
      </c>
      <c r="AL3" s="80" t="s">
        <v>1026</v>
      </c>
      <c r="AM3" s="85"/>
      <c r="AN3" s="80"/>
      <c r="AO3" s="82">
        <v>43061.44186342593</v>
      </c>
      <c r="AP3" s="85" t="s">
        <v>2035</v>
      </c>
      <c r="AQ3" s="80" t="b">
        <v>1</v>
      </c>
      <c r="AR3" s="80" t="b">
        <v>0</v>
      </c>
      <c r="AS3" s="80" t="b">
        <v>1</v>
      </c>
      <c r="AT3" s="80" t="s">
        <v>729</v>
      </c>
      <c r="AU3" s="80">
        <v>0</v>
      </c>
      <c r="AV3" s="85"/>
      <c r="AW3" s="80" t="b">
        <v>0</v>
      </c>
      <c r="AX3" s="80" t="s">
        <v>1234</v>
      </c>
      <c r="AY3" s="85" t="s">
        <v>2044</v>
      </c>
      <c r="AZ3" s="80" t="s">
        <v>66</v>
      </c>
      <c r="BA3" s="80" t="str">
        <f>REPLACE(INDEX(GroupVertices[Group],MATCH(Vertices[[#This Row],[Vertex]],GroupVertices[Vertex],0)),1,1,"")</f>
        <v>2</v>
      </c>
      <c r="BB3" s="48"/>
      <c r="BC3" s="48"/>
      <c r="BD3" s="48"/>
      <c r="BE3" s="48"/>
      <c r="BF3" s="48" t="s">
        <v>403</v>
      </c>
      <c r="BG3" s="48" t="s">
        <v>403</v>
      </c>
      <c r="BH3" s="120" t="s">
        <v>1585</v>
      </c>
      <c r="BI3" s="120" t="s">
        <v>1585</v>
      </c>
      <c r="BJ3" s="120" t="s">
        <v>1601</v>
      </c>
      <c r="BK3" s="120" t="s">
        <v>1601</v>
      </c>
      <c r="BL3" s="120">
        <v>0</v>
      </c>
      <c r="BM3" s="123">
        <v>0</v>
      </c>
      <c r="BN3" s="120">
        <v>0</v>
      </c>
      <c r="BO3" s="123">
        <v>0</v>
      </c>
      <c r="BP3" s="120">
        <v>0</v>
      </c>
      <c r="BQ3" s="123">
        <v>0</v>
      </c>
      <c r="BR3" s="120">
        <v>10</v>
      </c>
      <c r="BS3" s="123">
        <v>100</v>
      </c>
      <c r="BT3" s="120">
        <v>10</v>
      </c>
      <c r="BU3" s="3"/>
      <c r="BV3" s="3"/>
    </row>
    <row r="4" spans="1:77" ht="41.45" customHeight="1">
      <c r="A4" s="66" t="s">
        <v>276</v>
      </c>
      <c r="B4" s="81"/>
      <c r="C4" s="67"/>
      <c r="D4" s="67" t="s">
        <v>64</v>
      </c>
      <c r="E4" s="68">
        <v>177.81881857769918</v>
      </c>
      <c r="F4" s="124">
        <v>99.98657860807619</v>
      </c>
      <c r="G4" s="101" t="s">
        <v>482</v>
      </c>
      <c r="H4" s="125"/>
      <c r="I4" s="71" t="s">
        <v>276</v>
      </c>
      <c r="J4" s="72"/>
      <c r="K4" s="126"/>
      <c r="L4" s="71" t="s">
        <v>2053</v>
      </c>
      <c r="M4" s="127">
        <v>5.472902548475309</v>
      </c>
      <c r="N4" s="76">
        <v>2214.896728515625</v>
      </c>
      <c r="O4" s="76">
        <v>3016.756591796875</v>
      </c>
      <c r="P4" s="77"/>
      <c r="Q4" s="78"/>
      <c r="R4" s="78"/>
      <c r="S4" s="128"/>
      <c r="T4" s="48">
        <v>28</v>
      </c>
      <c r="U4" s="48">
        <v>18</v>
      </c>
      <c r="V4" s="49">
        <v>2053.831391</v>
      </c>
      <c r="W4" s="49">
        <v>0.008621</v>
      </c>
      <c r="X4" s="49">
        <v>0.069952</v>
      </c>
      <c r="Y4" s="49">
        <v>6.282593</v>
      </c>
      <c r="Z4" s="49">
        <v>0.07681365576102418</v>
      </c>
      <c r="AA4" s="49">
        <v>0.15789473684210525</v>
      </c>
      <c r="AB4" s="73">
        <v>4</v>
      </c>
      <c r="AC4" s="73"/>
      <c r="AD4" s="74"/>
      <c r="AE4" s="81" t="s">
        <v>812</v>
      </c>
      <c r="AF4" s="81">
        <v>8210</v>
      </c>
      <c r="AG4" s="81">
        <v>25031</v>
      </c>
      <c r="AH4" s="81">
        <v>172900</v>
      </c>
      <c r="AI4" s="81">
        <v>37450</v>
      </c>
      <c r="AJ4" s="81"/>
      <c r="AK4" s="81" t="s">
        <v>903</v>
      </c>
      <c r="AL4" s="81" t="s">
        <v>990</v>
      </c>
      <c r="AM4" s="84" t="s">
        <v>1060</v>
      </c>
      <c r="AN4" s="81"/>
      <c r="AO4" s="83">
        <v>39906.88859953704</v>
      </c>
      <c r="AP4" s="84" t="s">
        <v>1112</v>
      </c>
      <c r="AQ4" s="81" t="b">
        <v>0</v>
      </c>
      <c r="AR4" s="81" t="b">
        <v>0</v>
      </c>
      <c r="AS4" s="81" t="b">
        <v>1</v>
      </c>
      <c r="AT4" s="81" t="s">
        <v>729</v>
      </c>
      <c r="AU4" s="81">
        <v>1592</v>
      </c>
      <c r="AV4" s="84" t="s">
        <v>1192</v>
      </c>
      <c r="AW4" s="81" t="b">
        <v>1</v>
      </c>
      <c r="AX4" s="81" t="s">
        <v>1234</v>
      </c>
      <c r="AY4" s="84" t="s">
        <v>1238</v>
      </c>
      <c r="AZ4" s="81" t="s">
        <v>66</v>
      </c>
      <c r="BA4" s="80" t="str">
        <f>REPLACE(INDEX(GroupVertices[Group],MATCH(Vertices[[#This Row],[Vertex]],GroupVertices[Vertex],0)),1,1,"")</f>
        <v>2</v>
      </c>
      <c r="BB4" s="48" t="s">
        <v>2227</v>
      </c>
      <c r="BC4" s="48" t="s">
        <v>2227</v>
      </c>
      <c r="BD4" s="48" t="s">
        <v>2230</v>
      </c>
      <c r="BE4" s="48" t="s">
        <v>2230</v>
      </c>
      <c r="BF4" s="48" t="s">
        <v>2231</v>
      </c>
      <c r="BG4" s="48" t="s">
        <v>2237</v>
      </c>
      <c r="BH4" s="120" t="s">
        <v>2245</v>
      </c>
      <c r="BI4" s="120" t="s">
        <v>2269</v>
      </c>
      <c r="BJ4" s="120" t="s">
        <v>2282</v>
      </c>
      <c r="BK4" s="120" t="s">
        <v>2282</v>
      </c>
      <c r="BL4" s="48">
        <v>9</v>
      </c>
      <c r="BM4" s="49">
        <v>4.30622009569378</v>
      </c>
      <c r="BN4" s="48">
        <v>4</v>
      </c>
      <c r="BO4" s="49">
        <v>1.9138755980861244</v>
      </c>
      <c r="BP4" s="48">
        <v>0</v>
      </c>
      <c r="BQ4" s="49">
        <v>0</v>
      </c>
      <c r="BR4" s="48">
        <v>196</v>
      </c>
      <c r="BS4" s="49">
        <v>93.77990430622009</v>
      </c>
      <c r="BT4" s="48">
        <v>209</v>
      </c>
      <c r="BU4" s="2"/>
      <c r="BV4" s="3"/>
      <c r="BW4" s="3"/>
      <c r="BX4" s="3"/>
      <c r="BY4" s="3"/>
    </row>
    <row r="5" spans="1:77" ht="41.45" customHeight="1">
      <c r="A5" s="66" t="s">
        <v>1965</v>
      </c>
      <c r="B5" s="81"/>
      <c r="C5" s="67"/>
      <c r="D5" s="67" t="s">
        <v>64</v>
      </c>
      <c r="E5" s="68">
        <v>162.67580696191777</v>
      </c>
      <c r="F5" s="124">
        <v>99.99942661520163</v>
      </c>
      <c r="G5" s="101" t="s">
        <v>1975</v>
      </c>
      <c r="H5" s="125"/>
      <c r="I5" s="71" t="s">
        <v>1965</v>
      </c>
      <c r="J5" s="72"/>
      <c r="K5" s="126"/>
      <c r="L5" s="71" t="s">
        <v>2054</v>
      </c>
      <c r="M5" s="127">
        <v>1.191090040472484</v>
      </c>
      <c r="N5" s="76">
        <v>4090.5</v>
      </c>
      <c r="O5" s="76">
        <v>8882.2744140625</v>
      </c>
      <c r="P5" s="77"/>
      <c r="Q5" s="78"/>
      <c r="R5" s="78"/>
      <c r="S5" s="128"/>
      <c r="T5" s="48">
        <v>0</v>
      </c>
      <c r="U5" s="48">
        <v>2</v>
      </c>
      <c r="V5" s="49">
        <v>0</v>
      </c>
      <c r="W5" s="49">
        <v>0.00369</v>
      </c>
      <c r="X5" s="49">
        <v>0.000805</v>
      </c>
      <c r="Y5" s="49">
        <v>0.596149</v>
      </c>
      <c r="Z5" s="49">
        <v>1</v>
      </c>
      <c r="AA5" s="49">
        <v>0</v>
      </c>
      <c r="AB5" s="73">
        <v>5</v>
      </c>
      <c r="AC5" s="73"/>
      <c r="AD5" s="74"/>
      <c r="AE5" s="81" t="s">
        <v>2016</v>
      </c>
      <c r="AF5" s="81">
        <v>1023</v>
      </c>
      <c r="AG5" s="81">
        <v>1100</v>
      </c>
      <c r="AH5" s="81">
        <v>114867</v>
      </c>
      <c r="AI5" s="81">
        <v>5674</v>
      </c>
      <c r="AJ5" s="81"/>
      <c r="AK5" s="81" t="s">
        <v>2023</v>
      </c>
      <c r="AL5" s="81" t="s">
        <v>1020</v>
      </c>
      <c r="AM5" s="81"/>
      <c r="AN5" s="81"/>
      <c r="AO5" s="83">
        <v>40549.2303125</v>
      </c>
      <c r="AP5" s="84" t="s">
        <v>2036</v>
      </c>
      <c r="AQ5" s="81" t="b">
        <v>0</v>
      </c>
      <c r="AR5" s="81" t="b">
        <v>0</v>
      </c>
      <c r="AS5" s="81" t="b">
        <v>1</v>
      </c>
      <c r="AT5" s="81" t="s">
        <v>728</v>
      </c>
      <c r="AU5" s="81">
        <v>33</v>
      </c>
      <c r="AV5" s="84" t="s">
        <v>1191</v>
      </c>
      <c r="AW5" s="81" t="b">
        <v>0</v>
      </c>
      <c r="AX5" s="81" t="s">
        <v>1234</v>
      </c>
      <c r="AY5" s="84" t="s">
        <v>2045</v>
      </c>
      <c r="AZ5" s="81" t="s">
        <v>66</v>
      </c>
      <c r="BA5" s="80" t="str">
        <f>REPLACE(INDEX(GroupVertices[Group],MATCH(Vertices[[#This Row],[Vertex]],GroupVertices[Vertex],0)),1,1,"")</f>
        <v>1</v>
      </c>
      <c r="BB5" s="48"/>
      <c r="BC5" s="48"/>
      <c r="BD5" s="48"/>
      <c r="BE5" s="48"/>
      <c r="BF5" s="48" t="s">
        <v>431</v>
      </c>
      <c r="BG5" s="48" t="s">
        <v>431</v>
      </c>
      <c r="BH5" s="120" t="s">
        <v>2246</v>
      </c>
      <c r="BI5" s="120" t="s">
        <v>2246</v>
      </c>
      <c r="BJ5" s="120" t="s">
        <v>1613</v>
      </c>
      <c r="BK5" s="120" t="s">
        <v>1613</v>
      </c>
      <c r="BL5" s="48">
        <v>0</v>
      </c>
      <c r="BM5" s="49">
        <v>0</v>
      </c>
      <c r="BN5" s="48">
        <v>1</v>
      </c>
      <c r="BO5" s="49">
        <v>3.125</v>
      </c>
      <c r="BP5" s="48">
        <v>0</v>
      </c>
      <c r="BQ5" s="49">
        <v>0</v>
      </c>
      <c r="BR5" s="48">
        <v>31</v>
      </c>
      <c r="BS5" s="49">
        <v>96.875</v>
      </c>
      <c r="BT5" s="48">
        <v>32</v>
      </c>
      <c r="BU5" s="2"/>
      <c r="BV5" s="3"/>
      <c r="BW5" s="3"/>
      <c r="BX5" s="3"/>
      <c r="BY5" s="3"/>
    </row>
    <row r="6" spans="1:77" ht="41.45" customHeight="1">
      <c r="A6" s="66" t="s">
        <v>251</v>
      </c>
      <c r="B6" s="81"/>
      <c r="C6" s="67"/>
      <c r="D6" s="67" t="s">
        <v>64</v>
      </c>
      <c r="E6" s="68">
        <v>165.50116097405535</v>
      </c>
      <c r="F6" s="124">
        <v>99.99702945871778</v>
      </c>
      <c r="G6" s="101" t="s">
        <v>459</v>
      </c>
      <c r="H6" s="125"/>
      <c r="I6" s="71" t="s">
        <v>251</v>
      </c>
      <c r="J6" s="72"/>
      <c r="K6" s="126"/>
      <c r="L6" s="71" t="s">
        <v>2055</v>
      </c>
      <c r="M6" s="127">
        <v>1.9899823913242085</v>
      </c>
      <c r="N6" s="76">
        <v>3154.1640625</v>
      </c>
      <c r="O6" s="76">
        <v>8201.685546875</v>
      </c>
      <c r="P6" s="77"/>
      <c r="Q6" s="78"/>
      <c r="R6" s="78"/>
      <c r="S6" s="128"/>
      <c r="T6" s="48">
        <v>3</v>
      </c>
      <c r="U6" s="48">
        <v>1</v>
      </c>
      <c r="V6" s="49">
        <v>73</v>
      </c>
      <c r="W6" s="49">
        <v>0.005051</v>
      </c>
      <c r="X6" s="49">
        <v>0.004716</v>
      </c>
      <c r="Y6" s="49">
        <v>0.787322</v>
      </c>
      <c r="Z6" s="49">
        <v>0.3333333333333333</v>
      </c>
      <c r="AA6" s="49">
        <v>0.3333333333333333</v>
      </c>
      <c r="AB6" s="73">
        <v>6</v>
      </c>
      <c r="AC6" s="73"/>
      <c r="AD6" s="74"/>
      <c r="AE6" s="81" t="s">
        <v>871</v>
      </c>
      <c r="AF6" s="81">
        <v>982</v>
      </c>
      <c r="AG6" s="81">
        <v>5565</v>
      </c>
      <c r="AH6" s="81">
        <v>9498</v>
      </c>
      <c r="AI6" s="81">
        <v>7640</v>
      </c>
      <c r="AJ6" s="81"/>
      <c r="AK6" s="81" t="s">
        <v>961</v>
      </c>
      <c r="AL6" s="81" t="s">
        <v>778</v>
      </c>
      <c r="AM6" s="84" t="s">
        <v>1096</v>
      </c>
      <c r="AN6" s="81"/>
      <c r="AO6" s="83">
        <v>40177.85208333333</v>
      </c>
      <c r="AP6" s="84" t="s">
        <v>1162</v>
      </c>
      <c r="AQ6" s="81" t="b">
        <v>0</v>
      </c>
      <c r="AR6" s="81" t="b">
        <v>0</v>
      </c>
      <c r="AS6" s="81" t="b">
        <v>1</v>
      </c>
      <c r="AT6" s="81" t="s">
        <v>728</v>
      </c>
      <c r="AU6" s="81">
        <v>154</v>
      </c>
      <c r="AV6" s="84" t="s">
        <v>1196</v>
      </c>
      <c r="AW6" s="81" t="b">
        <v>0</v>
      </c>
      <c r="AX6" s="81" t="s">
        <v>1234</v>
      </c>
      <c r="AY6" s="84" t="s">
        <v>1298</v>
      </c>
      <c r="AZ6" s="81" t="s">
        <v>66</v>
      </c>
      <c r="BA6" s="80" t="str">
        <f>REPLACE(INDEX(GroupVertices[Group],MATCH(Vertices[[#This Row],[Vertex]],GroupVertices[Vertex],0)),1,1,"")</f>
        <v>1</v>
      </c>
      <c r="BB6" s="48" t="s">
        <v>394</v>
      </c>
      <c r="BC6" s="48" t="s">
        <v>394</v>
      </c>
      <c r="BD6" s="48" t="s">
        <v>396</v>
      </c>
      <c r="BE6" s="48" t="s">
        <v>396</v>
      </c>
      <c r="BF6" s="48" t="s">
        <v>430</v>
      </c>
      <c r="BG6" s="48" t="s">
        <v>430</v>
      </c>
      <c r="BH6" s="120" t="s">
        <v>2246</v>
      </c>
      <c r="BI6" s="120" t="s">
        <v>2246</v>
      </c>
      <c r="BJ6" s="120" t="s">
        <v>1613</v>
      </c>
      <c r="BK6" s="120" t="s">
        <v>1613</v>
      </c>
      <c r="BL6" s="48">
        <v>0</v>
      </c>
      <c r="BM6" s="49">
        <v>0</v>
      </c>
      <c r="BN6" s="48">
        <v>1</v>
      </c>
      <c r="BO6" s="49">
        <v>3.125</v>
      </c>
      <c r="BP6" s="48">
        <v>0</v>
      </c>
      <c r="BQ6" s="49">
        <v>0</v>
      </c>
      <c r="BR6" s="48">
        <v>31</v>
      </c>
      <c r="BS6" s="49">
        <v>96.875</v>
      </c>
      <c r="BT6" s="48">
        <v>32</v>
      </c>
      <c r="BU6" s="2"/>
      <c r="BV6" s="3"/>
      <c r="BW6" s="3"/>
      <c r="BX6" s="3"/>
      <c r="BY6" s="3"/>
    </row>
    <row r="7" spans="1:77" ht="41.45" customHeight="1">
      <c r="A7" s="66" t="s">
        <v>319</v>
      </c>
      <c r="B7" s="81"/>
      <c r="C7" s="67"/>
      <c r="D7" s="67" t="s">
        <v>64</v>
      </c>
      <c r="E7" s="68">
        <v>197.36216878259694</v>
      </c>
      <c r="F7" s="124">
        <v>99.96999715723548</v>
      </c>
      <c r="G7" s="101" t="s">
        <v>1227</v>
      </c>
      <c r="H7" s="125"/>
      <c r="I7" s="71" t="s">
        <v>319</v>
      </c>
      <c r="J7" s="72"/>
      <c r="K7" s="126"/>
      <c r="L7" s="71" t="s">
        <v>2056</v>
      </c>
      <c r="M7" s="127">
        <v>10.998947398655714</v>
      </c>
      <c r="N7" s="76">
        <v>3013.20556640625</v>
      </c>
      <c r="O7" s="76">
        <v>8732.6591796875</v>
      </c>
      <c r="P7" s="77"/>
      <c r="Q7" s="78"/>
      <c r="R7" s="78"/>
      <c r="S7" s="128"/>
      <c r="T7" s="48">
        <v>3</v>
      </c>
      <c r="U7" s="48">
        <v>1</v>
      </c>
      <c r="V7" s="49">
        <v>73</v>
      </c>
      <c r="W7" s="49">
        <v>0.005051</v>
      </c>
      <c r="X7" s="49">
        <v>0.004716</v>
      </c>
      <c r="Y7" s="49">
        <v>0.787322</v>
      </c>
      <c r="Z7" s="49">
        <v>0.3333333333333333</v>
      </c>
      <c r="AA7" s="49">
        <v>0.3333333333333333</v>
      </c>
      <c r="AB7" s="73">
        <v>7</v>
      </c>
      <c r="AC7" s="73"/>
      <c r="AD7" s="74"/>
      <c r="AE7" s="81" t="s">
        <v>894</v>
      </c>
      <c r="AF7" s="81">
        <v>1193</v>
      </c>
      <c r="AG7" s="81">
        <v>55916</v>
      </c>
      <c r="AH7" s="81">
        <v>14446</v>
      </c>
      <c r="AI7" s="81">
        <v>240</v>
      </c>
      <c r="AJ7" s="81"/>
      <c r="AK7" s="81" t="s">
        <v>982</v>
      </c>
      <c r="AL7" s="81" t="s">
        <v>1053</v>
      </c>
      <c r="AM7" s="84" t="s">
        <v>1107</v>
      </c>
      <c r="AN7" s="81"/>
      <c r="AO7" s="83">
        <v>40878.077997685185</v>
      </c>
      <c r="AP7" s="84" t="s">
        <v>1181</v>
      </c>
      <c r="AQ7" s="81" t="b">
        <v>1</v>
      </c>
      <c r="AR7" s="81" t="b">
        <v>0</v>
      </c>
      <c r="AS7" s="81" t="b">
        <v>1</v>
      </c>
      <c r="AT7" s="81" t="s">
        <v>728</v>
      </c>
      <c r="AU7" s="81">
        <v>297</v>
      </c>
      <c r="AV7" s="84" t="s">
        <v>1191</v>
      </c>
      <c r="AW7" s="81" t="b">
        <v>0</v>
      </c>
      <c r="AX7" s="81" t="s">
        <v>1234</v>
      </c>
      <c r="AY7" s="84" t="s">
        <v>1321</v>
      </c>
      <c r="AZ7" s="81" t="s">
        <v>66</v>
      </c>
      <c r="BA7" s="80" t="str">
        <f>REPLACE(INDEX(GroupVertices[Group],MATCH(Vertices[[#This Row],[Vertex]],GroupVertices[Vertex],0)),1,1,"")</f>
        <v>1</v>
      </c>
      <c r="BB7" s="48"/>
      <c r="BC7" s="48"/>
      <c r="BD7" s="48"/>
      <c r="BE7" s="48"/>
      <c r="BF7" s="48" t="s">
        <v>431</v>
      </c>
      <c r="BG7" s="48" t="s">
        <v>431</v>
      </c>
      <c r="BH7" s="120" t="s">
        <v>2246</v>
      </c>
      <c r="BI7" s="120" t="s">
        <v>2246</v>
      </c>
      <c r="BJ7" s="120" t="s">
        <v>1613</v>
      </c>
      <c r="BK7" s="120" t="s">
        <v>1613</v>
      </c>
      <c r="BL7" s="48">
        <v>0</v>
      </c>
      <c r="BM7" s="49">
        <v>0</v>
      </c>
      <c r="BN7" s="48">
        <v>1</v>
      </c>
      <c r="BO7" s="49">
        <v>3.125</v>
      </c>
      <c r="BP7" s="48">
        <v>0</v>
      </c>
      <c r="BQ7" s="49">
        <v>0</v>
      </c>
      <c r="BR7" s="48">
        <v>31</v>
      </c>
      <c r="BS7" s="49">
        <v>96.875</v>
      </c>
      <c r="BT7" s="48">
        <v>32</v>
      </c>
      <c r="BU7" s="2"/>
      <c r="BV7" s="3"/>
      <c r="BW7" s="3"/>
      <c r="BX7" s="3"/>
      <c r="BY7" s="3"/>
    </row>
    <row r="8" spans="1:77" ht="41.45" customHeight="1">
      <c r="A8" s="66" t="s">
        <v>1966</v>
      </c>
      <c r="B8" s="81"/>
      <c r="C8" s="67"/>
      <c r="D8" s="67" t="s">
        <v>64</v>
      </c>
      <c r="E8" s="68">
        <v>162.77768422864884</v>
      </c>
      <c r="F8" s="124">
        <v>99.99934017798014</v>
      </c>
      <c r="G8" s="101" t="s">
        <v>1976</v>
      </c>
      <c r="H8" s="125"/>
      <c r="I8" s="71" t="s">
        <v>1966</v>
      </c>
      <c r="J8" s="72"/>
      <c r="K8" s="126"/>
      <c r="L8" s="71" t="s">
        <v>2057</v>
      </c>
      <c r="M8" s="127">
        <v>1.2198966851504522</v>
      </c>
      <c r="N8" s="76">
        <v>3840.6494140625</v>
      </c>
      <c r="O8" s="76">
        <v>2817.1806640625</v>
      </c>
      <c r="P8" s="77"/>
      <c r="Q8" s="78"/>
      <c r="R8" s="78"/>
      <c r="S8" s="128"/>
      <c r="T8" s="48">
        <v>0</v>
      </c>
      <c r="U8" s="48">
        <v>4</v>
      </c>
      <c r="V8" s="49">
        <v>0.25</v>
      </c>
      <c r="W8" s="49">
        <v>0.005435</v>
      </c>
      <c r="X8" s="49">
        <v>0.012753</v>
      </c>
      <c r="Y8" s="49">
        <v>0.69847</v>
      </c>
      <c r="Z8" s="49">
        <v>0.5</v>
      </c>
      <c r="AA8" s="49">
        <v>0</v>
      </c>
      <c r="AB8" s="73">
        <v>8</v>
      </c>
      <c r="AC8" s="73"/>
      <c r="AD8" s="74"/>
      <c r="AE8" s="81" t="s">
        <v>2017</v>
      </c>
      <c r="AF8" s="81">
        <v>1818</v>
      </c>
      <c r="AG8" s="81">
        <v>1261</v>
      </c>
      <c r="AH8" s="81">
        <v>9520</v>
      </c>
      <c r="AI8" s="81">
        <v>11935</v>
      </c>
      <c r="AJ8" s="81"/>
      <c r="AK8" s="81" t="s">
        <v>2024</v>
      </c>
      <c r="AL8" s="81"/>
      <c r="AM8" s="81"/>
      <c r="AN8" s="81"/>
      <c r="AO8" s="83">
        <v>42383.99961805555</v>
      </c>
      <c r="AP8" s="84" t="s">
        <v>2037</v>
      </c>
      <c r="AQ8" s="81" t="b">
        <v>1</v>
      </c>
      <c r="AR8" s="81" t="b">
        <v>0</v>
      </c>
      <c r="AS8" s="81" t="b">
        <v>0</v>
      </c>
      <c r="AT8" s="81" t="s">
        <v>1186</v>
      </c>
      <c r="AU8" s="81">
        <v>21</v>
      </c>
      <c r="AV8" s="81"/>
      <c r="AW8" s="81" t="b">
        <v>0</v>
      </c>
      <c r="AX8" s="81" t="s">
        <v>1234</v>
      </c>
      <c r="AY8" s="84" t="s">
        <v>2046</v>
      </c>
      <c r="AZ8" s="81" t="s">
        <v>66</v>
      </c>
      <c r="BA8" s="80" t="str">
        <f>REPLACE(INDEX(GroupVertices[Group],MATCH(Vertices[[#This Row],[Vertex]],GroupVertices[Vertex],0)),1,1,"")</f>
        <v>2</v>
      </c>
      <c r="BB8" s="48"/>
      <c r="BC8" s="48"/>
      <c r="BD8" s="48"/>
      <c r="BE8" s="48"/>
      <c r="BF8" s="48" t="s">
        <v>403</v>
      </c>
      <c r="BG8" s="48" t="s">
        <v>403</v>
      </c>
      <c r="BH8" s="120" t="s">
        <v>2247</v>
      </c>
      <c r="BI8" s="120" t="s">
        <v>2247</v>
      </c>
      <c r="BJ8" s="120" t="s">
        <v>2283</v>
      </c>
      <c r="BK8" s="120" t="s">
        <v>2283</v>
      </c>
      <c r="BL8" s="48">
        <v>0</v>
      </c>
      <c r="BM8" s="49">
        <v>0</v>
      </c>
      <c r="BN8" s="48">
        <v>0</v>
      </c>
      <c r="BO8" s="49">
        <v>0</v>
      </c>
      <c r="BP8" s="48">
        <v>0</v>
      </c>
      <c r="BQ8" s="49">
        <v>0</v>
      </c>
      <c r="BR8" s="48">
        <v>43</v>
      </c>
      <c r="BS8" s="49">
        <v>100</v>
      </c>
      <c r="BT8" s="48">
        <v>43</v>
      </c>
      <c r="BU8" s="2"/>
      <c r="BV8" s="3"/>
      <c r="BW8" s="3"/>
      <c r="BX8" s="3"/>
      <c r="BY8" s="3"/>
    </row>
    <row r="9" spans="1:77" ht="41.45" customHeight="1">
      <c r="A9" s="66" t="s">
        <v>271</v>
      </c>
      <c r="B9" s="81"/>
      <c r="C9" s="67"/>
      <c r="D9" s="67" t="s">
        <v>64</v>
      </c>
      <c r="E9" s="68">
        <v>163.68888462674025</v>
      </c>
      <c r="F9" s="124">
        <v>99.99856707488121</v>
      </c>
      <c r="G9" s="101" t="s">
        <v>477</v>
      </c>
      <c r="H9" s="125"/>
      <c r="I9" s="71" t="s">
        <v>271</v>
      </c>
      <c r="J9" s="72"/>
      <c r="K9" s="126"/>
      <c r="L9" s="71" t="s">
        <v>2058</v>
      </c>
      <c r="M9" s="127">
        <v>1.4775461779223409</v>
      </c>
      <c r="N9" s="76">
        <v>2692.9599609375</v>
      </c>
      <c r="O9" s="76">
        <v>1746.8916015625</v>
      </c>
      <c r="P9" s="77"/>
      <c r="Q9" s="78"/>
      <c r="R9" s="78"/>
      <c r="S9" s="128"/>
      <c r="T9" s="48">
        <v>15</v>
      </c>
      <c r="U9" s="48">
        <v>8</v>
      </c>
      <c r="V9" s="49">
        <v>670.074898</v>
      </c>
      <c r="W9" s="49">
        <v>0.007353</v>
      </c>
      <c r="X9" s="49">
        <v>0.037917</v>
      </c>
      <c r="Y9" s="49">
        <v>2.988511</v>
      </c>
      <c r="Z9" s="49">
        <v>0.12745098039215685</v>
      </c>
      <c r="AA9" s="49">
        <v>0.16666666666666666</v>
      </c>
      <c r="AB9" s="73">
        <v>9</v>
      </c>
      <c r="AC9" s="73"/>
      <c r="AD9" s="74"/>
      <c r="AE9" s="81" t="s">
        <v>271</v>
      </c>
      <c r="AF9" s="81">
        <v>3212</v>
      </c>
      <c r="AG9" s="81">
        <v>2701</v>
      </c>
      <c r="AH9" s="81">
        <v>19203</v>
      </c>
      <c r="AI9" s="81">
        <v>14771</v>
      </c>
      <c r="AJ9" s="81"/>
      <c r="AK9" s="81" t="s">
        <v>909</v>
      </c>
      <c r="AL9" s="81" t="s">
        <v>994</v>
      </c>
      <c r="AM9" s="84" t="s">
        <v>1063</v>
      </c>
      <c r="AN9" s="81"/>
      <c r="AO9" s="83">
        <v>39805.41259259259</v>
      </c>
      <c r="AP9" s="81"/>
      <c r="AQ9" s="81" t="b">
        <v>1</v>
      </c>
      <c r="AR9" s="81" t="b">
        <v>0</v>
      </c>
      <c r="AS9" s="81" t="b">
        <v>1</v>
      </c>
      <c r="AT9" s="81" t="s">
        <v>728</v>
      </c>
      <c r="AU9" s="81">
        <v>16</v>
      </c>
      <c r="AV9" s="84" t="s">
        <v>1191</v>
      </c>
      <c r="AW9" s="81" t="b">
        <v>0</v>
      </c>
      <c r="AX9" s="81" t="s">
        <v>1234</v>
      </c>
      <c r="AY9" s="84" t="s">
        <v>1244</v>
      </c>
      <c r="AZ9" s="81" t="s">
        <v>66</v>
      </c>
      <c r="BA9" s="80" t="str">
        <f>REPLACE(INDEX(GroupVertices[Group],MATCH(Vertices[[#This Row],[Vertex]],GroupVertices[Vertex],0)),1,1,"")</f>
        <v>2</v>
      </c>
      <c r="BB9" s="48" t="s">
        <v>2228</v>
      </c>
      <c r="BC9" s="48" t="s">
        <v>2228</v>
      </c>
      <c r="BD9" s="48" t="s">
        <v>396</v>
      </c>
      <c r="BE9" s="48" t="s">
        <v>396</v>
      </c>
      <c r="BF9" s="48" t="s">
        <v>410</v>
      </c>
      <c r="BG9" s="48" t="s">
        <v>409</v>
      </c>
      <c r="BH9" s="120" t="s">
        <v>2248</v>
      </c>
      <c r="BI9" s="120" t="s">
        <v>2270</v>
      </c>
      <c r="BJ9" s="120" t="s">
        <v>2284</v>
      </c>
      <c r="BK9" s="120" t="s">
        <v>2300</v>
      </c>
      <c r="BL9" s="48">
        <v>6</v>
      </c>
      <c r="BM9" s="49">
        <v>4.026845637583893</v>
      </c>
      <c r="BN9" s="48">
        <v>2</v>
      </c>
      <c r="BO9" s="49">
        <v>1.342281879194631</v>
      </c>
      <c r="BP9" s="48">
        <v>0</v>
      </c>
      <c r="BQ9" s="49">
        <v>0</v>
      </c>
      <c r="BR9" s="48">
        <v>141</v>
      </c>
      <c r="BS9" s="49">
        <v>94.63087248322148</v>
      </c>
      <c r="BT9" s="48">
        <v>149</v>
      </c>
      <c r="BU9" s="2"/>
      <c r="BV9" s="3"/>
      <c r="BW9" s="3"/>
      <c r="BX9" s="3"/>
      <c r="BY9" s="3"/>
    </row>
    <row r="10" spans="1:77" ht="41.45" customHeight="1">
      <c r="A10" s="66" t="s">
        <v>295</v>
      </c>
      <c r="B10" s="81"/>
      <c r="C10" s="67"/>
      <c r="D10" s="67" t="s">
        <v>64</v>
      </c>
      <c r="E10" s="68">
        <v>164.42227439159296</v>
      </c>
      <c r="F10" s="124">
        <v>99.997944834262</v>
      </c>
      <c r="G10" s="101" t="s">
        <v>1202</v>
      </c>
      <c r="H10" s="125"/>
      <c r="I10" s="71" t="s">
        <v>295</v>
      </c>
      <c r="J10" s="72"/>
      <c r="K10" s="126"/>
      <c r="L10" s="71" t="s">
        <v>1335</v>
      </c>
      <c r="M10" s="127">
        <v>1.6849182349519374</v>
      </c>
      <c r="N10" s="76">
        <v>3241.37646484375</v>
      </c>
      <c r="O10" s="76">
        <v>1757.099609375</v>
      </c>
      <c r="P10" s="77"/>
      <c r="Q10" s="78"/>
      <c r="R10" s="78"/>
      <c r="S10" s="128"/>
      <c r="T10" s="48">
        <v>10</v>
      </c>
      <c r="U10" s="48">
        <v>0</v>
      </c>
      <c r="V10" s="49">
        <v>126.407937</v>
      </c>
      <c r="W10" s="49">
        <v>0.006211</v>
      </c>
      <c r="X10" s="49">
        <v>0.021264</v>
      </c>
      <c r="Y10" s="49">
        <v>1.638594</v>
      </c>
      <c r="Z10" s="49">
        <v>0.2111111111111111</v>
      </c>
      <c r="AA10" s="49">
        <v>0</v>
      </c>
      <c r="AB10" s="73">
        <v>10</v>
      </c>
      <c r="AC10" s="73"/>
      <c r="AD10" s="74"/>
      <c r="AE10" s="81" t="s">
        <v>818</v>
      </c>
      <c r="AF10" s="81">
        <v>3596</v>
      </c>
      <c r="AG10" s="81">
        <v>3860</v>
      </c>
      <c r="AH10" s="81">
        <v>3153</v>
      </c>
      <c r="AI10" s="81">
        <v>7983</v>
      </c>
      <c r="AJ10" s="81"/>
      <c r="AK10" s="81" t="s">
        <v>910</v>
      </c>
      <c r="AL10" s="81" t="s">
        <v>995</v>
      </c>
      <c r="AM10" s="84" t="s">
        <v>1064</v>
      </c>
      <c r="AN10" s="81"/>
      <c r="AO10" s="83">
        <v>43005.757939814815</v>
      </c>
      <c r="AP10" s="84" t="s">
        <v>1116</v>
      </c>
      <c r="AQ10" s="81" t="b">
        <v>1</v>
      </c>
      <c r="AR10" s="81" t="b">
        <v>0</v>
      </c>
      <c r="AS10" s="81" t="b">
        <v>0</v>
      </c>
      <c r="AT10" s="81" t="s">
        <v>1186</v>
      </c>
      <c r="AU10" s="81">
        <v>16</v>
      </c>
      <c r="AV10" s="81"/>
      <c r="AW10" s="81" t="b">
        <v>0</v>
      </c>
      <c r="AX10" s="81" t="s">
        <v>1234</v>
      </c>
      <c r="AY10" s="84" t="s">
        <v>1245</v>
      </c>
      <c r="AZ10" s="81" t="s">
        <v>65</v>
      </c>
      <c r="BA10" s="80"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6" t="s">
        <v>296</v>
      </c>
      <c r="B11" s="81"/>
      <c r="C11" s="67"/>
      <c r="D11" s="67" t="s">
        <v>64</v>
      </c>
      <c r="E11" s="68">
        <v>163.42375062201782</v>
      </c>
      <c r="F11" s="124">
        <v>99.99879202640791</v>
      </c>
      <c r="G11" s="101" t="s">
        <v>1203</v>
      </c>
      <c r="H11" s="125"/>
      <c r="I11" s="71" t="s">
        <v>296</v>
      </c>
      <c r="J11" s="72"/>
      <c r="K11" s="126"/>
      <c r="L11" s="71" t="s">
        <v>1336</v>
      </c>
      <c r="M11" s="127">
        <v>1.402577332456076</v>
      </c>
      <c r="N11" s="76">
        <v>2906.53759765625</v>
      </c>
      <c r="O11" s="76">
        <v>2514.629638671875</v>
      </c>
      <c r="P11" s="77"/>
      <c r="Q11" s="78"/>
      <c r="R11" s="78"/>
      <c r="S11" s="128"/>
      <c r="T11" s="48">
        <v>8</v>
      </c>
      <c r="U11" s="48">
        <v>0</v>
      </c>
      <c r="V11" s="49">
        <v>40.852381</v>
      </c>
      <c r="W11" s="49">
        <v>0.006135</v>
      </c>
      <c r="X11" s="49">
        <v>0.020322</v>
      </c>
      <c r="Y11" s="49">
        <v>1.304147</v>
      </c>
      <c r="Z11" s="49">
        <v>0.2857142857142857</v>
      </c>
      <c r="AA11" s="49">
        <v>0</v>
      </c>
      <c r="AB11" s="73">
        <v>11</v>
      </c>
      <c r="AC11" s="73"/>
      <c r="AD11" s="74"/>
      <c r="AE11" s="81" t="s">
        <v>819</v>
      </c>
      <c r="AF11" s="81">
        <v>122</v>
      </c>
      <c r="AG11" s="81">
        <v>2282</v>
      </c>
      <c r="AH11" s="81">
        <v>172</v>
      </c>
      <c r="AI11" s="81">
        <v>733</v>
      </c>
      <c r="AJ11" s="81"/>
      <c r="AK11" s="81" t="s">
        <v>911</v>
      </c>
      <c r="AL11" s="81" t="s">
        <v>996</v>
      </c>
      <c r="AM11" s="84" t="s">
        <v>1065</v>
      </c>
      <c r="AN11" s="81"/>
      <c r="AO11" s="83">
        <v>42797.30496527778</v>
      </c>
      <c r="AP11" s="84" t="s">
        <v>1117</v>
      </c>
      <c r="AQ11" s="81" t="b">
        <v>1</v>
      </c>
      <c r="AR11" s="81" t="b">
        <v>0</v>
      </c>
      <c r="AS11" s="81" t="b">
        <v>0</v>
      </c>
      <c r="AT11" s="81" t="s">
        <v>1186</v>
      </c>
      <c r="AU11" s="81">
        <v>9</v>
      </c>
      <c r="AV11" s="81"/>
      <c r="AW11" s="81" t="b">
        <v>0</v>
      </c>
      <c r="AX11" s="81" t="s">
        <v>1234</v>
      </c>
      <c r="AY11" s="84" t="s">
        <v>1246</v>
      </c>
      <c r="AZ11" s="81" t="s">
        <v>65</v>
      </c>
      <c r="BA11" s="80"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6" t="s">
        <v>1967</v>
      </c>
      <c r="B12" s="81"/>
      <c r="C12" s="67"/>
      <c r="D12" s="67" t="s">
        <v>64</v>
      </c>
      <c r="E12" s="68">
        <v>162.01075722692192</v>
      </c>
      <c r="F12" s="124">
        <v>99.99999087308842</v>
      </c>
      <c r="G12" s="101" t="s">
        <v>1977</v>
      </c>
      <c r="H12" s="125"/>
      <c r="I12" s="71" t="s">
        <v>1967</v>
      </c>
      <c r="J12" s="72"/>
      <c r="K12" s="126"/>
      <c r="L12" s="71" t="s">
        <v>2059</v>
      </c>
      <c r="M12" s="127">
        <v>1.0030416954007793</v>
      </c>
      <c r="N12" s="76">
        <v>7461.89892578125</v>
      </c>
      <c r="O12" s="76">
        <v>9157.783203125</v>
      </c>
      <c r="P12" s="77"/>
      <c r="Q12" s="78"/>
      <c r="R12" s="78"/>
      <c r="S12" s="128"/>
      <c r="T12" s="48">
        <v>0</v>
      </c>
      <c r="U12" s="48">
        <v>4</v>
      </c>
      <c r="V12" s="49">
        <v>1.5</v>
      </c>
      <c r="W12" s="49">
        <v>0.125</v>
      </c>
      <c r="X12" s="49">
        <v>0</v>
      </c>
      <c r="Y12" s="49">
        <v>0.941576</v>
      </c>
      <c r="Z12" s="49">
        <v>0.25</v>
      </c>
      <c r="AA12" s="49">
        <v>0</v>
      </c>
      <c r="AB12" s="73">
        <v>12</v>
      </c>
      <c r="AC12" s="73"/>
      <c r="AD12" s="74"/>
      <c r="AE12" s="81" t="s">
        <v>2018</v>
      </c>
      <c r="AF12" s="81">
        <v>54</v>
      </c>
      <c r="AG12" s="81">
        <v>49</v>
      </c>
      <c r="AH12" s="81">
        <v>575</v>
      </c>
      <c r="AI12" s="81">
        <v>546</v>
      </c>
      <c r="AJ12" s="81"/>
      <c r="AK12" s="81" t="s">
        <v>2025</v>
      </c>
      <c r="AL12" s="81" t="s">
        <v>1019</v>
      </c>
      <c r="AM12" s="81"/>
      <c r="AN12" s="81"/>
      <c r="AO12" s="83">
        <v>40843.48599537037</v>
      </c>
      <c r="AP12" s="84" t="s">
        <v>2038</v>
      </c>
      <c r="AQ12" s="81" t="b">
        <v>1</v>
      </c>
      <c r="AR12" s="81" t="b">
        <v>0</v>
      </c>
      <c r="AS12" s="81" t="b">
        <v>0</v>
      </c>
      <c r="AT12" s="81" t="s">
        <v>729</v>
      </c>
      <c r="AU12" s="81">
        <v>0</v>
      </c>
      <c r="AV12" s="84" t="s">
        <v>1191</v>
      </c>
      <c r="AW12" s="81" t="b">
        <v>0</v>
      </c>
      <c r="AX12" s="81" t="s">
        <v>1234</v>
      </c>
      <c r="AY12" s="84" t="s">
        <v>2047</v>
      </c>
      <c r="AZ12" s="81" t="s">
        <v>66</v>
      </c>
      <c r="BA12" s="80" t="str">
        <f>REPLACE(INDEX(GroupVertices[Group],MATCH(Vertices[[#This Row],[Vertex]],GroupVertices[Vertex],0)),1,1,"")</f>
        <v>5</v>
      </c>
      <c r="BB12" s="48"/>
      <c r="BC12" s="48"/>
      <c r="BD12" s="48"/>
      <c r="BE12" s="48"/>
      <c r="BF12" s="48" t="s">
        <v>405</v>
      </c>
      <c r="BG12" s="48" t="s">
        <v>405</v>
      </c>
      <c r="BH12" s="120" t="s">
        <v>1588</v>
      </c>
      <c r="BI12" s="120" t="s">
        <v>1588</v>
      </c>
      <c r="BJ12" s="120" t="s">
        <v>1604</v>
      </c>
      <c r="BK12" s="120" t="s">
        <v>1604</v>
      </c>
      <c r="BL12" s="48">
        <v>0</v>
      </c>
      <c r="BM12" s="49">
        <v>0</v>
      </c>
      <c r="BN12" s="48">
        <v>0</v>
      </c>
      <c r="BO12" s="49">
        <v>0</v>
      </c>
      <c r="BP12" s="48">
        <v>0</v>
      </c>
      <c r="BQ12" s="49">
        <v>0</v>
      </c>
      <c r="BR12" s="48">
        <v>24</v>
      </c>
      <c r="BS12" s="49">
        <v>100</v>
      </c>
      <c r="BT12" s="48">
        <v>24</v>
      </c>
      <c r="BU12" s="2"/>
      <c r="BV12" s="3"/>
      <c r="BW12" s="3"/>
      <c r="BX12" s="3"/>
      <c r="BY12" s="3"/>
    </row>
    <row r="13" spans="1:77" ht="41.45" customHeight="1">
      <c r="A13" s="66" t="s">
        <v>239</v>
      </c>
      <c r="B13" s="81"/>
      <c r="C13" s="67"/>
      <c r="D13" s="67" t="s">
        <v>64</v>
      </c>
      <c r="E13" s="68">
        <v>163.20987163968803</v>
      </c>
      <c r="F13" s="124">
        <v>99.9989734908853</v>
      </c>
      <c r="G13" s="101" t="s">
        <v>447</v>
      </c>
      <c r="H13" s="125"/>
      <c r="I13" s="71" t="s">
        <v>239</v>
      </c>
      <c r="J13" s="72"/>
      <c r="K13" s="126"/>
      <c r="L13" s="71" t="s">
        <v>2060</v>
      </c>
      <c r="M13" s="127">
        <v>1.34210127095823</v>
      </c>
      <c r="N13" s="76">
        <v>8060.6552734375</v>
      </c>
      <c r="O13" s="76">
        <v>7933.3212890625</v>
      </c>
      <c r="P13" s="77"/>
      <c r="Q13" s="78"/>
      <c r="R13" s="78"/>
      <c r="S13" s="128"/>
      <c r="T13" s="48">
        <v>3</v>
      </c>
      <c r="U13" s="48">
        <v>3</v>
      </c>
      <c r="V13" s="49">
        <v>3</v>
      </c>
      <c r="W13" s="49">
        <v>0.166667</v>
      </c>
      <c r="X13" s="49">
        <v>0</v>
      </c>
      <c r="Y13" s="49">
        <v>1.350508</v>
      </c>
      <c r="Z13" s="49">
        <v>0.3</v>
      </c>
      <c r="AA13" s="49">
        <v>0</v>
      </c>
      <c r="AB13" s="73">
        <v>13</v>
      </c>
      <c r="AC13" s="73"/>
      <c r="AD13" s="74"/>
      <c r="AE13" s="81" t="s">
        <v>820</v>
      </c>
      <c r="AF13" s="81">
        <v>855</v>
      </c>
      <c r="AG13" s="81">
        <v>1944</v>
      </c>
      <c r="AH13" s="81">
        <v>12085</v>
      </c>
      <c r="AI13" s="81">
        <v>29819</v>
      </c>
      <c r="AJ13" s="81"/>
      <c r="AK13" s="81" t="s">
        <v>912</v>
      </c>
      <c r="AL13" s="81" t="s">
        <v>997</v>
      </c>
      <c r="AM13" s="81"/>
      <c r="AN13" s="81"/>
      <c r="AO13" s="83">
        <v>41640.89392361111</v>
      </c>
      <c r="AP13" s="84" t="s">
        <v>1118</v>
      </c>
      <c r="AQ13" s="81" t="b">
        <v>1</v>
      </c>
      <c r="AR13" s="81" t="b">
        <v>0</v>
      </c>
      <c r="AS13" s="81" t="b">
        <v>0</v>
      </c>
      <c r="AT13" s="81" t="s">
        <v>729</v>
      </c>
      <c r="AU13" s="81">
        <v>64</v>
      </c>
      <c r="AV13" s="84" t="s">
        <v>1191</v>
      </c>
      <c r="AW13" s="81" t="b">
        <v>0</v>
      </c>
      <c r="AX13" s="81" t="s">
        <v>1234</v>
      </c>
      <c r="AY13" s="84" t="s">
        <v>1247</v>
      </c>
      <c r="AZ13" s="81" t="s">
        <v>66</v>
      </c>
      <c r="BA13" s="80" t="str">
        <f>REPLACE(INDEX(GroupVertices[Group],MATCH(Vertices[[#This Row],[Vertex]],GroupVertices[Vertex],0)),1,1,"")</f>
        <v>5</v>
      </c>
      <c r="BB13" s="48" t="s">
        <v>379</v>
      </c>
      <c r="BC13" s="48" t="s">
        <v>379</v>
      </c>
      <c r="BD13" s="48" t="s">
        <v>396</v>
      </c>
      <c r="BE13" s="48" t="s">
        <v>396</v>
      </c>
      <c r="BF13" s="48" t="s">
        <v>404</v>
      </c>
      <c r="BG13" s="48" t="s">
        <v>404</v>
      </c>
      <c r="BH13" s="120" t="s">
        <v>1588</v>
      </c>
      <c r="BI13" s="120" t="s">
        <v>1588</v>
      </c>
      <c r="BJ13" s="120" t="s">
        <v>1604</v>
      </c>
      <c r="BK13" s="120" t="s">
        <v>1604</v>
      </c>
      <c r="BL13" s="48">
        <v>0</v>
      </c>
      <c r="BM13" s="49">
        <v>0</v>
      </c>
      <c r="BN13" s="48">
        <v>0</v>
      </c>
      <c r="BO13" s="49">
        <v>0</v>
      </c>
      <c r="BP13" s="48">
        <v>0</v>
      </c>
      <c r="BQ13" s="49">
        <v>0</v>
      </c>
      <c r="BR13" s="48">
        <v>24</v>
      </c>
      <c r="BS13" s="49">
        <v>100</v>
      </c>
      <c r="BT13" s="48">
        <v>24</v>
      </c>
      <c r="BU13" s="2"/>
      <c r="BV13" s="3"/>
      <c r="BW13" s="3"/>
      <c r="BX13" s="3"/>
      <c r="BY13" s="3"/>
    </row>
    <row r="14" spans="1:77" ht="41.45" customHeight="1">
      <c r="A14" s="66" t="s">
        <v>297</v>
      </c>
      <c r="B14" s="81"/>
      <c r="C14" s="67"/>
      <c r="D14" s="67" t="s">
        <v>64</v>
      </c>
      <c r="E14" s="68">
        <v>162.19995786513672</v>
      </c>
      <c r="F14" s="124">
        <v>99.99983034681996</v>
      </c>
      <c r="G14" s="101" t="s">
        <v>1204</v>
      </c>
      <c r="H14" s="125"/>
      <c r="I14" s="71" t="s">
        <v>297</v>
      </c>
      <c r="J14" s="72"/>
      <c r="K14" s="126"/>
      <c r="L14" s="71" t="s">
        <v>1337</v>
      </c>
      <c r="M14" s="127">
        <v>1.05653974980272</v>
      </c>
      <c r="N14" s="76">
        <v>8250.6171875</v>
      </c>
      <c r="O14" s="76">
        <v>9669.3623046875</v>
      </c>
      <c r="P14" s="77"/>
      <c r="Q14" s="78"/>
      <c r="R14" s="78"/>
      <c r="S14" s="128"/>
      <c r="T14" s="48">
        <v>4</v>
      </c>
      <c r="U14" s="48">
        <v>0</v>
      </c>
      <c r="V14" s="49">
        <v>1.5</v>
      </c>
      <c r="W14" s="49">
        <v>0.125</v>
      </c>
      <c r="X14" s="49">
        <v>0</v>
      </c>
      <c r="Y14" s="49">
        <v>0.941576</v>
      </c>
      <c r="Z14" s="49">
        <v>0.25</v>
      </c>
      <c r="AA14" s="49">
        <v>0</v>
      </c>
      <c r="AB14" s="73">
        <v>14</v>
      </c>
      <c r="AC14" s="73"/>
      <c r="AD14" s="74"/>
      <c r="AE14" s="81" t="s">
        <v>821</v>
      </c>
      <c r="AF14" s="81">
        <v>13</v>
      </c>
      <c r="AG14" s="81">
        <v>348</v>
      </c>
      <c r="AH14" s="81">
        <v>7</v>
      </c>
      <c r="AI14" s="81">
        <v>25</v>
      </c>
      <c r="AJ14" s="81"/>
      <c r="AK14" s="81" t="s">
        <v>913</v>
      </c>
      <c r="AL14" s="81" t="s">
        <v>752</v>
      </c>
      <c r="AM14" s="81"/>
      <c r="AN14" s="81"/>
      <c r="AO14" s="83">
        <v>43418.67733796296</v>
      </c>
      <c r="AP14" s="81"/>
      <c r="AQ14" s="81" t="b">
        <v>1</v>
      </c>
      <c r="AR14" s="81" t="b">
        <v>0</v>
      </c>
      <c r="AS14" s="81" t="b">
        <v>0</v>
      </c>
      <c r="AT14" s="81" t="s">
        <v>728</v>
      </c>
      <c r="AU14" s="81">
        <v>1</v>
      </c>
      <c r="AV14" s="81"/>
      <c r="AW14" s="81" t="b">
        <v>0</v>
      </c>
      <c r="AX14" s="81" t="s">
        <v>1234</v>
      </c>
      <c r="AY14" s="84" t="s">
        <v>1248</v>
      </c>
      <c r="AZ14" s="81" t="s">
        <v>65</v>
      </c>
      <c r="BA14" s="80" t="str">
        <f>REPLACE(INDEX(GroupVertices[Group],MATCH(Vertices[[#This Row],[Vertex]],GroupVertices[Vertex],0)),1,1,"")</f>
        <v>5</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6" t="s">
        <v>298</v>
      </c>
      <c r="B15" s="81"/>
      <c r="C15" s="67"/>
      <c r="D15" s="67" t="s">
        <v>64</v>
      </c>
      <c r="E15" s="68">
        <v>190.56613248016527</v>
      </c>
      <c r="F15" s="124">
        <v>99.97576321784837</v>
      </c>
      <c r="G15" s="101" t="s">
        <v>1205</v>
      </c>
      <c r="H15" s="125"/>
      <c r="I15" s="71" t="s">
        <v>298</v>
      </c>
      <c r="J15" s="72"/>
      <c r="K15" s="126"/>
      <c r="L15" s="71" t="s">
        <v>1339</v>
      </c>
      <c r="M15" s="127">
        <v>9.07731159839871</v>
      </c>
      <c r="N15" s="76">
        <v>7272</v>
      </c>
      <c r="O15" s="76">
        <v>7421.638671875</v>
      </c>
      <c r="P15" s="77"/>
      <c r="Q15" s="78"/>
      <c r="R15" s="78"/>
      <c r="S15" s="128"/>
      <c r="T15" s="48">
        <v>4</v>
      </c>
      <c r="U15" s="48">
        <v>0</v>
      </c>
      <c r="V15" s="49">
        <v>1.5</v>
      </c>
      <c r="W15" s="49">
        <v>0.125</v>
      </c>
      <c r="X15" s="49">
        <v>0</v>
      </c>
      <c r="Y15" s="49">
        <v>0.941576</v>
      </c>
      <c r="Z15" s="49">
        <v>0.25</v>
      </c>
      <c r="AA15" s="49">
        <v>0</v>
      </c>
      <c r="AB15" s="73">
        <v>15</v>
      </c>
      <c r="AC15" s="73"/>
      <c r="AD15" s="74"/>
      <c r="AE15" s="81" t="s">
        <v>823</v>
      </c>
      <c r="AF15" s="81">
        <v>13407</v>
      </c>
      <c r="AG15" s="81">
        <v>45176</v>
      </c>
      <c r="AH15" s="81">
        <v>25425</v>
      </c>
      <c r="AI15" s="81">
        <v>4989</v>
      </c>
      <c r="AJ15" s="81"/>
      <c r="AK15" s="81" t="s">
        <v>915</v>
      </c>
      <c r="AL15" s="81" t="s">
        <v>998</v>
      </c>
      <c r="AM15" s="84" t="s">
        <v>1066</v>
      </c>
      <c r="AN15" s="81"/>
      <c r="AO15" s="83">
        <v>40084.70096064815</v>
      </c>
      <c r="AP15" s="84" t="s">
        <v>1120</v>
      </c>
      <c r="AQ15" s="81" t="b">
        <v>0</v>
      </c>
      <c r="AR15" s="81" t="b">
        <v>0</v>
      </c>
      <c r="AS15" s="81" t="b">
        <v>1</v>
      </c>
      <c r="AT15" s="81" t="s">
        <v>728</v>
      </c>
      <c r="AU15" s="81">
        <v>725</v>
      </c>
      <c r="AV15" s="84" t="s">
        <v>1191</v>
      </c>
      <c r="AW15" s="81" t="b">
        <v>1</v>
      </c>
      <c r="AX15" s="81" t="s">
        <v>1234</v>
      </c>
      <c r="AY15" s="84" t="s">
        <v>1250</v>
      </c>
      <c r="AZ15" s="81" t="s">
        <v>65</v>
      </c>
      <c r="BA15" s="80" t="str">
        <f>REPLACE(INDEX(GroupVertices[Group],MATCH(Vertices[[#This Row],[Vertex]],GroupVertices[Vertex],0)),1,1,"")</f>
        <v>5</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6" t="s">
        <v>299</v>
      </c>
      <c r="B16" s="81"/>
      <c r="C16" s="67"/>
      <c r="D16" s="67" t="s">
        <v>64</v>
      </c>
      <c r="E16" s="68">
        <v>177.88462749533912</v>
      </c>
      <c r="F16" s="124">
        <v>99.98652277285238</v>
      </c>
      <c r="G16" s="101" t="s">
        <v>1206</v>
      </c>
      <c r="H16" s="125"/>
      <c r="I16" s="71" t="s">
        <v>299</v>
      </c>
      <c r="J16" s="72"/>
      <c r="K16" s="126"/>
      <c r="L16" s="71" t="s">
        <v>1340</v>
      </c>
      <c r="M16" s="127">
        <v>5.491510567397723</v>
      </c>
      <c r="N16" s="76">
        <v>8659.466796875</v>
      </c>
      <c r="O16" s="76">
        <v>6708.8525390625</v>
      </c>
      <c r="P16" s="77"/>
      <c r="Q16" s="78"/>
      <c r="R16" s="78"/>
      <c r="S16" s="128"/>
      <c r="T16" s="48">
        <v>4</v>
      </c>
      <c r="U16" s="48">
        <v>0</v>
      </c>
      <c r="V16" s="49">
        <v>1.5</v>
      </c>
      <c r="W16" s="49">
        <v>0.125</v>
      </c>
      <c r="X16" s="49">
        <v>0</v>
      </c>
      <c r="Y16" s="49">
        <v>0.941576</v>
      </c>
      <c r="Z16" s="49">
        <v>0.25</v>
      </c>
      <c r="AA16" s="49">
        <v>0</v>
      </c>
      <c r="AB16" s="73">
        <v>16</v>
      </c>
      <c r="AC16" s="73"/>
      <c r="AD16" s="74"/>
      <c r="AE16" s="81" t="s">
        <v>824</v>
      </c>
      <c r="AF16" s="81">
        <v>354</v>
      </c>
      <c r="AG16" s="81">
        <v>25135</v>
      </c>
      <c r="AH16" s="81">
        <v>8158</v>
      </c>
      <c r="AI16" s="81">
        <v>82</v>
      </c>
      <c r="AJ16" s="81"/>
      <c r="AK16" s="81" t="s">
        <v>916</v>
      </c>
      <c r="AL16" s="81" t="s">
        <v>998</v>
      </c>
      <c r="AM16" s="84" t="s">
        <v>1067</v>
      </c>
      <c r="AN16" s="81"/>
      <c r="AO16" s="83">
        <v>40002.69493055555</v>
      </c>
      <c r="AP16" s="84" t="s">
        <v>1121</v>
      </c>
      <c r="AQ16" s="81" t="b">
        <v>0</v>
      </c>
      <c r="AR16" s="81" t="b">
        <v>0</v>
      </c>
      <c r="AS16" s="81" t="b">
        <v>0</v>
      </c>
      <c r="AT16" s="81" t="s">
        <v>728</v>
      </c>
      <c r="AU16" s="81">
        <v>489</v>
      </c>
      <c r="AV16" s="84" t="s">
        <v>1191</v>
      </c>
      <c r="AW16" s="81" t="b">
        <v>0</v>
      </c>
      <c r="AX16" s="81" t="s">
        <v>1234</v>
      </c>
      <c r="AY16" s="84" t="s">
        <v>1251</v>
      </c>
      <c r="AZ16" s="81" t="s">
        <v>65</v>
      </c>
      <c r="BA16" s="80" t="str">
        <f>REPLACE(INDEX(GroupVertices[Group],MATCH(Vertices[[#This Row],[Vertex]],GroupVertices[Vertex],0)),1,1,"")</f>
        <v>5</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6" t="s">
        <v>1968</v>
      </c>
      <c r="B17" s="81"/>
      <c r="C17" s="67"/>
      <c r="D17" s="67" t="s">
        <v>64</v>
      </c>
      <c r="E17" s="68">
        <v>162.1366800597137</v>
      </c>
      <c r="F17" s="124">
        <v>99.99988403453516</v>
      </c>
      <c r="G17" s="101" t="s">
        <v>1978</v>
      </c>
      <c r="H17" s="125"/>
      <c r="I17" s="71" t="s">
        <v>1968</v>
      </c>
      <c r="J17" s="72"/>
      <c r="K17" s="126"/>
      <c r="L17" s="71" t="s">
        <v>2061</v>
      </c>
      <c r="M17" s="127">
        <v>1.0386474239157832</v>
      </c>
      <c r="N17" s="76">
        <v>7686.39697265625</v>
      </c>
      <c r="O17" s="76">
        <v>1508.0909423828125</v>
      </c>
      <c r="P17" s="77"/>
      <c r="Q17" s="78"/>
      <c r="R17" s="78"/>
      <c r="S17" s="128"/>
      <c r="T17" s="48">
        <v>0</v>
      </c>
      <c r="U17" s="48">
        <v>1</v>
      </c>
      <c r="V17" s="49">
        <v>0</v>
      </c>
      <c r="W17" s="49">
        <v>1</v>
      </c>
      <c r="X17" s="49">
        <v>0</v>
      </c>
      <c r="Y17" s="49">
        <v>0.701751</v>
      </c>
      <c r="Z17" s="49">
        <v>0</v>
      </c>
      <c r="AA17" s="49">
        <v>0</v>
      </c>
      <c r="AB17" s="73">
        <v>17</v>
      </c>
      <c r="AC17" s="73"/>
      <c r="AD17" s="74"/>
      <c r="AE17" s="81" t="s">
        <v>1968</v>
      </c>
      <c r="AF17" s="81">
        <v>925</v>
      </c>
      <c r="AG17" s="81">
        <v>248</v>
      </c>
      <c r="AH17" s="81">
        <v>422</v>
      </c>
      <c r="AI17" s="81">
        <v>82</v>
      </c>
      <c r="AJ17" s="81"/>
      <c r="AK17" s="81" t="s">
        <v>2026</v>
      </c>
      <c r="AL17" s="81" t="s">
        <v>1051</v>
      </c>
      <c r="AM17" s="81"/>
      <c r="AN17" s="81"/>
      <c r="AO17" s="83">
        <v>43305.697175925925</v>
      </c>
      <c r="AP17" s="84" t="s">
        <v>2039</v>
      </c>
      <c r="AQ17" s="81" t="b">
        <v>0</v>
      </c>
      <c r="AR17" s="81" t="b">
        <v>0</v>
      </c>
      <c r="AS17" s="81" t="b">
        <v>0</v>
      </c>
      <c r="AT17" s="81" t="s">
        <v>728</v>
      </c>
      <c r="AU17" s="81">
        <v>2</v>
      </c>
      <c r="AV17" s="84" t="s">
        <v>1191</v>
      </c>
      <c r="AW17" s="81" t="b">
        <v>0</v>
      </c>
      <c r="AX17" s="81" t="s">
        <v>1234</v>
      </c>
      <c r="AY17" s="84" t="s">
        <v>2048</v>
      </c>
      <c r="AZ17" s="81" t="s">
        <v>66</v>
      </c>
      <c r="BA17" s="80" t="str">
        <f>REPLACE(INDEX(GroupVertices[Group],MATCH(Vertices[[#This Row],[Vertex]],GroupVertices[Vertex],0)),1,1,"")</f>
        <v>13</v>
      </c>
      <c r="BB17" s="48"/>
      <c r="BC17" s="48"/>
      <c r="BD17" s="48"/>
      <c r="BE17" s="48"/>
      <c r="BF17" s="48" t="s">
        <v>427</v>
      </c>
      <c r="BG17" s="48" t="s">
        <v>427</v>
      </c>
      <c r="BH17" s="120" t="s">
        <v>2249</v>
      </c>
      <c r="BI17" s="120" t="s">
        <v>2249</v>
      </c>
      <c r="BJ17" s="120" t="s">
        <v>2204</v>
      </c>
      <c r="BK17" s="120" t="s">
        <v>2204</v>
      </c>
      <c r="BL17" s="48">
        <v>0</v>
      </c>
      <c r="BM17" s="49">
        <v>0</v>
      </c>
      <c r="BN17" s="48">
        <v>0</v>
      </c>
      <c r="BO17" s="49">
        <v>0</v>
      </c>
      <c r="BP17" s="48">
        <v>0</v>
      </c>
      <c r="BQ17" s="49">
        <v>0</v>
      </c>
      <c r="BR17" s="48">
        <v>19</v>
      </c>
      <c r="BS17" s="49">
        <v>100</v>
      </c>
      <c r="BT17" s="48">
        <v>19</v>
      </c>
      <c r="BU17" s="2"/>
      <c r="BV17" s="3"/>
      <c r="BW17" s="3"/>
      <c r="BX17" s="3"/>
      <c r="BY17" s="3"/>
    </row>
    <row r="18" spans="1:77" ht="41.45" customHeight="1">
      <c r="A18" s="66" t="s">
        <v>279</v>
      </c>
      <c r="B18" s="81"/>
      <c r="C18" s="67"/>
      <c r="D18" s="67" t="s">
        <v>64</v>
      </c>
      <c r="E18" s="68">
        <v>162.45939686737108</v>
      </c>
      <c r="F18" s="124">
        <v>99.99961022718762</v>
      </c>
      <c r="G18" s="101" t="s">
        <v>485</v>
      </c>
      <c r="H18" s="125"/>
      <c r="I18" s="71" t="s">
        <v>279</v>
      </c>
      <c r="J18" s="72"/>
      <c r="K18" s="126"/>
      <c r="L18" s="71" t="s">
        <v>1369</v>
      </c>
      <c r="M18" s="127">
        <v>1.1298982859391606</v>
      </c>
      <c r="N18" s="76">
        <v>7686.39697265625</v>
      </c>
      <c r="O18" s="76">
        <v>722.4552001953125</v>
      </c>
      <c r="P18" s="77"/>
      <c r="Q18" s="78"/>
      <c r="R18" s="78"/>
      <c r="S18" s="128"/>
      <c r="T18" s="48">
        <v>2</v>
      </c>
      <c r="U18" s="48">
        <v>1</v>
      </c>
      <c r="V18" s="49">
        <v>0</v>
      </c>
      <c r="W18" s="49">
        <v>1</v>
      </c>
      <c r="X18" s="49">
        <v>0</v>
      </c>
      <c r="Y18" s="49">
        <v>1.298239</v>
      </c>
      <c r="Z18" s="49">
        <v>0</v>
      </c>
      <c r="AA18" s="49">
        <v>0</v>
      </c>
      <c r="AB18" s="73">
        <v>18</v>
      </c>
      <c r="AC18" s="73"/>
      <c r="AD18" s="74"/>
      <c r="AE18" s="81" t="s">
        <v>892</v>
      </c>
      <c r="AF18" s="81">
        <v>626</v>
      </c>
      <c r="AG18" s="81">
        <v>758</v>
      </c>
      <c r="AH18" s="81">
        <v>1093</v>
      </c>
      <c r="AI18" s="81">
        <v>470</v>
      </c>
      <c r="AJ18" s="81"/>
      <c r="AK18" s="81" t="s">
        <v>980</v>
      </c>
      <c r="AL18" s="81" t="s">
        <v>1050</v>
      </c>
      <c r="AM18" s="81"/>
      <c r="AN18" s="81"/>
      <c r="AO18" s="83">
        <v>40945.43615740741</v>
      </c>
      <c r="AP18" s="84" t="s">
        <v>1179</v>
      </c>
      <c r="AQ18" s="81" t="b">
        <v>1</v>
      </c>
      <c r="AR18" s="81" t="b">
        <v>0</v>
      </c>
      <c r="AS18" s="81" t="b">
        <v>0</v>
      </c>
      <c r="AT18" s="81" t="s">
        <v>728</v>
      </c>
      <c r="AU18" s="81">
        <v>21</v>
      </c>
      <c r="AV18" s="84" t="s">
        <v>1191</v>
      </c>
      <c r="AW18" s="81" t="b">
        <v>0</v>
      </c>
      <c r="AX18" s="81" t="s">
        <v>1234</v>
      </c>
      <c r="AY18" s="84" t="s">
        <v>1319</v>
      </c>
      <c r="AZ18" s="81" t="s">
        <v>66</v>
      </c>
      <c r="BA18" s="80" t="str">
        <f>REPLACE(INDEX(GroupVertices[Group],MATCH(Vertices[[#This Row],[Vertex]],GroupVertices[Vertex],0)),1,1,"")</f>
        <v>13</v>
      </c>
      <c r="BB18" s="48" t="s">
        <v>383</v>
      </c>
      <c r="BC18" s="48" t="s">
        <v>383</v>
      </c>
      <c r="BD18" s="48" t="s">
        <v>396</v>
      </c>
      <c r="BE18" s="48" t="s">
        <v>396</v>
      </c>
      <c r="BF18" s="48" t="s">
        <v>420</v>
      </c>
      <c r="BG18" s="48" t="s">
        <v>420</v>
      </c>
      <c r="BH18" s="120" t="s">
        <v>2250</v>
      </c>
      <c r="BI18" s="120" t="s">
        <v>1597</v>
      </c>
      <c r="BJ18" s="120" t="s">
        <v>1616</v>
      </c>
      <c r="BK18" s="120" t="s">
        <v>1616</v>
      </c>
      <c r="BL18" s="48">
        <v>3</v>
      </c>
      <c r="BM18" s="49">
        <v>7.317073170731708</v>
      </c>
      <c r="BN18" s="48">
        <v>0</v>
      </c>
      <c r="BO18" s="49">
        <v>0</v>
      </c>
      <c r="BP18" s="48">
        <v>0</v>
      </c>
      <c r="BQ18" s="49">
        <v>0</v>
      </c>
      <c r="BR18" s="48">
        <v>38</v>
      </c>
      <c r="BS18" s="49">
        <v>92.6829268292683</v>
      </c>
      <c r="BT18" s="48">
        <v>41</v>
      </c>
      <c r="BU18" s="2"/>
      <c r="BV18" s="3"/>
      <c r="BW18" s="3"/>
      <c r="BX18" s="3"/>
      <c r="BY18" s="3"/>
    </row>
    <row r="19" spans="1:77" ht="41.45" customHeight="1">
      <c r="A19" s="66" t="s">
        <v>1969</v>
      </c>
      <c r="B19" s="81"/>
      <c r="C19" s="67"/>
      <c r="D19" s="67" t="s">
        <v>64</v>
      </c>
      <c r="E19" s="68">
        <v>162.0822611470499</v>
      </c>
      <c r="F19" s="124">
        <v>99.99993020597023</v>
      </c>
      <c r="G19" s="101" t="s">
        <v>1979</v>
      </c>
      <c r="H19" s="125"/>
      <c r="I19" s="71" t="s">
        <v>1969</v>
      </c>
      <c r="J19" s="72"/>
      <c r="K19" s="126"/>
      <c r="L19" s="71" t="s">
        <v>2062</v>
      </c>
      <c r="M19" s="127">
        <v>1.0232600236530178</v>
      </c>
      <c r="N19" s="76">
        <v>8849.3828125</v>
      </c>
      <c r="O19" s="76">
        <v>8444.845703125</v>
      </c>
      <c r="P19" s="77"/>
      <c r="Q19" s="78"/>
      <c r="R19" s="78"/>
      <c r="S19" s="128"/>
      <c r="T19" s="48">
        <v>0</v>
      </c>
      <c r="U19" s="48">
        <v>4</v>
      </c>
      <c r="V19" s="49">
        <v>1.5</v>
      </c>
      <c r="W19" s="49">
        <v>0.125</v>
      </c>
      <c r="X19" s="49">
        <v>0</v>
      </c>
      <c r="Y19" s="49">
        <v>0.941576</v>
      </c>
      <c r="Z19" s="49">
        <v>0.25</v>
      </c>
      <c r="AA19" s="49">
        <v>0</v>
      </c>
      <c r="AB19" s="73">
        <v>19</v>
      </c>
      <c r="AC19" s="73"/>
      <c r="AD19" s="74"/>
      <c r="AE19" s="81" t="s">
        <v>2019</v>
      </c>
      <c r="AF19" s="81">
        <v>6</v>
      </c>
      <c r="AG19" s="81">
        <v>162</v>
      </c>
      <c r="AH19" s="81">
        <v>270</v>
      </c>
      <c r="AI19" s="81">
        <v>1</v>
      </c>
      <c r="AJ19" s="81"/>
      <c r="AK19" s="81" t="s">
        <v>2027</v>
      </c>
      <c r="AL19" s="81" t="s">
        <v>1031</v>
      </c>
      <c r="AM19" s="84" t="s">
        <v>2032</v>
      </c>
      <c r="AN19" s="81"/>
      <c r="AO19" s="83">
        <v>42972.37373842593</v>
      </c>
      <c r="AP19" s="84" t="s">
        <v>2040</v>
      </c>
      <c r="AQ19" s="81" t="b">
        <v>0</v>
      </c>
      <c r="AR19" s="81" t="b">
        <v>0</v>
      </c>
      <c r="AS19" s="81" t="b">
        <v>0</v>
      </c>
      <c r="AT19" s="81" t="s">
        <v>729</v>
      </c>
      <c r="AU19" s="81">
        <v>1</v>
      </c>
      <c r="AV19" s="84" t="s">
        <v>1191</v>
      </c>
      <c r="AW19" s="81" t="b">
        <v>0</v>
      </c>
      <c r="AX19" s="81" t="s">
        <v>1234</v>
      </c>
      <c r="AY19" s="84" t="s">
        <v>2049</v>
      </c>
      <c r="AZ19" s="81" t="s">
        <v>66</v>
      </c>
      <c r="BA19" s="80" t="str">
        <f>REPLACE(INDEX(GroupVertices[Group],MATCH(Vertices[[#This Row],[Vertex]],GroupVertices[Vertex],0)),1,1,"")</f>
        <v>5</v>
      </c>
      <c r="BB19" s="48"/>
      <c r="BC19" s="48"/>
      <c r="BD19" s="48"/>
      <c r="BE19" s="48"/>
      <c r="BF19" s="48" t="s">
        <v>405</v>
      </c>
      <c r="BG19" s="48" t="s">
        <v>405</v>
      </c>
      <c r="BH19" s="120" t="s">
        <v>1588</v>
      </c>
      <c r="BI19" s="120" t="s">
        <v>1588</v>
      </c>
      <c r="BJ19" s="120" t="s">
        <v>1604</v>
      </c>
      <c r="BK19" s="120" t="s">
        <v>1604</v>
      </c>
      <c r="BL19" s="48">
        <v>0</v>
      </c>
      <c r="BM19" s="49">
        <v>0</v>
      </c>
      <c r="BN19" s="48">
        <v>0</v>
      </c>
      <c r="BO19" s="49">
        <v>0</v>
      </c>
      <c r="BP19" s="48">
        <v>0</v>
      </c>
      <c r="BQ19" s="49">
        <v>0</v>
      </c>
      <c r="BR19" s="48">
        <v>24</v>
      </c>
      <c r="BS19" s="49">
        <v>100</v>
      </c>
      <c r="BT19" s="48">
        <v>24</v>
      </c>
      <c r="BU19" s="2"/>
      <c r="BV19" s="3"/>
      <c r="BW19" s="3"/>
      <c r="BX19" s="3"/>
      <c r="BY19" s="3"/>
    </row>
    <row r="20" spans="1:77" ht="41.45" customHeight="1">
      <c r="A20" s="66" t="s">
        <v>255</v>
      </c>
      <c r="B20" s="81"/>
      <c r="C20" s="67"/>
      <c r="D20" s="67" t="s">
        <v>64</v>
      </c>
      <c r="E20" s="68">
        <v>162.16009284772022</v>
      </c>
      <c r="F20" s="124">
        <v>99.99986417008053</v>
      </c>
      <c r="G20" s="101" t="s">
        <v>463</v>
      </c>
      <c r="H20" s="125"/>
      <c r="I20" s="71" t="s">
        <v>255</v>
      </c>
      <c r="J20" s="72"/>
      <c r="K20" s="126"/>
      <c r="L20" s="71" t="s">
        <v>2063</v>
      </c>
      <c r="M20" s="127">
        <v>1.0452675844939499</v>
      </c>
      <c r="N20" s="76">
        <v>5673.42236328125</v>
      </c>
      <c r="O20" s="76">
        <v>8468.5830078125</v>
      </c>
      <c r="P20" s="77"/>
      <c r="Q20" s="78"/>
      <c r="R20" s="78"/>
      <c r="S20" s="128"/>
      <c r="T20" s="48">
        <v>0</v>
      </c>
      <c r="U20" s="48">
        <v>12</v>
      </c>
      <c r="V20" s="49">
        <v>170.310768</v>
      </c>
      <c r="W20" s="49">
        <v>0.006135</v>
      </c>
      <c r="X20" s="49">
        <v>0.024776</v>
      </c>
      <c r="Y20" s="49">
        <v>1.884032</v>
      </c>
      <c r="Z20" s="49">
        <v>0.16666666666666666</v>
      </c>
      <c r="AA20" s="49">
        <v>0</v>
      </c>
      <c r="AB20" s="73">
        <v>20</v>
      </c>
      <c r="AC20" s="73"/>
      <c r="AD20" s="74"/>
      <c r="AE20" s="81" t="s">
        <v>880</v>
      </c>
      <c r="AF20" s="81">
        <v>3</v>
      </c>
      <c r="AG20" s="81">
        <v>285</v>
      </c>
      <c r="AH20" s="81">
        <v>3491</v>
      </c>
      <c r="AI20" s="81">
        <v>863</v>
      </c>
      <c r="AJ20" s="81"/>
      <c r="AK20" s="81" t="s">
        <v>969</v>
      </c>
      <c r="AL20" s="81"/>
      <c r="AM20" s="81"/>
      <c r="AN20" s="81"/>
      <c r="AO20" s="83">
        <v>40095.56462962963</v>
      </c>
      <c r="AP20" s="84" t="s">
        <v>1169</v>
      </c>
      <c r="AQ20" s="81" t="b">
        <v>0</v>
      </c>
      <c r="AR20" s="81" t="b">
        <v>0</v>
      </c>
      <c r="AS20" s="81" t="b">
        <v>0</v>
      </c>
      <c r="AT20" s="81" t="s">
        <v>728</v>
      </c>
      <c r="AU20" s="81">
        <v>7</v>
      </c>
      <c r="AV20" s="84" t="s">
        <v>1191</v>
      </c>
      <c r="AW20" s="81" t="b">
        <v>0</v>
      </c>
      <c r="AX20" s="81" t="s">
        <v>1234</v>
      </c>
      <c r="AY20" s="84" t="s">
        <v>1307</v>
      </c>
      <c r="AZ20" s="81" t="s">
        <v>66</v>
      </c>
      <c r="BA20" s="80" t="str">
        <f>REPLACE(INDEX(GroupVertices[Group],MATCH(Vertices[[#This Row],[Vertex]],GroupVertices[Vertex],0)),1,1,"")</f>
        <v>3</v>
      </c>
      <c r="BB20" s="48"/>
      <c r="BC20" s="48"/>
      <c r="BD20" s="48"/>
      <c r="BE20" s="48"/>
      <c r="BF20" s="48" t="s">
        <v>418</v>
      </c>
      <c r="BG20" s="48" t="s">
        <v>418</v>
      </c>
      <c r="BH20" s="120" t="s">
        <v>2251</v>
      </c>
      <c r="BI20" s="120" t="s">
        <v>2251</v>
      </c>
      <c r="BJ20" s="120" t="s">
        <v>2285</v>
      </c>
      <c r="BK20" s="120" t="s">
        <v>2285</v>
      </c>
      <c r="BL20" s="48">
        <v>0</v>
      </c>
      <c r="BM20" s="49">
        <v>0</v>
      </c>
      <c r="BN20" s="48">
        <v>0</v>
      </c>
      <c r="BO20" s="49">
        <v>0</v>
      </c>
      <c r="BP20" s="48">
        <v>0</v>
      </c>
      <c r="BQ20" s="49">
        <v>0</v>
      </c>
      <c r="BR20" s="48">
        <v>24</v>
      </c>
      <c r="BS20" s="49">
        <v>100</v>
      </c>
      <c r="BT20" s="48">
        <v>24</v>
      </c>
      <c r="BU20" s="2"/>
      <c r="BV20" s="3"/>
      <c r="BW20" s="3"/>
      <c r="BX20" s="3"/>
      <c r="BY20" s="3"/>
    </row>
    <row r="21" spans="1:77" ht="41.45" customHeight="1">
      <c r="A21" s="66" t="s">
        <v>275</v>
      </c>
      <c r="B21" s="81"/>
      <c r="C21" s="67"/>
      <c r="D21" s="67" t="s">
        <v>64</v>
      </c>
      <c r="E21" s="68">
        <v>162.49673077257066</v>
      </c>
      <c r="F21" s="124">
        <v>99.99957855143565</v>
      </c>
      <c r="G21" s="101" t="s">
        <v>481</v>
      </c>
      <c r="H21" s="125"/>
      <c r="I21" s="71" t="s">
        <v>275</v>
      </c>
      <c r="J21" s="72"/>
      <c r="K21" s="126"/>
      <c r="L21" s="71" t="s">
        <v>2064</v>
      </c>
      <c r="M21" s="127">
        <v>1.1404547582124531</v>
      </c>
      <c r="N21" s="76">
        <v>5405.90966796875</v>
      </c>
      <c r="O21" s="76">
        <v>7401.11279296875</v>
      </c>
      <c r="P21" s="77"/>
      <c r="Q21" s="78"/>
      <c r="R21" s="78"/>
      <c r="S21" s="128"/>
      <c r="T21" s="48">
        <v>3</v>
      </c>
      <c r="U21" s="48">
        <v>20</v>
      </c>
      <c r="V21" s="49">
        <v>869.628464</v>
      </c>
      <c r="W21" s="49">
        <v>0.006579</v>
      </c>
      <c r="X21" s="49">
        <v>0.035589</v>
      </c>
      <c r="Y21" s="49">
        <v>3.584291</v>
      </c>
      <c r="Z21" s="49">
        <v>0.10173160173160173</v>
      </c>
      <c r="AA21" s="49">
        <v>0.045454545454545456</v>
      </c>
      <c r="AB21" s="73">
        <v>21</v>
      </c>
      <c r="AC21" s="73"/>
      <c r="AD21" s="74"/>
      <c r="AE21" s="81" t="s">
        <v>864</v>
      </c>
      <c r="AF21" s="81">
        <v>603</v>
      </c>
      <c r="AG21" s="81">
        <v>817</v>
      </c>
      <c r="AH21" s="81">
        <v>3016</v>
      </c>
      <c r="AI21" s="81">
        <v>2048</v>
      </c>
      <c r="AJ21" s="81"/>
      <c r="AK21" s="81" t="s">
        <v>954</v>
      </c>
      <c r="AL21" s="81" t="s">
        <v>1028</v>
      </c>
      <c r="AM21" s="84" t="s">
        <v>1090</v>
      </c>
      <c r="AN21" s="81"/>
      <c r="AO21" s="83">
        <v>41392.05596064815</v>
      </c>
      <c r="AP21" s="84" t="s">
        <v>1156</v>
      </c>
      <c r="AQ21" s="81" t="b">
        <v>0</v>
      </c>
      <c r="AR21" s="81" t="b">
        <v>0</v>
      </c>
      <c r="AS21" s="81" t="b">
        <v>1</v>
      </c>
      <c r="AT21" s="81" t="s">
        <v>728</v>
      </c>
      <c r="AU21" s="81">
        <v>18</v>
      </c>
      <c r="AV21" s="84" t="s">
        <v>1191</v>
      </c>
      <c r="AW21" s="81" t="b">
        <v>0</v>
      </c>
      <c r="AX21" s="81" t="s">
        <v>1234</v>
      </c>
      <c r="AY21" s="84" t="s">
        <v>1291</v>
      </c>
      <c r="AZ21" s="81" t="s">
        <v>66</v>
      </c>
      <c r="BA21" s="80" t="str">
        <f>REPLACE(INDEX(GroupVertices[Group],MATCH(Vertices[[#This Row],[Vertex]],GroupVertices[Vertex],0)),1,1,"")</f>
        <v>3</v>
      </c>
      <c r="BB21" s="48" t="s">
        <v>381</v>
      </c>
      <c r="BC21" s="48" t="s">
        <v>381</v>
      </c>
      <c r="BD21" s="48" t="s">
        <v>396</v>
      </c>
      <c r="BE21" s="48" t="s">
        <v>396</v>
      </c>
      <c r="BF21" s="48" t="s">
        <v>2232</v>
      </c>
      <c r="BG21" s="48" t="s">
        <v>2238</v>
      </c>
      <c r="BH21" s="120" t="s">
        <v>2252</v>
      </c>
      <c r="BI21" s="120" t="s">
        <v>2271</v>
      </c>
      <c r="BJ21" s="120" t="s">
        <v>2286</v>
      </c>
      <c r="BK21" s="120" t="s">
        <v>2301</v>
      </c>
      <c r="BL21" s="48">
        <v>4</v>
      </c>
      <c r="BM21" s="49">
        <v>4.705882352941177</v>
      </c>
      <c r="BN21" s="48">
        <v>0</v>
      </c>
      <c r="BO21" s="49">
        <v>0</v>
      </c>
      <c r="BP21" s="48">
        <v>0</v>
      </c>
      <c r="BQ21" s="49">
        <v>0</v>
      </c>
      <c r="BR21" s="48">
        <v>81</v>
      </c>
      <c r="BS21" s="49">
        <v>95.29411764705883</v>
      </c>
      <c r="BT21" s="48">
        <v>85</v>
      </c>
      <c r="BU21" s="2"/>
      <c r="BV21" s="3"/>
      <c r="BW21" s="3"/>
      <c r="BX21" s="3"/>
      <c r="BY21" s="3"/>
    </row>
    <row r="22" spans="1:77" ht="41.45" customHeight="1">
      <c r="A22" s="66" t="s">
        <v>318</v>
      </c>
      <c r="B22" s="81"/>
      <c r="C22" s="67"/>
      <c r="D22" s="67" t="s">
        <v>64</v>
      </c>
      <c r="E22" s="68">
        <v>163.18835718584418</v>
      </c>
      <c r="F22" s="124">
        <v>99.99899174470848</v>
      </c>
      <c r="G22" s="101" t="s">
        <v>1226</v>
      </c>
      <c r="H22" s="125"/>
      <c r="I22" s="71" t="s">
        <v>318</v>
      </c>
      <c r="J22" s="72"/>
      <c r="K22" s="126"/>
      <c r="L22" s="71" t="s">
        <v>1368</v>
      </c>
      <c r="M22" s="127">
        <v>1.3360178801566716</v>
      </c>
      <c r="N22" s="76">
        <v>5955.91455078125</v>
      </c>
      <c r="O22" s="76">
        <v>9589.3984375</v>
      </c>
      <c r="P22" s="77"/>
      <c r="Q22" s="78"/>
      <c r="R22" s="78"/>
      <c r="S22" s="128"/>
      <c r="T22" s="48">
        <v>3</v>
      </c>
      <c r="U22" s="48">
        <v>0</v>
      </c>
      <c r="V22" s="49">
        <v>0.166667</v>
      </c>
      <c r="W22" s="49">
        <v>0.004464</v>
      </c>
      <c r="X22" s="49">
        <v>0.007265</v>
      </c>
      <c r="Y22" s="49">
        <v>0.555388</v>
      </c>
      <c r="Z22" s="49">
        <v>0.3333333333333333</v>
      </c>
      <c r="AA22" s="49">
        <v>0</v>
      </c>
      <c r="AB22" s="73">
        <v>22</v>
      </c>
      <c r="AC22" s="73"/>
      <c r="AD22" s="74"/>
      <c r="AE22" s="81" t="s">
        <v>891</v>
      </c>
      <c r="AF22" s="81">
        <v>3998</v>
      </c>
      <c r="AG22" s="81">
        <v>1910</v>
      </c>
      <c r="AH22" s="81">
        <v>674</v>
      </c>
      <c r="AI22" s="81">
        <v>667</v>
      </c>
      <c r="AJ22" s="81"/>
      <c r="AK22" s="81" t="s">
        <v>979</v>
      </c>
      <c r="AL22" s="81" t="s">
        <v>1021</v>
      </c>
      <c r="AM22" s="84" t="s">
        <v>1106</v>
      </c>
      <c r="AN22" s="81"/>
      <c r="AO22" s="83">
        <v>40614.91454861111</v>
      </c>
      <c r="AP22" s="84" t="s">
        <v>1178</v>
      </c>
      <c r="AQ22" s="81" t="b">
        <v>0</v>
      </c>
      <c r="AR22" s="81" t="b">
        <v>0</v>
      </c>
      <c r="AS22" s="81" t="b">
        <v>1</v>
      </c>
      <c r="AT22" s="81" t="s">
        <v>728</v>
      </c>
      <c r="AU22" s="81">
        <v>15</v>
      </c>
      <c r="AV22" s="84" t="s">
        <v>1191</v>
      </c>
      <c r="AW22" s="81" t="b">
        <v>0</v>
      </c>
      <c r="AX22" s="81" t="s">
        <v>1234</v>
      </c>
      <c r="AY22" s="84" t="s">
        <v>1318</v>
      </c>
      <c r="AZ22" s="81" t="s">
        <v>65</v>
      </c>
      <c r="BA22" s="80" t="str">
        <f>REPLACE(INDEX(GroupVertices[Group],MATCH(Vertices[[#This Row],[Vertex]],GroupVertices[Vertex],0)),1,1,"")</f>
        <v>3</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6" t="s">
        <v>309</v>
      </c>
      <c r="B23" s="81"/>
      <c r="C23" s="67"/>
      <c r="D23" s="67" t="s">
        <v>64</v>
      </c>
      <c r="E23" s="68">
        <v>171.86564264350204</v>
      </c>
      <c r="F23" s="124">
        <v>99.99162954832256</v>
      </c>
      <c r="G23" s="101" t="s">
        <v>1216</v>
      </c>
      <c r="H23" s="125"/>
      <c r="I23" s="71" t="s">
        <v>309</v>
      </c>
      <c r="J23" s="72"/>
      <c r="K23" s="126"/>
      <c r="L23" s="71" t="s">
        <v>1357</v>
      </c>
      <c r="M23" s="127">
        <v>3.789592529032303</v>
      </c>
      <c r="N23" s="76">
        <v>5379.5654296875</v>
      </c>
      <c r="O23" s="76">
        <v>9669.3623046875</v>
      </c>
      <c r="P23" s="77"/>
      <c r="Q23" s="78"/>
      <c r="R23" s="78"/>
      <c r="S23" s="128"/>
      <c r="T23" s="48">
        <v>3</v>
      </c>
      <c r="U23" s="48">
        <v>0</v>
      </c>
      <c r="V23" s="49">
        <v>0.166667</v>
      </c>
      <c r="W23" s="49">
        <v>0.004464</v>
      </c>
      <c r="X23" s="49">
        <v>0.007265</v>
      </c>
      <c r="Y23" s="49">
        <v>0.555388</v>
      </c>
      <c r="Z23" s="49">
        <v>0.3333333333333333</v>
      </c>
      <c r="AA23" s="49">
        <v>0</v>
      </c>
      <c r="AB23" s="73">
        <v>23</v>
      </c>
      <c r="AC23" s="73"/>
      <c r="AD23" s="74"/>
      <c r="AE23" s="81" t="s">
        <v>870</v>
      </c>
      <c r="AF23" s="81">
        <v>520</v>
      </c>
      <c r="AG23" s="81">
        <v>15623</v>
      </c>
      <c r="AH23" s="81">
        <v>7423</v>
      </c>
      <c r="AI23" s="81">
        <v>3368</v>
      </c>
      <c r="AJ23" s="81"/>
      <c r="AK23" s="81" t="s">
        <v>960</v>
      </c>
      <c r="AL23" s="81" t="s">
        <v>1034</v>
      </c>
      <c r="AM23" s="84" t="s">
        <v>1095</v>
      </c>
      <c r="AN23" s="81"/>
      <c r="AO23" s="83">
        <v>39911.78346064815</v>
      </c>
      <c r="AP23" s="84" t="s">
        <v>1161</v>
      </c>
      <c r="AQ23" s="81" t="b">
        <v>0</v>
      </c>
      <c r="AR23" s="81" t="b">
        <v>0</v>
      </c>
      <c r="AS23" s="81" t="b">
        <v>1</v>
      </c>
      <c r="AT23" s="81" t="s">
        <v>728</v>
      </c>
      <c r="AU23" s="81">
        <v>352</v>
      </c>
      <c r="AV23" s="84" t="s">
        <v>1200</v>
      </c>
      <c r="AW23" s="81" t="b">
        <v>1</v>
      </c>
      <c r="AX23" s="81" t="s">
        <v>1234</v>
      </c>
      <c r="AY23" s="84" t="s">
        <v>1297</v>
      </c>
      <c r="AZ23" s="81" t="s">
        <v>65</v>
      </c>
      <c r="BA23" s="80" t="str">
        <f>REPLACE(INDEX(GroupVertices[Group],MATCH(Vertices[[#This Row],[Vertex]],GroupVertices[Vertex],0)),1,1,"")</f>
        <v>3</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6" t="s">
        <v>310</v>
      </c>
      <c r="B24" s="81"/>
      <c r="C24" s="67"/>
      <c r="D24" s="67" t="s">
        <v>64</v>
      </c>
      <c r="E24" s="68">
        <v>163.1149549315535</v>
      </c>
      <c r="F24" s="124">
        <v>99.99905402245811</v>
      </c>
      <c r="G24" s="101" t="s">
        <v>1217</v>
      </c>
      <c r="H24" s="125"/>
      <c r="I24" s="71" t="s">
        <v>310</v>
      </c>
      <c r="J24" s="72"/>
      <c r="K24" s="126"/>
      <c r="L24" s="71" t="s">
        <v>1358</v>
      </c>
      <c r="M24" s="127">
        <v>1.3152627821278249</v>
      </c>
      <c r="N24" s="76">
        <v>6480.46728515625</v>
      </c>
      <c r="O24" s="76">
        <v>8836.0908203125</v>
      </c>
      <c r="P24" s="77"/>
      <c r="Q24" s="78"/>
      <c r="R24" s="78"/>
      <c r="S24" s="128"/>
      <c r="T24" s="48">
        <v>3</v>
      </c>
      <c r="U24" s="48">
        <v>0</v>
      </c>
      <c r="V24" s="49">
        <v>0.166667</v>
      </c>
      <c r="W24" s="49">
        <v>0.004464</v>
      </c>
      <c r="X24" s="49">
        <v>0.007265</v>
      </c>
      <c r="Y24" s="49">
        <v>0.555388</v>
      </c>
      <c r="Z24" s="49">
        <v>0.3333333333333333</v>
      </c>
      <c r="AA24" s="49">
        <v>0</v>
      </c>
      <c r="AB24" s="73">
        <v>24</v>
      </c>
      <c r="AC24" s="73"/>
      <c r="AD24" s="74"/>
      <c r="AE24" s="81" t="s">
        <v>873</v>
      </c>
      <c r="AF24" s="81">
        <v>1365</v>
      </c>
      <c r="AG24" s="81">
        <v>1794</v>
      </c>
      <c r="AH24" s="81">
        <v>12195</v>
      </c>
      <c r="AI24" s="81">
        <v>1881</v>
      </c>
      <c r="AJ24" s="81"/>
      <c r="AK24" s="81" t="s">
        <v>962</v>
      </c>
      <c r="AL24" s="81" t="s">
        <v>1036</v>
      </c>
      <c r="AM24" s="84" t="s">
        <v>1097</v>
      </c>
      <c r="AN24" s="81"/>
      <c r="AO24" s="83">
        <v>42508.17943287037</v>
      </c>
      <c r="AP24" s="84" t="s">
        <v>1163</v>
      </c>
      <c r="AQ24" s="81" t="b">
        <v>1</v>
      </c>
      <c r="AR24" s="81" t="b">
        <v>0</v>
      </c>
      <c r="AS24" s="81" t="b">
        <v>1</v>
      </c>
      <c r="AT24" s="81" t="s">
        <v>728</v>
      </c>
      <c r="AU24" s="81">
        <v>39</v>
      </c>
      <c r="AV24" s="81"/>
      <c r="AW24" s="81" t="b">
        <v>0</v>
      </c>
      <c r="AX24" s="81" t="s">
        <v>1234</v>
      </c>
      <c r="AY24" s="84" t="s">
        <v>1300</v>
      </c>
      <c r="AZ24" s="81" t="s">
        <v>65</v>
      </c>
      <c r="BA24" s="80"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6" t="s">
        <v>283</v>
      </c>
      <c r="B25" s="81"/>
      <c r="C25" s="67"/>
      <c r="D25" s="67" t="s">
        <v>64</v>
      </c>
      <c r="E25" s="68">
        <v>164.4336643965691</v>
      </c>
      <c r="F25" s="124">
        <v>99.99793517047326</v>
      </c>
      <c r="G25" s="101" t="s">
        <v>488</v>
      </c>
      <c r="H25" s="125"/>
      <c r="I25" s="71" t="s">
        <v>283</v>
      </c>
      <c r="J25" s="72"/>
      <c r="K25" s="126"/>
      <c r="L25" s="71" t="s">
        <v>2065</v>
      </c>
      <c r="M25" s="127">
        <v>1.688138853611586</v>
      </c>
      <c r="N25" s="76">
        <v>6201.87548828125</v>
      </c>
      <c r="O25" s="76">
        <v>7020.4091796875</v>
      </c>
      <c r="P25" s="77"/>
      <c r="Q25" s="78"/>
      <c r="R25" s="78"/>
      <c r="S25" s="128"/>
      <c r="T25" s="48">
        <v>4</v>
      </c>
      <c r="U25" s="48">
        <v>0</v>
      </c>
      <c r="V25" s="49">
        <v>0.166667</v>
      </c>
      <c r="W25" s="49">
        <v>0.00495</v>
      </c>
      <c r="X25" s="49">
        <v>0.010364</v>
      </c>
      <c r="Y25" s="49">
        <v>0.692843</v>
      </c>
      <c r="Z25" s="49">
        <v>0.5</v>
      </c>
      <c r="AA25" s="49">
        <v>0</v>
      </c>
      <c r="AB25" s="73">
        <v>25</v>
      </c>
      <c r="AC25" s="73"/>
      <c r="AD25" s="74"/>
      <c r="AE25" s="81" t="s">
        <v>848</v>
      </c>
      <c r="AF25" s="81">
        <v>1164</v>
      </c>
      <c r="AG25" s="81">
        <v>3878</v>
      </c>
      <c r="AH25" s="81">
        <v>11443</v>
      </c>
      <c r="AI25" s="81">
        <v>7574</v>
      </c>
      <c r="AJ25" s="81"/>
      <c r="AK25" s="81" t="s">
        <v>939</v>
      </c>
      <c r="AL25" s="81" t="s">
        <v>764</v>
      </c>
      <c r="AM25" s="84" t="s">
        <v>1079</v>
      </c>
      <c r="AN25" s="81"/>
      <c r="AO25" s="83">
        <v>42199.33763888889</v>
      </c>
      <c r="AP25" s="84" t="s">
        <v>1142</v>
      </c>
      <c r="AQ25" s="81" t="b">
        <v>1</v>
      </c>
      <c r="AR25" s="81" t="b">
        <v>0</v>
      </c>
      <c r="AS25" s="81" t="b">
        <v>0</v>
      </c>
      <c r="AT25" s="81" t="s">
        <v>1186</v>
      </c>
      <c r="AU25" s="81">
        <v>0</v>
      </c>
      <c r="AV25" s="84" t="s">
        <v>1191</v>
      </c>
      <c r="AW25" s="81" t="b">
        <v>0</v>
      </c>
      <c r="AX25" s="81" t="s">
        <v>1234</v>
      </c>
      <c r="AY25" s="84" t="s">
        <v>1275</v>
      </c>
      <c r="AZ25" s="81" t="s">
        <v>65</v>
      </c>
      <c r="BA25" s="80"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285</v>
      </c>
      <c r="B26" s="81"/>
      <c r="C26" s="67"/>
      <c r="D26" s="67" t="s">
        <v>64</v>
      </c>
      <c r="E26" s="68">
        <v>169.29529818721923</v>
      </c>
      <c r="F26" s="124">
        <v>99.99381034331415</v>
      </c>
      <c r="G26" s="101" t="s">
        <v>490</v>
      </c>
      <c r="H26" s="125"/>
      <c r="I26" s="71" t="s">
        <v>285</v>
      </c>
      <c r="J26" s="72"/>
      <c r="K26" s="126"/>
      <c r="L26" s="71" t="s">
        <v>2066</v>
      </c>
      <c r="M26" s="127">
        <v>3.062806251504934</v>
      </c>
      <c r="N26" s="76">
        <v>5740.98095703125</v>
      </c>
      <c r="O26" s="76">
        <v>6561.2724609375</v>
      </c>
      <c r="P26" s="77"/>
      <c r="Q26" s="78"/>
      <c r="R26" s="78"/>
      <c r="S26" s="128"/>
      <c r="T26" s="48">
        <v>8</v>
      </c>
      <c r="U26" s="48">
        <v>0</v>
      </c>
      <c r="V26" s="49">
        <v>61.659697</v>
      </c>
      <c r="W26" s="49">
        <v>0.006536</v>
      </c>
      <c r="X26" s="49">
        <v>0.026612</v>
      </c>
      <c r="Y26" s="49">
        <v>1.24996</v>
      </c>
      <c r="Z26" s="49">
        <v>0.375</v>
      </c>
      <c r="AA26" s="49">
        <v>0</v>
      </c>
      <c r="AB26" s="73">
        <v>26</v>
      </c>
      <c r="AC26" s="73"/>
      <c r="AD26" s="74"/>
      <c r="AE26" s="81" t="s">
        <v>847</v>
      </c>
      <c r="AF26" s="81">
        <v>778</v>
      </c>
      <c r="AG26" s="81">
        <v>11561</v>
      </c>
      <c r="AH26" s="81">
        <v>50928</v>
      </c>
      <c r="AI26" s="81">
        <v>637</v>
      </c>
      <c r="AJ26" s="81"/>
      <c r="AK26" s="81" t="s">
        <v>938</v>
      </c>
      <c r="AL26" s="81" t="s">
        <v>1013</v>
      </c>
      <c r="AM26" s="84" t="s">
        <v>1078</v>
      </c>
      <c r="AN26" s="81"/>
      <c r="AO26" s="83">
        <v>40995.54524305555</v>
      </c>
      <c r="AP26" s="84" t="s">
        <v>1141</v>
      </c>
      <c r="AQ26" s="81" t="b">
        <v>1</v>
      </c>
      <c r="AR26" s="81" t="b">
        <v>0</v>
      </c>
      <c r="AS26" s="81" t="b">
        <v>1</v>
      </c>
      <c r="AT26" s="81" t="s">
        <v>728</v>
      </c>
      <c r="AU26" s="81">
        <v>200</v>
      </c>
      <c r="AV26" s="84" t="s">
        <v>1191</v>
      </c>
      <c r="AW26" s="81" t="b">
        <v>0</v>
      </c>
      <c r="AX26" s="81" t="s">
        <v>1234</v>
      </c>
      <c r="AY26" s="84" t="s">
        <v>1274</v>
      </c>
      <c r="AZ26" s="81" t="s">
        <v>65</v>
      </c>
      <c r="BA26" s="80" t="str">
        <f>REPLACE(INDEX(GroupVertices[Group],MATCH(Vertices[[#This Row],[Vertex]],GroupVertices[Vertex],0)),1,1,"")</f>
        <v>3</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6" t="s">
        <v>252</v>
      </c>
      <c r="B27" s="81"/>
      <c r="C27" s="67"/>
      <c r="D27" s="67" t="s">
        <v>64</v>
      </c>
      <c r="E27" s="68">
        <v>162.6701119594297</v>
      </c>
      <c r="F27" s="124">
        <v>99.99943144709599</v>
      </c>
      <c r="G27" s="101" t="s">
        <v>460</v>
      </c>
      <c r="H27" s="125"/>
      <c r="I27" s="71" t="s">
        <v>252</v>
      </c>
      <c r="J27" s="72"/>
      <c r="K27" s="126"/>
      <c r="L27" s="71" t="s">
        <v>2067</v>
      </c>
      <c r="M27" s="127">
        <v>1.1894797311426597</v>
      </c>
      <c r="N27" s="76">
        <v>4975.3603515625</v>
      </c>
      <c r="O27" s="76">
        <v>9214.4306640625</v>
      </c>
      <c r="P27" s="77"/>
      <c r="Q27" s="78"/>
      <c r="R27" s="78"/>
      <c r="S27" s="128"/>
      <c r="T27" s="48">
        <v>3</v>
      </c>
      <c r="U27" s="48">
        <v>0</v>
      </c>
      <c r="V27" s="49">
        <v>0.166667</v>
      </c>
      <c r="W27" s="49">
        <v>0.004464</v>
      </c>
      <c r="X27" s="49">
        <v>0.007265</v>
      </c>
      <c r="Y27" s="49">
        <v>0.555388</v>
      </c>
      <c r="Z27" s="49">
        <v>0.3333333333333333</v>
      </c>
      <c r="AA27" s="49">
        <v>0</v>
      </c>
      <c r="AB27" s="73">
        <v>27</v>
      </c>
      <c r="AC27" s="73"/>
      <c r="AD27" s="74"/>
      <c r="AE27" s="81" t="s">
        <v>868</v>
      </c>
      <c r="AF27" s="81">
        <v>910</v>
      </c>
      <c r="AG27" s="81">
        <v>1091</v>
      </c>
      <c r="AH27" s="81">
        <v>1458</v>
      </c>
      <c r="AI27" s="81">
        <v>2404</v>
      </c>
      <c r="AJ27" s="81"/>
      <c r="AK27" s="81" t="s">
        <v>958</v>
      </c>
      <c r="AL27" s="81" t="s">
        <v>1032</v>
      </c>
      <c r="AM27" s="84" t="s">
        <v>1093</v>
      </c>
      <c r="AN27" s="81"/>
      <c r="AO27" s="83">
        <v>42852.96020833333</v>
      </c>
      <c r="AP27" s="84" t="s">
        <v>1159</v>
      </c>
      <c r="AQ27" s="81" t="b">
        <v>0</v>
      </c>
      <c r="AR27" s="81" t="b">
        <v>0</v>
      </c>
      <c r="AS27" s="81" t="b">
        <v>1</v>
      </c>
      <c r="AT27" s="81" t="s">
        <v>728</v>
      </c>
      <c r="AU27" s="81">
        <v>16</v>
      </c>
      <c r="AV27" s="84" t="s">
        <v>1191</v>
      </c>
      <c r="AW27" s="81" t="b">
        <v>0</v>
      </c>
      <c r="AX27" s="81" t="s">
        <v>1234</v>
      </c>
      <c r="AY27" s="84" t="s">
        <v>1295</v>
      </c>
      <c r="AZ27" s="81" t="s">
        <v>65</v>
      </c>
      <c r="BA27" s="80"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6" t="s">
        <v>273</v>
      </c>
      <c r="B28" s="81"/>
      <c r="C28" s="67"/>
      <c r="D28" s="67" t="s">
        <v>64</v>
      </c>
      <c r="E28" s="68">
        <v>162.5669691365902</v>
      </c>
      <c r="F28" s="124">
        <v>99.99951895807177</v>
      </c>
      <c r="G28" s="101" t="s">
        <v>479</v>
      </c>
      <c r="H28" s="125"/>
      <c r="I28" s="71" t="s">
        <v>273</v>
      </c>
      <c r="J28" s="72"/>
      <c r="K28" s="126"/>
      <c r="L28" s="71" t="s">
        <v>2068</v>
      </c>
      <c r="M28" s="127">
        <v>1.160315239946953</v>
      </c>
      <c r="N28" s="76">
        <v>5483.76904296875</v>
      </c>
      <c r="O28" s="76">
        <v>1027.2919921875</v>
      </c>
      <c r="P28" s="77"/>
      <c r="Q28" s="78"/>
      <c r="R28" s="78"/>
      <c r="S28" s="128"/>
      <c r="T28" s="48">
        <v>8</v>
      </c>
      <c r="U28" s="48">
        <v>4</v>
      </c>
      <c r="V28" s="49">
        <v>75.531175</v>
      </c>
      <c r="W28" s="49">
        <v>0.006711</v>
      </c>
      <c r="X28" s="49">
        <v>0.031296</v>
      </c>
      <c r="Y28" s="49">
        <v>1.539697</v>
      </c>
      <c r="Z28" s="49">
        <v>0.37777777777777777</v>
      </c>
      <c r="AA28" s="49">
        <v>0.2</v>
      </c>
      <c r="AB28" s="73">
        <v>28</v>
      </c>
      <c r="AC28" s="73"/>
      <c r="AD28" s="74"/>
      <c r="AE28" s="81" t="s">
        <v>849</v>
      </c>
      <c r="AF28" s="81">
        <v>916</v>
      </c>
      <c r="AG28" s="81">
        <v>928</v>
      </c>
      <c r="AH28" s="81">
        <v>2839</v>
      </c>
      <c r="AI28" s="81">
        <v>2176</v>
      </c>
      <c r="AJ28" s="81"/>
      <c r="AK28" s="81" t="s">
        <v>940</v>
      </c>
      <c r="AL28" s="81" t="s">
        <v>1015</v>
      </c>
      <c r="AM28" s="81"/>
      <c r="AN28" s="81"/>
      <c r="AO28" s="83">
        <v>43316.614328703705</v>
      </c>
      <c r="AP28" s="84" t="s">
        <v>1143</v>
      </c>
      <c r="AQ28" s="81" t="b">
        <v>1</v>
      </c>
      <c r="AR28" s="81" t="b">
        <v>0</v>
      </c>
      <c r="AS28" s="81" t="b">
        <v>0</v>
      </c>
      <c r="AT28" s="81" t="s">
        <v>728</v>
      </c>
      <c r="AU28" s="81">
        <v>3</v>
      </c>
      <c r="AV28" s="81"/>
      <c r="AW28" s="81" t="b">
        <v>0</v>
      </c>
      <c r="AX28" s="81" t="s">
        <v>1234</v>
      </c>
      <c r="AY28" s="84" t="s">
        <v>1276</v>
      </c>
      <c r="AZ28" s="81" t="s">
        <v>66</v>
      </c>
      <c r="BA28" s="80" t="str">
        <f>REPLACE(INDEX(GroupVertices[Group],MATCH(Vertices[[#This Row],[Vertex]],GroupVertices[Vertex],0)),1,1,"")</f>
        <v>4</v>
      </c>
      <c r="BB28" s="48"/>
      <c r="BC28" s="48"/>
      <c r="BD28" s="48"/>
      <c r="BE28" s="48"/>
      <c r="BF28" s="48" t="s">
        <v>424</v>
      </c>
      <c r="BG28" s="48" t="s">
        <v>424</v>
      </c>
      <c r="BH28" s="120" t="s">
        <v>2253</v>
      </c>
      <c r="BI28" s="120" t="s">
        <v>2253</v>
      </c>
      <c r="BJ28" s="120" t="s">
        <v>1612</v>
      </c>
      <c r="BK28" s="120" t="s">
        <v>1612</v>
      </c>
      <c r="BL28" s="48">
        <v>1</v>
      </c>
      <c r="BM28" s="49">
        <v>4</v>
      </c>
      <c r="BN28" s="48">
        <v>0</v>
      </c>
      <c r="BO28" s="49">
        <v>0</v>
      </c>
      <c r="BP28" s="48">
        <v>0</v>
      </c>
      <c r="BQ28" s="49">
        <v>0</v>
      </c>
      <c r="BR28" s="48">
        <v>24</v>
      </c>
      <c r="BS28" s="49">
        <v>96</v>
      </c>
      <c r="BT28" s="48">
        <v>25</v>
      </c>
      <c r="BU28" s="2"/>
      <c r="BV28" s="3"/>
      <c r="BW28" s="3"/>
      <c r="BX28" s="3"/>
      <c r="BY28" s="3"/>
    </row>
    <row r="29" spans="1:77" ht="41.45" customHeight="1">
      <c r="A29" s="66" t="s">
        <v>287</v>
      </c>
      <c r="B29" s="81"/>
      <c r="C29" s="67"/>
      <c r="D29" s="67" t="s">
        <v>64</v>
      </c>
      <c r="E29" s="68">
        <v>162.5296352313906</v>
      </c>
      <c r="F29" s="124">
        <v>99.99955063382374</v>
      </c>
      <c r="G29" s="101" t="s">
        <v>492</v>
      </c>
      <c r="H29" s="125"/>
      <c r="I29" s="71" t="s">
        <v>287</v>
      </c>
      <c r="J29" s="72"/>
      <c r="K29" s="126"/>
      <c r="L29" s="71" t="s">
        <v>2069</v>
      </c>
      <c r="M29" s="127">
        <v>1.1497587676736603</v>
      </c>
      <c r="N29" s="76">
        <v>6659.458984375</v>
      </c>
      <c r="O29" s="76">
        <v>7737.81201171875</v>
      </c>
      <c r="P29" s="77"/>
      <c r="Q29" s="78"/>
      <c r="R29" s="78"/>
      <c r="S29" s="128"/>
      <c r="T29" s="48">
        <v>3</v>
      </c>
      <c r="U29" s="48">
        <v>1</v>
      </c>
      <c r="V29" s="49">
        <v>0.166667</v>
      </c>
      <c r="W29" s="49">
        <v>0.005747</v>
      </c>
      <c r="X29" s="49">
        <v>0.013234</v>
      </c>
      <c r="Y29" s="49">
        <v>0.692316</v>
      </c>
      <c r="Z29" s="49">
        <v>0.4166666666666667</v>
      </c>
      <c r="AA29" s="49">
        <v>0</v>
      </c>
      <c r="AB29" s="73">
        <v>29</v>
      </c>
      <c r="AC29" s="73"/>
      <c r="AD29" s="74"/>
      <c r="AE29" s="81" t="s">
        <v>863</v>
      </c>
      <c r="AF29" s="81">
        <v>62</v>
      </c>
      <c r="AG29" s="81">
        <v>869</v>
      </c>
      <c r="AH29" s="81">
        <v>3714</v>
      </c>
      <c r="AI29" s="81">
        <v>3747</v>
      </c>
      <c r="AJ29" s="81"/>
      <c r="AK29" s="81" t="s">
        <v>953</v>
      </c>
      <c r="AL29" s="81" t="s">
        <v>989</v>
      </c>
      <c r="AM29" s="81"/>
      <c r="AN29" s="81"/>
      <c r="AO29" s="83">
        <v>41085.060219907406</v>
      </c>
      <c r="AP29" s="81"/>
      <c r="AQ29" s="81" t="b">
        <v>1</v>
      </c>
      <c r="AR29" s="81" t="b">
        <v>0</v>
      </c>
      <c r="AS29" s="81" t="b">
        <v>0</v>
      </c>
      <c r="AT29" s="81" t="s">
        <v>728</v>
      </c>
      <c r="AU29" s="81">
        <v>10</v>
      </c>
      <c r="AV29" s="84" t="s">
        <v>1191</v>
      </c>
      <c r="AW29" s="81" t="b">
        <v>0</v>
      </c>
      <c r="AX29" s="81" t="s">
        <v>1234</v>
      </c>
      <c r="AY29" s="84" t="s">
        <v>1290</v>
      </c>
      <c r="AZ29" s="81" t="s">
        <v>66</v>
      </c>
      <c r="BA29" s="80" t="str">
        <f>REPLACE(INDEX(GroupVertices[Group],MATCH(Vertices[[#This Row],[Vertex]],GroupVertices[Vertex],0)),1,1,"")</f>
        <v>3</v>
      </c>
      <c r="BB29" s="48"/>
      <c r="BC29" s="48"/>
      <c r="BD29" s="48"/>
      <c r="BE29" s="48"/>
      <c r="BF29" s="48" t="s">
        <v>425</v>
      </c>
      <c r="BG29" s="48" t="s">
        <v>425</v>
      </c>
      <c r="BH29" s="120" t="s">
        <v>2254</v>
      </c>
      <c r="BI29" s="120" t="s">
        <v>2254</v>
      </c>
      <c r="BJ29" s="120" t="s">
        <v>2287</v>
      </c>
      <c r="BK29" s="120" t="s">
        <v>2287</v>
      </c>
      <c r="BL29" s="48">
        <v>0</v>
      </c>
      <c r="BM29" s="49">
        <v>0</v>
      </c>
      <c r="BN29" s="48">
        <v>0</v>
      </c>
      <c r="BO29" s="49">
        <v>0</v>
      </c>
      <c r="BP29" s="48">
        <v>0</v>
      </c>
      <c r="BQ29" s="49">
        <v>0</v>
      </c>
      <c r="BR29" s="48">
        <v>10</v>
      </c>
      <c r="BS29" s="49">
        <v>100</v>
      </c>
      <c r="BT29" s="48">
        <v>10</v>
      </c>
      <c r="BU29" s="2"/>
      <c r="BV29" s="3"/>
      <c r="BW29" s="3"/>
      <c r="BX29" s="3"/>
      <c r="BY29" s="3"/>
    </row>
    <row r="30" spans="1:77" ht="41.45" customHeight="1">
      <c r="A30" s="66" t="s">
        <v>267</v>
      </c>
      <c r="B30" s="81"/>
      <c r="C30" s="67"/>
      <c r="D30" s="67" t="s">
        <v>64</v>
      </c>
      <c r="E30" s="68">
        <v>162.2917106830001</v>
      </c>
      <c r="F30" s="124">
        <v>99.9997524996329</v>
      </c>
      <c r="G30" s="101" t="s">
        <v>474</v>
      </c>
      <c r="H30" s="125"/>
      <c r="I30" s="71" t="s">
        <v>267</v>
      </c>
      <c r="J30" s="72"/>
      <c r="K30" s="126"/>
      <c r="L30" s="71" t="s">
        <v>2070</v>
      </c>
      <c r="M30" s="127">
        <v>1.0824836223387782</v>
      </c>
      <c r="N30" s="76">
        <v>5006.8447265625</v>
      </c>
      <c r="O30" s="76">
        <v>6847.7578125</v>
      </c>
      <c r="P30" s="77"/>
      <c r="Q30" s="78"/>
      <c r="R30" s="78"/>
      <c r="S30" s="128"/>
      <c r="T30" s="48">
        <v>5</v>
      </c>
      <c r="U30" s="48">
        <v>15</v>
      </c>
      <c r="V30" s="49">
        <v>625.705706</v>
      </c>
      <c r="W30" s="49">
        <v>0.007092</v>
      </c>
      <c r="X30" s="49">
        <v>0.036318</v>
      </c>
      <c r="Y30" s="49">
        <v>2.910825</v>
      </c>
      <c r="Z30" s="49">
        <v>0.14705882352941177</v>
      </c>
      <c r="AA30" s="49">
        <v>0.1111111111111111</v>
      </c>
      <c r="AB30" s="73">
        <v>30</v>
      </c>
      <c r="AC30" s="73"/>
      <c r="AD30" s="74"/>
      <c r="AE30" s="81" t="s">
        <v>869</v>
      </c>
      <c r="AF30" s="81">
        <v>73</v>
      </c>
      <c r="AG30" s="81">
        <v>493</v>
      </c>
      <c r="AH30" s="81">
        <v>1828</v>
      </c>
      <c r="AI30" s="81">
        <v>3333</v>
      </c>
      <c r="AJ30" s="81"/>
      <c r="AK30" s="81" t="s">
        <v>959</v>
      </c>
      <c r="AL30" s="81" t="s">
        <v>1033</v>
      </c>
      <c r="AM30" s="84" t="s">
        <v>1094</v>
      </c>
      <c r="AN30" s="81"/>
      <c r="AO30" s="83">
        <v>42898.30596064815</v>
      </c>
      <c r="AP30" s="84" t="s">
        <v>1160</v>
      </c>
      <c r="AQ30" s="81" t="b">
        <v>1</v>
      </c>
      <c r="AR30" s="81" t="b">
        <v>0</v>
      </c>
      <c r="AS30" s="81" t="b">
        <v>1</v>
      </c>
      <c r="AT30" s="81" t="s">
        <v>728</v>
      </c>
      <c r="AU30" s="81">
        <v>6</v>
      </c>
      <c r="AV30" s="81"/>
      <c r="AW30" s="81" t="b">
        <v>0</v>
      </c>
      <c r="AX30" s="81" t="s">
        <v>1234</v>
      </c>
      <c r="AY30" s="84" t="s">
        <v>1296</v>
      </c>
      <c r="AZ30" s="81" t="s">
        <v>66</v>
      </c>
      <c r="BA30" s="80" t="str">
        <f>REPLACE(INDEX(GroupVertices[Group],MATCH(Vertices[[#This Row],[Vertex]],GroupVertices[Vertex],0)),1,1,"")</f>
        <v>3</v>
      </c>
      <c r="BB30" s="48"/>
      <c r="BC30" s="48"/>
      <c r="BD30" s="48"/>
      <c r="BE30" s="48"/>
      <c r="BF30" s="48" t="s">
        <v>407</v>
      </c>
      <c r="BG30" s="48" t="s">
        <v>407</v>
      </c>
      <c r="BH30" s="120" t="s">
        <v>2255</v>
      </c>
      <c r="BI30" s="120" t="s">
        <v>2272</v>
      </c>
      <c r="BJ30" s="120" t="s">
        <v>2288</v>
      </c>
      <c r="BK30" s="120" t="s">
        <v>2302</v>
      </c>
      <c r="BL30" s="48">
        <v>5</v>
      </c>
      <c r="BM30" s="49">
        <v>7.575757575757576</v>
      </c>
      <c r="BN30" s="48">
        <v>1</v>
      </c>
      <c r="BO30" s="49">
        <v>1.5151515151515151</v>
      </c>
      <c r="BP30" s="48">
        <v>0</v>
      </c>
      <c r="BQ30" s="49">
        <v>0</v>
      </c>
      <c r="BR30" s="48">
        <v>60</v>
      </c>
      <c r="BS30" s="49">
        <v>90.9090909090909</v>
      </c>
      <c r="BT30" s="48">
        <v>66</v>
      </c>
      <c r="BU30" s="2"/>
      <c r="BV30" s="3"/>
      <c r="BW30" s="3"/>
      <c r="BX30" s="3"/>
      <c r="BY30" s="3"/>
    </row>
    <row r="31" spans="1:77" ht="41.45" customHeight="1">
      <c r="A31" s="66" t="s">
        <v>1970</v>
      </c>
      <c r="B31" s="81"/>
      <c r="C31" s="67"/>
      <c r="D31" s="67" t="s">
        <v>64</v>
      </c>
      <c r="E31" s="68">
        <v>166.19342016538312</v>
      </c>
      <c r="F31" s="124">
        <v>99.99644211511344</v>
      </c>
      <c r="G31" s="101" t="s">
        <v>1980</v>
      </c>
      <c r="H31" s="125"/>
      <c r="I31" s="71" t="s">
        <v>1970</v>
      </c>
      <c r="J31" s="72"/>
      <c r="K31" s="126"/>
      <c r="L31" s="71" t="s">
        <v>2071</v>
      </c>
      <c r="M31" s="127">
        <v>2.185724436527296</v>
      </c>
      <c r="N31" s="76">
        <v>5977.79296875</v>
      </c>
      <c r="O31" s="76">
        <v>8234.8251953125</v>
      </c>
      <c r="P31" s="77"/>
      <c r="Q31" s="78"/>
      <c r="R31" s="78"/>
      <c r="S31" s="128"/>
      <c r="T31" s="48">
        <v>0</v>
      </c>
      <c r="U31" s="48">
        <v>12</v>
      </c>
      <c r="V31" s="49">
        <v>170.310768</v>
      </c>
      <c r="W31" s="49">
        <v>0.006135</v>
      </c>
      <c r="X31" s="49">
        <v>0.024776</v>
      </c>
      <c r="Y31" s="49">
        <v>1.884032</v>
      </c>
      <c r="Z31" s="49">
        <v>0.16666666666666666</v>
      </c>
      <c r="AA31" s="49">
        <v>0</v>
      </c>
      <c r="AB31" s="73">
        <v>31</v>
      </c>
      <c r="AC31" s="73"/>
      <c r="AD31" s="74"/>
      <c r="AE31" s="81" t="s">
        <v>2020</v>
      </c>
      <c r="AF31" s="81">
        <v>360</v>
      </c>
      <c r="AG31" s="81">
        <v>6659</v>
      </c>
      <c r="AH31" s="81">
        <v>376703</v>
      </c>
      <c r="AI31" s="81">
        <v>117123</v>
      </c>
      <c r="AJ31" s="81"/>
      <c r="AK31" s="84" t="s">
        <v>2028</v>
      </c>
      <c r="AL31" s="81" t="s">
        <v>2030</v>
      </c>
      <c r="AM31" s="84" t="s">
        <v>2033</v>
      </c>
      <c r="AN31" s="81"/>
      <c r="AO31" s="83">
        <v>42444.097025462965</v>
      </c>
      <c r="AP31" s="84" t="s">
        <v>2041</v>
      </c>
      <c r="AQ31" s="81" t="b">
        <v>0</v>
      </c>
      <c r="AR31" s="81" t="b">
        <v>0</v>
      </c>
      <c r="AS31" s="81" t="b">
        <v>0</v>
      </c>
      <c r="AT31" s="81" t="s">
        <v>728</v>
      </c>
      <c r="AU31" s="81">
        <v>592</v>
      </c>
      <c r="AV31" s="84" t="s">
        <v>1194</v>
      </c>
      <c r="AW31" s="81" t="b">
        <v>0</v>
      </c>
      <c r="AX31" s="81" t="s">
        <v>1234</v>
      </c>
      <c r="AY31" s="84" t="s">
        <v>2050</v>
      </c>
      <c r="AZ31" s="81" t="s">
        <v>66</v>
      </c>
      <c r="BA31" s="80" t="str">
        <f>REPLACE(INDEX(GroupVertices[Group],MATCH(Vertices[[#This Row],[Vertex]],GroupVertices[Vertex],0)),1,1,"")</f>
        <v>3</v>
      </c>
      <c r="BB31" s="48"/>
      <c r="BC31" s="48"/>
      <c r="BD31" s="48"/>
      <c r="BE31" s="48"/>
      <c r="BF31" s="48" t="s">
        <v>418</v>
      </c>
      <c r="BG31" s="48" t="s">
        <v>418</v>
      </c>
      <c r="BH31" s="120" t="s">
        <v>2251</v>
      </c>
      <c r="BI31" s="120" t="s">
        <v>2251</v>
      </c>
      <c r="BJ31" s="120" t="s">
        <v>2285</v>
      </c>
      <c r="BK31" s="120" t="s">
        <v>2285</v>
      </c>
      <c r="BL31" s="48">
        <v>0</v>
      </c>
      <c r="BM31" s="49">
        <v>0</v>
      </c>
      <c r="BN31" s="48">
        <v>0</v>
      </c>
      <c r="BO31" s="49">
        <v>0</v>
      </c>
      <c r="BP31" s="48">
        <v>0</v>
      </c>
      <c r="BQ31" s="49">
        <v>0</v>
      </c>
      <c r="BR31" s="48">
        <v>24</v>
      </c>
      <c r="BS31" s="49">
        <v>100</v>
      </c>
      <c r="BT31" s="48">
        <v>24</v>
      </c>
      <c r="BU31" s="2"/>
      <c r="BV31" s="3"/>
      <c r="BW31" s="3"/>
      <c r="BX31" s="3"/>
      <c r="BY31" s="3"/>
    </row>
    <row r="32" spans="1:77" ht="41.45" customHeight="1">
      <c r="A32" s="66" t="s">
        <v>270</v>
      </c>
      <c r="B32" s="81"/>
      <c r="C32" s="67"/>
      <c r="D32" s="67" t="s">
        <v>64</v>
      </c>
      <c r="E32" s="68">
        <v>162.08099559094146</v>
      </c>
      <c r="F32" s="124">
        <v>99.99993127972454</v>
      </c>
      <c r="G32" s="101" t="s">
        <v>476</v>
      </c>
      <c r="H32" s="125"/>
      <c r="I32" s="71" t="s">
        <v>270</v>
      </c>
      <c r="J32" s="72"/>
      <c r="K32" s="126"/>
      <c r="L32" s="71" t="s">
        <v>2072</v>
      </c>
      <c r="M32" s="127">
        <v>1.022902177135279</v>
      </c>
      <c r="N32" s="76">
        <v>7572.77197265625</v>
      </c>
      <c r="O32" s="76">
        <v>5433.5224609375</v>
      </c>
      <c r="P32" s="77"/>
      <c r="Q32" s="78"/>
      <c r="R32" s="78"/>
      <c r="S32" s="128"/>
      <c r="T32" s="48">
        <v>0</v>
      </c>
      <c r="U32" s="48">
        <v>1</v>
      </c>
      <c r="V32" s="49">
        <v>0</v>
      </c>
      <c r="W32" s="49">
        <v>0.003086</v>
      </c>
      <c r="X32" s="49">
        <v>8.2E-05</v>
      </c>
      <c r="Y32" s="49">
        <v>0.448668</v>
      </c>
      <c r="Z32" s="49">
        <v>0</v>
      </c>
      <c r="AA32" s="49">
        <v>0</v>
      </c>
      <c r="AB32" s="73">
        <v>32</v>
      </c>
      <c r="AC32" s="73"/>
      <c r="AD32" s="74"/>
      <c r="AE32" s="81" t="s">
        <v>888</v>
      </c>
      <c r="AF32" s="81">
        <v>129</v>
      </c>
      <c r="AG32" s="81">
        <v>160</v>
      </c>
      <c r="AH32" s="81">
        <v>336</v>
      </c>
      <c r="AI32" s="81">
        <v>649</v>
      </c>
      <c r="AJ32" s="81"/>
      <c r="AK32" s="81" t="s">
        <v>976</v>
      </c>
      <c r="AL32" s="81" t="s">
        <v>1048</v>
      </c>
      <c r="AM32" s="84" t="s">
        <v>1104</v>
      </c>
      <c r="AN32" s="81"/>
      <c r="AO32" s="83">
        <v>43133.17386574074</v>
      </c>
      <c r="AP32" s="84" t="s">
        <v>1176</v>
      </c>
      <c r="AQ32" s="81" t="b">
        <v>1</v>
      </c>
      <c r="AR32" s="81" t="b">
        <v>0</v>
      </c>
      <c r="AS32" s="81" t="b">
        <v>0</v>
      </c>
      <c r="AT32" s="81" t="s">
        <v>728</v>
      </c>
      <c r="AU32" s="81">
        <v>2</v>
      </c>
      <c r="AV32" s="81"/>
      <c r="AW32" s="81" t="b">
        <v>0</v>
      </c>
      <c r="AX32" s="81" t="s">
        <v>1234</v>
      </c>
      <c r="AY32" s="84" t="s">
        <v>1315</v>
      </c>
      <c r="AZ32" s="81" t="s">
        <v>66</v>
      </c>
      <c r="BA32" s="80" t="str">
        <f>REPLACE(INDEX(GroupVertices[Group],MATCH(Vertices[[#This Row],[Vertex]],GroupVertices[Vertex],0)),1,1,"")</f>
        <v>8</v>
      </c>
      <c r="BB32" s="48"/>
      <c r="BC32" s="48"/>
      <c r="BD32" s="48"/>
      <c r="BE32" s="48"/>
      <c r="BF32" s="48"/>
      <c r="BG32" s="48"/>
      <c r="BH32" s="120" t="s">
        <v>1589</v>
      </c>
      <c r="BI32" s="120" t="s">
        <v>1589</v>
      </c>
      <c r="BJ32" s="120" t="s">
        <v>1605</v>
      </c>
      <c r="BK32" s="120" t="s">
        <v>1605</v>
      </c>
      <c r="BL32" s="48">
        <v>1</v>
      </c>
      <c r="BM32" s="49">
        <v>3.8461538461538463</v>
      </c>
      <c r="BN32" s="48">
        <v>0</v>
      </c>
      <c r="BO32" s="49">
        <v>0</v>
      </c>
      <c r="BP32" s="48">
        <v>0</v>
      </c>
      <c r="BQ32" s="49">
        <v>0</v>
      </c>
      <c r="BR32" s="48">
        <v>25</v>
      </c>
      <c r="BS32" s="49">
        <v>96.15384615384616</v>
      </c>
      <c r="BT32" s="48">
        <v>26</v>
      </c>
      <c r="BU32" s="2"/>
      <c r="BV32" s="3"/>
      <c r="BW32" s="3"/>
      <c r="BX32" s="3"/>
      <c r="BY32" s="3"/>
    </row>
    <row r="33" spans="1:77" ht="41.45" customHeight="1">
      <c r="A33" s="66" t="s">
        <v>266</v>
      </c>
      <c r="B33" s="81"/>
      <c r="C33" s="67"/>
      <c r="D33" s="67" t="s">
        <v>64</v>
      </c>
      <c r="E33" s="68">
        <v>162.73845198928657</v>
      </c>
      <c r="F33" s="124">
        <v>99.99937346436357</v>
      </c>
      <c r="G33" s="101" t="s">
        <v>473</v>
      </c>
      <c r="H33" s="125"/>
      <c r="I33" s="71" t="s">
        <v>266</v>
      </c>
      <c r="J33" s="72"/>
      <c r="K33" s="126"/>
      <c r="L33" s="71" t="s">
        <v>2073</v>
      </c>
      <c r="M33" s="127">
        <v>1.2088034431005514</v>
      </c>
      <c r="N33" s="76">
        <v>7572.77197265625</v>
      </c>
      <c r="O33" s="76">
        <v>4565.4775390625</v>
      </c>
      <c r="P33" s="77"/>
      <c r="Q33" s="78"/>
      <c r="R33" s="78"/>
      <c r="S33" s="128"/>
      <c r="T33" s="48">
        <v>3</v>
      </c>
      <c r="U33" s="48">
        <v>2</v>
      </c>
      <c r="V33" s="49">
        <v>294</v>
      </c>
      <c r="W33" s="49">
        <v>0.004</v>
      </c>
      <c r="X33" s="49">
        <v>0.000963</v>
      </c>
      <c r="Y33" s="49">
        <v>1.405499</v>
      </c>
      <c r="Z33" s="49">
        <v>0</v>
      </c>
      <c r="AA33" s="49">
        <v>0</v>
      </c>
      <c r="AB33" s="73">
        <v>33</v>
      </c>
      <c r="AC33" s="73"/>
      <c r="AD33" s="74"/>
      <c r="AE33" s="81" t="s">
        <v>826</v>
      </c>
      <c r="AF33" s="81">
        <v>2001</v>
      </c>
      <c r="AG33" s="81">
        <v>1199</v>
      </c>
      <c r="AH33" s="81">
        <v>4551</v>
      </c>
      <c r="AI33" s="81">
        <v>4350</v>
      </c>
      <c r="AJ33" s="81"/>
      <c r="AK33" s="81" t="s">
        <v>918</v>
      </c>
      <c r="AL33" s="81" t="s">
        <v>1000</v>
      </c>
      <c r="AM33" s="84" t="s">
        <v>1068</v>
      </c>
      <c r="AN33" s="81"/>
      <c r="AO33" s="83">
        <v>42278.42581018519</v>
      </c>
      <c r="AP33" s="84" t="s">
        <v>1123</v>
      </c>
      <c r="AQ33" s="81" t="b">
        <v>0</v>
      </c>
      <c r="AR33" s="81" t="b">
        <v>0</v>
      </c>
      <c r="AS33" s="81" t="b">
        <v>1</v>
      </c>
      <c r="AT33" s="81" t="s">
        <v>728</v>
      </c>
      <c r="AU33" s="81">
        <v>6</v>
      </c>
      <c r="AV33" s="84" t="s">
        <v>1191</v>
      </c>
      <c r="AW33" s="81" t="b">
        <v>0</v>
      </c>
      <c r="AX33" s="81" t="s">
        <v>1234</v>
      </c>
      <c r="AY33" s="84" t="s">
        <v>1253</v>
      </c>
      <c r="AZ33" s="81" t="s">
        <v>66</v>
      </c>
      <c r="BA33" s="80" t="str">
        <f>REPLACE(INDEX(GroupVertices[Group],MATCH(Vertices[[#This Row],[Vertex]],GroupVertices[Vertex],0)),1,1,"")</f>
        <v>8</v>
      </c>
      <c r="BB33" s="48" t="s">
        <v>2108</v>
      </c>
      <c r="BC33" s="48" t="s">
        <v>2108</v>
      </c>
      <c r="BD33" s="48" t="s">
        <v>2111</v>
      </c>
      <c r="BE33" s="48" t="s">
        <v>2111</v>
      </c>
      <c r="BF33" s="48" t="s">
        <v>2116</v>
      </c>
      <c r="BG33" s="48" t="s">
        <v>2239</v>
      </c>
      <c r="BH33" s="120" t="s">
        <v>2256</v>
      </c>
      <c r="BI33" s="120" t="s">
        <v>2273</v>
      </c>
      <c r="BJ33" s="120" t="s">
        <v>2289</v>
      </c>
      <c r="BK33" s="120" t="s">
        <v>2289</v>
      </c>
      <c r="BL33" s="48">
        <v>2</v>
      </c>
      <c r="BM33" s="49">
        <v>5.714285714285714</v>
      </c>
      <c r="BN33" s="48">
        <v>0</v>
      </c>
      <c r="BO33" s="49">
        <v>0</v>
      </c>
      <c r="BP33" s="48">
        <v>0</v>
      </c>
      <c r="BQ33" s="49">
        <v>0</v>
      </c>
      <c r="BR33" s="48">
        <v>33</v>
      </c>
      <c r="BS33" s="49">
        <v>94.28571428571429</v>
      </c>
      <c r="BT33" s="48">
        <v>35</v>
      </c>
      <c r="BU33" s="2"/>
      <c r="BV33" s="3"/>
      <c r="BW33" s="3"/>
      <c r="BX33" s="3"/>
      <c r="BY33" s="3"/>
    </row>
    <row r="34" spans="1:77" ht="41.45" customHeight="1">
      <c r="A34" s="66" t="s">
        <v>233</v>
      </c>
      <c r="B34" s="81"/>
      <c r="C34" s="67"/>
      <c r="D34" s="67" t="s">
        <v>64</v>
      </c>
      <c r="E34" s="68">
        <v>162.48597354564873</v>
      </c>
      <c r="F34" s="124">
        <v>99.99958767834724</v>
      </c>
      <c r="G34" s="101" t="s">
        <v>441</v>
      </c>
      <c r="H34" s="125"/>
      <c r="I34" s="71" t="s">
        <v>233</v>
      </c>
      <c r="J34" s="72"/>
      <c r="K34" s="126"/>
      <c r="L34" s="71" t="s">
        <v>1328</v>
      </c>
      <c r="M34" s="127">
        <v>1.1374130628116739</v>
      </c>
      <c r="N34" s="76">
        <v>7686.39697265625</v>
      </c>
      <c r="O34" s="76">
        <v>2623.364013671875</v>
      </c>
      <c r="P34" s="77"/>
      <c r="Q34" s="78"/>
      <c r="R34" s="78"/>
      <c r="S34" s="128"/>
      <c r="T34" s="48">
        <v>2</v>
      </c>
      <c r="U34" s="48">
        <v>1</v>
      </c>
      <c r="V34" s="49">
        <v>0</v>
      </c>
      <c r="W34" s="49">
        <v>1</v>
      </c>
      <c r="X34" s="49">
        <v>0</v>
      </c>
      <c r="Y34" s="49">
        <v>1.298239</v>
      </c>
      <c r="Z34" s="49">
        <v>0</v>
      </c>
      <c r="AA34" s="49">
        <v>0</v>
      </c>
      <c r="AB34" s="73">
        <v>34</v>
      </c>
      <c r="AC34" s="73"/>
      <c r="AD34" s="74"/>
      <c r="AE34" s="81" t="s">
        <v>809</v>
      </c>
      <c r="AF34" s="81">
        <v>743</v>
      </c>
      <c r="AG34" s="81">
        <v>800</v>
      </c>
      <c r="AH34" s="81">
        <v>1013</v>
      </c>
      <c r="AI34" s="81">
        <v>306</v>
      </c>
      <c r="AJ34" s="81"/>
      <c r="AK34" s="81" t="s">
        <v>901</v>
      </c>
      <c r="AL34" s="81"/>
      <c r="AM34" s="84" t="s">
        <v>1059</v>
      </c>
      <c r="AN34" s="81"/>
      <c r="AO34" s="83">
        <v>41794.83962962963</v>
      </c>
      <c r="AP34" s="84" t="s">
        <v>1110</v>
      </c>
      <c r="AQ34" s="81" t="b">
        <v>0</v>
      </c>
      <c r="AR34" s="81" t="b">
        <v>0</v>
      </c>
      <c r="AS34" s="81" t="b">
        <v>1</v>
      </c>
      <c r="AT34" s="81" t="s">
        <v>729</v>
      </c>
      <c r="AU34" s="81">
        <v>12</v>
      </c>
      <c r="AV34" s="84" t="s">
        <v>1191</v>
      </c>
      <c r="AW34" s="81" t="b">
        <v>0</v>
      </c>
      <c r="AX34" s="81" t="s">
        <v>1234</v>
      </c>
      <c r="AY34" s="84" t="s">
        <v>1235</v>
      </c>
      <c r="AZ34" s="81" t="s">
        <v>66</v>
      </c>
      <c r="BA34" s="80" t="str">
        <f>REPLACE(INDEX(GroupVertices[Group],MATCH(Vertices[[#This Row],[Vertex]],GroupVertices[Vertex],0)),1,1,"")</f>
        <v>12</v>
      </c>
      <c r="BB34" s="48"/>
      <c r="BC34" s="48"/>
      <c r="BD34" s="48"/>
      <c r="BE34" s="48"/>
      <c r="BF34" s="48" t="s">
        <v>401</v>
      </c>
      <c r="BG34" s="48" t="s">
        <v>401</v>
      </c>
      <c r="BH34" s="120" t="s">
        <v>1511</v>
      </c>
      <c r="BI34" s="120" t="s">
        <v>1511</v>
      </c>
      <c r="BJ34" s="120" t="s">
        <v>1539</v>
      </c>
      <c r="BK34" s="120" t="s">
        <v>1539</v>
      </c>
      <c r="BL34" s="48">
        <v>1</v>
      </c>
      <c r="BM34" s="49">
        <v>2.9411764705882355</v>
      </c>
      <c r="BN34" s="48">
        <v>0</v>
      </c>
      <c r="BO34" s="49">
        <v>0</v>
      </c>
      <c r="BP34" s="48">
        <v>0</v>
      </c>
      <c r="BQ34" s="49">
        <v>0</v>
      </c>
      <c r="BR34" s="48">
        <v>33</v>
      </c>
      <c r="BS34" s="49">
        <v>97.05882352941177</v>
      </c>
      <c r="BT34" s="48">
        <v>34</v>
      </c>
      <c r="BU34" s="2"/>
      <c r="BV34" s="3"/>
      <c r="BW34" s="3"/>
      <c r="BX34" s="3"/>
      <c r="BY34" s="3"/>
    </row>
    <row r="35" spans="1:77" ht="41.45" customHeight="1">
      <c r="A35" s="66" t="s">
        <v>234</v>
      </c>
      <c r="B35" s="81"/>
      <c r="C35" s="67"/>
      <c r="D35" s="67" t="s">
        <v>64</v>
      </c>
      <c r="E35" s="68">
        <v>162.19426286264866</v>
      </c>
      <c r="F35" s="124">
        <v>99.99983517871432</v>
      </c>
      <c r="G35" s="101" t="s">
        <v>442</v>
      </c>
      <c r="H35" s="125"/>
      <c r="I35" s="71" t="s">
        <v>234</v>
      </c>
      <c r="J35" s="72"/>
      <c r="K35" s="126"/>
      <c r="L35" s="71" t="s">
        <v>1329</v>
      </c>
      <c r="M35" s="127">
        <v>1.0549294404728957</v>
      </c>
      <c r="N35" s="76">
        <v>7686.39697265625</v>
      </c>
      <c r="O35" s="76">
        <v>3408.999755859375</v>
      </c>
      <c r="P35" s="77"/>
      <c r="Q35" s="78"/>
      <c r="R35" s="78"/>
      <c r="S35" s="128"/>
      <c r="T35" s="48">
        <v>0</v>
      </c>
      <c r="U35" s="48">
        <v>1</v>
      </c>
      <c r="V35" s="49">
        <v>0</v>
      </c>
      <c r="W35" s="49">
        <v>1</v>
      </c>
      <c r="X35" s="49">
        <v>0</v>
      </c>
      <c r="Y35" s="49">
        <v>0.701751</v>
      </c>
      <c r="Z35" s="49">
        <v>0</v>
      </c>
      <c r="AA35" s="49">
        <v>0</v>
      </c>
      <c r="AB35" s="73">
        <v>35</v>
      </c>
      <c r="AC35" s="73"/>
      <c r="AD35" s="74"/>
      <c r="AE35" s="81" t="s">
        <v>810</v>
      </c>
      <c r="AF35" s="81">
        <v>287</v>
      </c>
      <c r="AG35" s="81">
        <v>339</v>
      </c>
      <c r="AH35" s="81">
        <v>1144</v>
      </c>
      <c r="AI35" s="81">
        <v>1776</v>
      </c>
      <c r="AJ35" s="81"/>
      <c r="AK35" s="81" t="s">
        <v>902</v>
      </c>
      <c r="AL35" s="81"/>
      <c r="AM35" s="81"/>
      <c r="AN35" s="81"/>
      <c r="AO35" s="83">
        <v>41538.57635416667</v>
      </c>
      <c r="AP35" s="84" t="s">
        <v>1111</v>
      </c>
      <c r="AQ35" s="81" t="b">
        <v>1</v>
      </c>
      <c r="AR35" s="81" t="b">
        <v>0</v>
      </c>
      <c r="AS35" s="81" t="b">
        <v>1</v>
      </c>
      <c r="AT35" s="81" t="s">
        <v>728</v>
      </c>
      <c r="AU35" s="81">
        <v>0</v>
      </c>
      <c r="AV35" s="84" t="s">
        <v>1191</v>
      </c>
      <c r="AW35" s="81" t="b">
        <v>0</v>
      </c>
      <c r="AX35" s="81" t="s">
        <v>1234</v>
      </c>
      <c r="AY35" s="84" t="s">
        <v>1236</v>
      </c>
      <c r="AZ35" s="81" t="s">
        <v>66</v>
      </c>
      <c r="BA35" s="80" t="str">
        <f>REPLACE(INDEX(GroupVertices[Group],MATCH(Vertices[[#This Row],[Vertex]],GroupVertices[Vertex],0)),1,1,"")</f>
        <v>12</v>
      </c>
      <c r="BB35" s="48"/>
      <c r="BC35" s="48"/>
      <c r="BD35" s="48"/>
      <c r="BE35" s="48"/>
      <c r="BF35" s="48" t="s">
        <v>402</v>
      </c>
      <c r="BG35" s="48" t="s">
        <v>402</v>
      </c>
      <c r="BH35" s="120" t="s">
        <v>1511</v>
      </c>
      <c r="BI35" s="120" t="s">
        <v>1511</v>
      </c>
      <c r="BJ35" s="120" t="s">
        <v>1539</v>
      </c>
      <c r="BK35" s="120" t="s">
        <v>1539</v>
      </c>
      <c r="BL35" s="48">
        <v>1</v>
      </c>
      <c r="BM35" s="49">
        <v>2.9411764705882355</v>
      </c>
      <c r="BN35" s="48">
        <v>0</v>
      </c>
      <c r="BO35" s="49">
        <v>0</v>
      </c>
      <c r="BP35" s="48">
        <v>0</v>
      </c>
      <c r="BQ35" s="49">
        <v>0</v>
      </c>
      <c r="BR35" s="48">
        <v>33</v>
      </c>
      <c r="BS35" s="49">
        <v>97.05882352941177</v>
      </c>
      <c r="BT35" s="48">
        <v>34</v>
      </c>
      <c r="BU35" s="2"/>
      <c r="BV35" s="3"/>
      <c r="BW35" s="3"/>
      <c r="BX35" s="3"/>
      <c r="BY35" s="3"/>
    </row>
    <row r="36" spans="1:77" ht="41.45" customHeight="1">
      <c r="A36" s="66" t="s">
        <v>313</v>
      </c>
      <c r="B36" s="81"/>
      <c r="C36" s="67"/>
      <c r="D36" s="67" t="s">
        <v>64</v>
      </c>
      <c r="E36" s="68">
        <v>162.19616119681135</v>
      </c>
      <c r="F36" s="124">
        <v>99.99983356808286</v>
      </c>
      <c r="G36" s="101" t="s">
        <v>1220</v>
      </c>
      <c r="H36" s="125"/>
      <c r="I36" s="71" t="s">
        <v>313</v>
      </c>
      <c r="J36" s="72"/>
      <c r="K36" s="126"/>
      <c r="L36" s="71" t="s">
        <v>1361</v>
      </c>
      <c r="M36" s="127">
        <v>1.0554662102495038</v>
      </c>
      <c r="N36" s="76">
        <v>4499.4931640625</v>
      </c>
      <c r="O36" s="76">
        <v>5861.23828125</v>
      </c>
      <c r="P36" s="77"/>
      <c r="Q36" s="78"/>
      <c r="R36" s="78"/>
      <c r="S36" s="128"/>
      <c r="T36" s="48">
        <v>2</v>
      </c>
      <c r="U36" s="48">
        <v>0</v>
      </c>
      <c r="V36" s="49">
        <v>0</v>
      </c>
      <c r="W36" s="49">
        <v>0.004902</v>
      </c>
      <c r="X36" s="49">
        <v>0.006136</v>
      </c>
      <c r="Y36" s="49">
        <v>0.425939</v>
      </c>
      <c r="Z36" s="49">
        <v>1</v>
      </c>
      <c r="AA36" s="49">
        <v>0</v>
      </c>
      <c r="AB36" s="73">
        <v>36</v>
      </c>
      <c r="AC36" s="73"/>
      <c r="AD36" s="74"/>
      <c r="AE36" s="81" t="s">
        <v>879</v>
      </c>
      <c r="AF36" s="81">
        <v>90</v>
      </c>
      <c r="AG36" s="81">
        <v>342</v>
      </c>
      <c r="AH36" s="81">
        <v>334</v>
      </c>
      <c r="AI36" s="81">
        <v>614</v>
      </c>
      <c r="AJ36" s="81"/>
      <c r="AK36" s="81" t="s">
        <v>968</v>
      </c>
      <c r="AL36" s="81" t="s">
        <v>1041</v>
      </c>
      <c r="AM36" s="84" t="s">
        <v>1099</v>
      </c>
      <c r="AN36" s="81"/>
      <c r="AO36" s="83">
        <v>41778.689409722225</v>
      </c>
      <c r="AP36" s="84" t="s">
        <v>1168</v>
      </c>
      <c r="AQ36" s="81" t="b">
        <v>1</v>
      </c>
      <c r="AR36" s="81" t="b">
        <v>0</v>
      </c>
      <c r="AS36" s="81" t="b">
        <v>0</v>
      </c>
      <c r="AT36" s="81" t="s">
        <v>728</v>
      </c>
      <c r="AU36" s="81">
        <v>1</v>
      </c>
      <c r="AV36" s="84" t="s">
        <v>1191</v>
      </c>
      <c r="AW36" s="81" t="b">
        <v>0</v>
      </c>
      <c r="AX36" s="81" t="s">
        <v>1234</v>
      </c>
      <c r="AY36" s="84" t="s">
        <v>1306</v>
      </c>
      <c r="AZ36" s="81" t="s">
        <v>65</v>
      </c>
      <c r="BA36" s="80" t="str">
        <f>REPLACE(INDEX(GroupVertices[Group],MATCH(Vertices[[#This Row],[Vertex]],GroupVertices[Vertex],0)),1,1,"")</f>
        <v>3</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6" t="s">
        <v>286</v>
      </c>
      <c r="B37" s="81"/>
      <c r="C37" s="67"/>
      <c r="D37" s="67" t="s">
        <v>64</v>
      </c>
      <c r="E37" s="68">
        <v>164.02678810769913</v>
      </c>
      <c r="F37" s="124">
        <v>99.99828038248202</v>
      </c>
      <c r="G37" s="101" t="s">
        <v>491</v>
      </c>
      <c r="H37" s="125"/>
      <c r="I37" s="71" t="s">
        <v>286</v>
      </c>
      <c r="J37" s="72"/>
      <c r="K37" s="126"/>
      <c r="L37" s="71" t="s">
        <v>2074</v>
      </c>
      <c r="M37" s="127">
        <v>1.5730911981585831</v>
      </c>
      <c r="N37" s="76">
        <v>4942.61865234375</v>
      </c>
      <c r="O37" s="76">
        <v>5291.599609375</v>
      </c>
      <c r="P37" s="77"/>
      <c r="Q37" s="78"/>
      <c r="R37" s="78"/>
      <c r="S37" s="128"/>
      <c r="T37" s="48">
        <v>2</v>
      </c>
      <c r="U37" s="48">
        <v>0</v>
      </c>
      <c r="V37" s="49">
        <v>0</v>
      </c>
      <c r="W37" s="49">
        <v>0.004902</v>
      </c>
      <c r="X37" s="49">
        <v>0.006136</v>
      </c>
      <c r="Y37" s="49">
        <v>0.425939</v>
      </c>
      <c r="Z37" s="49">
        <v>1</v>
      </c>
      <c r="AA37" s="49">
        <v>0</v>
      </c>
      <c r="AB37" s="73">
        <v>37</v>
      </c>
      <c r="AC37" s="73"/>
      <c r="AD37" s="74"/>
      <c r="AE37" s="81" t="s">
        <v>846</v>
      </c>
      <c r="AF37" s="81">
        <v>154</v>
      </c>
      <c r="AG37" s="81">
        <v>3235</v>
      </c>
      <c r="AH37" s="81">
        <v>1682</v>
      </c>
      <c r="AI37" s="81">
        <v>1450</v>
      </c>
      <c r="AJ37" s="81"/>
      <c r="AK37" s="81" t="s">
        <v>937</v>
      </c>
      <c r="AL37" s="81" t="s">
        <v>1014</v>
      </c>
      <c r="AM37" s="84" t="s">
        <v>1077</v>
      </c>
      <c r="AN37" s="81"/>
      <c r="AO37" s="83">
        <v>42879.66991898148</v>
      </c>
      <c r="AP37" s="84" t="s">
        <v>1140</v>
      </c>
      <c r="AQ37" s="81" t="b">
        <v>1</v>
      </c>
      <c r="AR37" s="81" t="b">
        <v>0</v>
      </c>
      <c r="AS37" s="81" t="b">
        <v>1</v>
      </c>
      <c r="AT37" s="81" t="s">
        <v>728</v>
      </c>
      <c r="AU37" s="81">
        <v>19</v>
      </c>
      <c r="AV37" s="81"/>
      <c r="AW37" s="81" t="b">
        <v>0</v>
      </c>
      <c r="AX37" s="81" t="s">
        <v>1234</v>
      </c>
      <c r="AY37" s="84" t="s">
        <v>1273</v>
      </c>
      <c r="AZ37" s="81" t="s">
        <v>65</v>
      </c>
      <c r="BA37" s="80"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6" t="s">
        <v>256</v>
      </c>
      <c r="B38" s="81"/>
      <c r="C38" s="67"/>
      <c r="D38" s="67" t="s">
        <v>64</v>
      </c>
      <c r="E38" s="68">
        <v>163.9692053047642</v>
      </c>
      <c r="F38" s="124">
        <v>99.99832923830286</v>
      </c>
      <c r="G38" s="101" t="s">
        <v>464</v>
      </c>
      <c r="H38" s="125"/>
      <c r="I38" s="71" t="s">
        <v>256</v>
      </c>
      <c r="J38" s="72"/>
      <c r="K38" s="126"/>
      <c r="L38" s="71" t="s">
        <v>2075</v>
      </c>
      <c r="M38" s="127">
        <v>1.5568091816014706</v>
      </c>
      <c r="N38" s="76">
        <v>4414.0791015625</v>
      </c>
      <c r="O38" s="76">
        <v>8594.71484375</v>
      </c>
      <c r="P38" s="77"/>
      <c r="Q38" s="78"/>
      <c r="R38" s="78"/>
      <c r="S38" s="128"/>
      <c r="T38" s="48">
        <v>2</v>
      </c>
      <c r="U38" s="48">
        <v>0</v>
      </c>
      <c r="V38" s="49">
        <v>0</v>
      </c>
      <c r="W38" s="49">
        <v>0.004902</v>
      </c>
      <c r="X38" s="49">
        <v>0.006136</v>
      </c>
      <c r="Y38" s="49">
        <v>0.425939</v>
      </c>
      <c r="Z38" s="49">
        <v>1</v>
      </c>
      <c r="AA38" s="49">
        <v>0</v>
      </c>
      <c r="AB38" s="73">
        <v>38</v>
      </c>
      <c r="AC38" s="73"/>
      <c r="AD38" s="74"/>
      <c r="AE38" s="81" t="s">
        <v>855</v>
      </c>
      <c r="AF38" s="81">
        <v>193</v>
      </c>
      <c r="AG38" s="81">
        <v>3144</v>
      </c>
      <c r="AH38" s="81">
        <v>10480</v>
      </c>
      <c r="AI38" s="81">
        <v>15959</v>
      </c>
      <c r="AJ38" s="81"/>
      <c r="AK38" s="81" t="s">
        <v>946</v>
      </c>
      <c r="AL38" s="81" t="s">
        <v>1022</v>
      </c>
      <c r="AM38" s="84" t="s">
        <v>1085</v>
      </c>
      <c r="AN38" s="81"/>
      <c r="AO38" s="83">
        <v>42009.98949074074</v>
      </c>
      <c r="AP38" s="84" t="s">
        <v>1149</v>
      </c>
      <c r="AQ38" s="81" t="b">
        <v>1</v>
      </c>
      <c r="AR38" s="81" t="b">
        <v>0</v>
      </c>
      <c r="AS38" s="81" t="b">
        <v>1</v>
      </c>
      <c r="AT38" s="81" t="s">
        <v>728</v>
      </c>
      <c r="AU38" s="81">
        <v>117</v>
      </c>
      <c r="AV38" s="84" t="s">
        <v>1191</v>
      </c>
      <c r="AW38" s="81" t="b">
        <v>0</v>
      </c>
      <c r="AX38" s="81" t="s">
        <v>1234</v>
      </c>
      <c r="AY38" s="84" t="s">
        <v>1282</v>
      </c>
      <c r="AZ38" s="81" t="s">
        <v>65</v>
      </c>
      <c r="BA38" s="80"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6" t="s">
        <v>305</v>
      </c>
      <c r="B39" s="81"/>
      <c r="C39" s="67"/>
      <c r="D39" s="67" t="s">
        <v>64</v>
      </c>
      <c r="E39" s="68">
        <v>163.90529472128694</v>
      </c>
      <c r="F39" s="124">
        <v>99.9983834628952</v>
      </c>
      <c r="G39" s="101" t="s">
        <v>1212</v>
      </c>
      <c r="H39" s="125"/>
      <c r="I39" s="71" t="s">
        <v>305</v>
      </c>
      <c r="J39" s="72"/>
      <c r="K39" s="126"/>
      <c r="L39" s="71" t="s">
        <v>1353</v>
      </c>
      <c r="M39" s="127">
        <v>1.5387379324556645</v>
      </c>
      <c r="N39" s="76">
        <v>4253.77587890625</v>
      </c>
      <c r="O39" s="76">
        <v>7729.4970703125</v>
      </c>
      <c r="P39" s="77"/>
      <c r="Q39" s="78"/>
      <c r="R39" s="78"/>
      <c r="S39" s="128"/>
      <c r="T39" s="48">
        <v>2</v>
      </c>
      <c r="U39" s="48">
        <v>0</v>
      </c>
      <c r="V39" s="49">
        <v>0</v>
      </c>
      <c r="W39" s="49">
        <v>0.004902</v>
      </c>
      <c r="X39" s="49">
        <v>0.006136</v>
      </c>
      <c r="Y39" s="49">
        <v>0.425939</v>
      </c>
      <c r="Z39" s="49">
        <v>1</v>
      </c>
      <c r="AA39" s="49">
        <v>0</v>
      </c>
      <c r="AB39" s="73">
        <v>39</v>
      </c>
      <c r="AC39" s="73"/>
      <c r="AD39" s="74"/>
      <c r="AE39" s="81" t="s">
        <v>857</v>
      </c>
      <c r="AF39" s="81">
        <v>752</v>
      </c>
      <c r="AG39" s="81">
        <v>3043</v>
      </c>
      <c r="AH39" s="81">
        <v>4462</v>
      </c>
      <c r="AI39" s="81">
        <v>12621</v>
      </c>
      <c r="AJ39" s="81"/>
      <c r="AK39" s="81" t="s">
        <v>948</v>
      </c>
      <c r="AL39" s="81" t="s">
        <v>1024</v>
      </c>
      <c r="AM39" s="84" t="s">
        <v>1087</v>
      </c>
      <c r="AN39" s="81"/>
      <c r="AO39" s="83">
        <v>40417.09042824074</v>
      </c>
      <c r="AP39" s="84" t="s">
        <v>1151</v>
      </c>
      <c r="AQ39" s="81" t="b">
        <v>1</v>
      </c>
      <c r="AR39" s="81" t="b">
        <v>0</v>
      </c>
      <c r="AS39" s="81" t="b">
        <v>1</v>
      </c>
      <c r="AT39" s="81" t="s">
        <v>728</v>
      </c>
      <c r="AU39" s="81">
        <v>37</v>
      </c>
      <c r="AV39" s="84" t="s">
        <v>1191</v>
      </c>
      <c r="AW39" s="81" t="b">
        <v>0</v>
      </c>
      <c r="AX39" s="81" t="s">
        <v>1234</v>
      </c>
      <c r="AY39" s="84" t="s">
        <v>1284</v>
      </c>
      <c r="AZ39" s="81" t="s">
        <v>65</v>
      </c>
      <c r="BA39" s="80"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6" t="s">
        <v>307</v>
      </c>
      <c r="B40" s="81"/>
      <c r="C40" s="67"/>
      <c r="D40" s="67" t="s">
        <v>64</v>
      </c>
      <c r="E40" s="68">
        <v>166.8312604440471</v>
      </c>
      <c r="F40" s="124">
        <v>99.99590094294419</v>
      </c>
      <c r="G40" s="101" t="s">
        <v>1214</v>
      </c>
      <c r="H40" s="125"/>
      <c r="I40" s="71" t="s">
        <v>307</v>
      </c>
      <c r="J40" s="72"/>
      <c r="K40" s="126"/>
      <c r="L40" s="71" t="s">
        <v>1355</v>
      </c>
      <c r="M40" s="127">
        <v>2.366079081467618</v>
      </c>
      <c r="N40" s="76">
        <v>5463.6669921875</v>
      </c>
      <c r="O40" s="76">
        <v>5202.2294921875</v>
      </c>
      <c r="P40" s="77"/>
      <c r="Q40" s="78"/>
      <c r="R40" s="78"/>
      <c r="S40" s="128"/>
      <c r="T40" s="48">
        <v>2</v>
      </c>
      <c r="U40" s="48">
        <v>0</v>
      </c>
      <c r="V40" s="49">
        <v>0</v>
      </c>
      <c r="W40" s="49">
        <v>0.004902</v>
      </c>
      <c r="X40" s="49">
        <v>0.006136</v>
      </c>
      <c r="Y40" s="49">
        <v>0.425939</v>
      </c>
      <c r="Z40" s="49">
        <v>1</v>
      </c>
      <c r="AA40" s="49">
        <v>0</v>
      </c>
      <c r="AB40" s="73">
        <v>40</v>
      </c>
      <c r="AC40" s="73"/>
      <c r="AD40" s="74"/>
      <c r="AE40" s="81" t="s">
        <v>865</v>
      </c>
      <c r="AF40" s="81">
        <v>7203</v>
      </c>
      <c r="AG40" s="81">
        <v>7667</v>
      </c>
      <c r="AH40" s="81">
        <v>75385</v>
      </c>
      <c r="AI40" s="81">
        <v>91149</v>
      </c>
      <c r="AJ40" s="81"/>
      <c r="AK40" s="81" t="s">
        <v>955</v>
      </c>
      <c r="AL40" s="81" t="s">
        <v>1029</v>
      </c>
      <c r="AM40" s="84" t="s">
        <v>1091</v>
      </c>
      <c r="AN40" s="81"/>
      <c r="AO40" s="83">
        <v>41350.712546296294</v>
      </c>
      <c r="AP40" s="84" t="s">
        <v>1157</v>
      </c>
      <c r="AQ40" s="81" t="b">
        <v>0</v>
      </c>
      <c r="AR40" s="81" t="b">
        <v>0</v>
      </c>
      <c r="AS40" s="81" t="b">
        <v>1</v>
      </c>
      <c r="AT40" s="81" t="s">
        <v>1188</v>
      </c>
      <c r="AU40" s="81">
        <v>53</v>
      </c>
      <c r="AV40" s="84" t="s">
        <v>1191</v>
      </c>
      <c r="AW40" s="81" t="b">
        <v>0</v>
      </c>
      <c r="AX40" s="81" t="s">
        <v>1234</v>
      </c>
      <c r="AY40" s="84" t="s">
        <v>1292</v>
      </c>
      <c r="AZ40" s="81" t="s">
        <v>65</v>
      </c>
      <c r="BA40" s="80"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6" t="s">
        <v>258</v>
      </c>
      <c r="B41" s="81"/>
      <c r="C41" s="67"/>
      <c r="D41" s="67" t="s">
        <v>64</v>
      </c>
      <c r="E41" s="68">
        <v>162.10567393505644</v>
      </c>
      <c r="F41" s="124">
        <v>99.99991034151562</v>
      </c>
      <c r="G41" s="101" t="s">
        <v>466</v>
      </c>
      <c r="H41" s="125"/>
      <c r="I41" s="71" t="s">
        <v>258</v>
      </c>
      <c r="J41" s="72"/>
      <c r="K41" s="126"/>
      <c r="L41" s="71" t="s">
        <v>2076</v>
      </c>
      <c r="M41" s="127">
        <v>1.0298801842311842</v>
      </c>
      <c r="N41" s="76">
        <v>6178.708984375</v>
      </c>
      <c r="O41" s="76">
        <v>1473.0931396484375</v>
      </c>
      <c r="P41" s="77"/>
      <c r="Q41" s="78"/>
      <c r="R41" s="78"/>
      <c r="S41" s="128"/>
      <c r="T41" s="48">
        <v>11</v>
      </c>
      <c r="U41" s="48">
        <v>0</v>
      </c>
      <c r="V41" s="49">
        <v>94.76444</v>
      </c>
      <c r="W41" s="49">
        <v>0.006667</v>
      </c>
      <c r="X41" s="49">
        <v>0.031416</v>
      </c>
      <c r="Y41" s="49">
        <v>1.711643</v>
      </c>
      <c r="Z41" s="49">
        <v>0.34545454545454546</v>
      </c>
      <c r="AA41" s="49">
        <v>0</v>
      </c>
      <c r="AB41" s="73">
        <v>41</v>
      </c>
      <c r="AC41" s="73"/>
      <c r="AD41" s="74"/>
      <c r="AE41" s="81" t="s">
        <v>828</v>
      </c>
      <c r="AF41" s="81">
        <v>206</v>
      </c>
      <c r="AG41" s="81">
        <v>199</v>
      </c>
      <c r="AH41" s="81">
        <v>185</v>
      </c>
      <c r="AI41" s="81">
        <v>185</v>
      </c>
      <c r="AJ41" s="81"/>
      <c r="AK41" s="81" t="s">
        <v>919</v>
      </c>
      <c r="AL41" s="81" t="s">
        <v>754</v>
      </c>
      <c r="AM41" s="81"/>
      <c r="AN41" s="81"/>
      <c r="AO41" s="83">
        <v>43468.5916087963</v>
      </c>
      <c r="AP41" s="81"/>
      <c r="AQ41" s="81" t="b">
        <v>1</v>
      </c>
      <c r="AR41" s="81" t="b">
        <v>0</v>
      </c>
      <c r="AS41" s="81" t="b">
        <v>0</v>
      </c>
      <c r="AT41" s="81" t="s">
        <v>728</v>
      </c>
      <c r="AU41" s="81">
        <v>4</v>
      </c>
      <c r="AV41" s="81"/>
      <c r="AW41" s="81" t="b">
        <v>0</v>
      </c>
      <c r="AX41" s="81" t="s">
        <v>1234</v>
      </c>
      <c r="AY41" s="84" t="s">
        <v>1255</v>
      </c>
      <c r="AZ41" s="81" t="s">
        <v>65</v>
      </c>
      <c r="BA41" s="80" t="str">
        <f>REPLACE(INDEX(GroupVertices[Group],MATCH(Vertices[[#This Row],[Vertex]],GroupVertices[Vertex],0)),1,1,"")</f>
        <v>4</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6" t="s">
        <v>264</v>
      </c>
      <c r="B42" s="81"/>
      <c r="C42" s="67"/>
      <c r="D42" s="67" t="s">
        <v>64</v>
      </c>
      <c r="E42" s="68">
        <v>162.14364061831023</v>
      </c>
      <c r="F42" s="124">
        <v>99.9998781288865</v>
      </c>
      <c r="G42" s="101" t="s">
        <v>472</v>
      </c>
      <c r="H42" s="125"/>
      <c r="I42" s="71" t="s">
        <v>264</v>
      </c>
      <c r="J42" s="72"/>
      <c r="K42" s="126"/>
      <c r="L42" s="71" t="s">
        <v>2077</v>
      </c>
      <c r="M42" s="127">
        <v>1.0406155797633463</v>
      </c>
      <c r="N42" s="76">
        <v>5901.044921875</v>
      </c>
      <c r="O42" s="76">
        <v>1989.8179931640625</v>
      </c>
      <c r="P42" s="77"/>
      <c r="Q42" s="78"/>
      <c r="R42" s="78"/>
      <c r="S42" s="128"/>
      <c r="T42" s="48">
        <v>11</v>
      </c>
      <c r="U42" s="48">
        <v>9</v>
      </c>
      <c r="V42" s="49">
        <v>217.173963</v>
      </c>
      <c r="W42" s="49">
        <v>0.006993</v>
      </c>
      <c r="X42" s="49">
        <v>0.041179</v>
      </c>
      <c r="Y42" s="49">
        <v>2.760672</v>
      </c>
      <c r="Z42" s="49">
        <v>0.1895424836601307</v>
      </c>
      <c r="AA42" s="49">
        <v>0.1111111111111111</v>
      </c>
      <c r="AB42" s="73">
        <v>42</v>
      </c>
      <c r="AC42" s="73"/>
      <c r="AD42" s="74"/>
      <c r="AE42" s="81" t="s">
        <v>829</v>
      </c>
      <c r="AF42" s="81">
        <v>232</v>
      </c>
      <c r="AG42" s="81">
        <v>259</v>
      </c>
      <c r="AH42" s="81">
        <v>1086</v>
      </c>
      <c r="AI42" s="81">
        <v>681</v>
      </c>
      <c r="AJ42" s="81"/>
      <c r="AK42" s="81" t="s">
        <v>920</v>
      </c>
      <c r="AL42" s="81" t="s">
        <v>754</v>
      </c>
      <c r="AM42" s="84" t="s">
        <v>1069</v>
      </c>
      <c r="AN42" s="81"/>
      <c r="AO42" s="83">
        <v>42769.965219907404</v>
      </c>
      <c r="AP42" s="84" t="s">
        <v>1125</v>
      </c>
      <c r="AQ42" s="81" t="b">
        <v>1</v>
      </c>
      <c r="AR42" s="81" t="b">
        <v>0</v>
      </c>
      <c r="AS42" s="81" t="b">
        <v>0</v>
      </c>
      <c r="AT42" s="81" t="s">
        <v>728</v>
      </c>
      <c r="AU42" s="81">
        <v>7</v>
      </c>
      <c r="AV42" s="81"/>
      <c r="AW42" s="81" t="b">
        <v>0</v>
      </c>
      <c r="AX42" s="81" t="s">
        <v>1234</v>
      </c>
      <c r="AY42" s="84" t="s">
        <v>1256</v>
      </c>
      <c r="AZ42" s="81" t="s">
        <v>66</v>
      </c>
      <c r="BA42" s="80" t="str">
        <f>REPLACE(INDEX(GroupVertices[Group],MATCH(Vertices[[#This Row],[Vertex]],GroupVertices[Vertex],0)),1,1,"")</f>
        <v>4</v>
      </c>
      <c r="BB42" s="48" t="s">
        <v>392</v>
      </c>
      <c r="BC42" s="48" t="s">
        <v>392</v>
      </c>
      <c r="BD42" s="48" t="s">
        <v>397</v>
      </c>
      <c r="BE42" s="48" t="s">
        <v>397</v>
      </c>
      <c r="BF42" s="48" t="s">
        <v>2233</v>
      </c>
      <c r="BG42" s="48" t="s">
        <v>2240</v>
      </c>
      <c r="BH42" s="120" t="s">
        <v>2257</v>
      </c>
      <c r="BI42" s="120" t="s">
        <v>2274</v>
      </c>
      <c r="BJ42" s="120" t="s">
        <v>2290</v>
      </c>
      <c r="BK42" s="120" t="s">
        <v>2303</v>
      </c>
      <c r="BL42" s="48">
        <v>3</v>
      </c>
      <c r="BM42" s="49">
        <v>3.6144578313253013</v>
      </c>
      <c r="BN42" s="48">
        <v>3</v>
      </c>
      <c r="BO42" s="49">
        <v>3.6144578313253013</v>
      </c>
      <c r="BP42" s="48">
        <v>0</v>
      </c>
      <c r="BQ42" s="49">
        <v>0</v>
      </c>
      <c r="BR42" s="48">
        <v>77</v>
      </c>
      <c r="BS42" s="49">
        <v>92.7710843373494</v>
      </c>
      <c r="BT42" s="48">
        <v>83</v>
      </c>
      <c r="BU42" s="2"/>
      <c r="BV42" s="3"/>
      <c r="BW42" s="3"/>
      <c r="BX42" s="3"/>
      <c r="BY42" s="3"/>
    </row>
    <row r="43" spans="1:77" ht="41.45" customHeight="1">
      <c r="A43" s="66" t="s">
        <v>308</v>
      </c>
      <c r="B43" s="81"/>
      <c r="C43" s="67"/>
      <c r="D43" s="67" t="s">
        <v>64</v>
      </c>
      <c r="E43" s="68">
        <v>162.3423329273385</v>
      </c>
      <c r="F43" s="124">
        <v>99.99970954946075</v>
      </c>
      <c r="G43" s="101" t="s">
        <v>1215</v>
      </c>
      <c r="H43" s="125"/>
      <c r="I43" s="71" t="s">
        <v>308</v>
      </c>
      <c r="J43" s="72"/>
      <c r="K43" s="126"/>
      <c r="L43" s="71" t="s">
        <v>1356</v>
      </c>
      <c r="M43" s="127">
        <v>1.0967974830483276</v>
      </c>
      <c r="N43" s="76">
        <v>4250.91162109375</v>
      </c>
      <c r="O43" s="76">
        <v>6775.11865234375</v>
      </c>
      <c r="P43" s="77"/>
      <c r="Q43" s="78"/>
      <c r="R43" s="78"/>
      <c r="S43" s="128"/>
      <c r="T43" s="48">
        <v>2</v>
      </c>
      <c r="U43" s="48">
        <v>0</v>
      </c>
      <c r="V43" s="49">
        <v>0</v>
      </c>
      <c r="W43" s="49">
        <v>0.004902</v>
      </c>
      <c r="X43" s="49">
        <v>0.006136</v>
      </c>
      <c r="Y43" s="49">
        <v>0.425939</v>
      </c>
      <c r="Z43" s="49">
        <v>1</v>
      </c>
      <c r="AA43" s="49">
        <v>0</v>
      </c>
      <c r="AB43" s="73">
        <v>43</v>
      </c>
      <c r="AC43" s="73"/>
      <c r="AD43" s="74"/>
      <c r="AE43" s="81" t="s">
        <v>866</v>
      </c>
      <c r="AF43" s="81">
        <v>324</v>
      </c>
      <c r="AG43" s="81">
        <v>573</v>
      </c>
      <c r="AH43" s="81">
        <v>5951</v>
      </c>
      <c r="AI43" s="81">
        <v>4428</v>
      </c>
      <c r="AJ43" s="81"/>
      <c r="AK43" s="81" t="s">
        <v>956</v>
      </c>
      <c r="AL43" s="81" t="s">
        <v>1030</v>
      </c>
      <c r="AM43" s="81"/>
      <c r="AN43" s="81"/>
      <c r="AO43" s="83">
        <v>42601.88107638889</v>
      </c>
      <c r="AP43" s="81"/>
      <c r="AQ43" s="81" t="b">
        <v>1</v>
      </c>
      <c r="AR43" s="81" t="b">
        <v>0</v>
      </c>
      <c r="AS43" s="81" t="b">
        <v>0</v>
      </c>
      <c r="AT43" s="81" t="s">
        <v>731</v>
      </c>
      <c r="AU43" s="81">
        <v>7</v>
      </c>
      <c r="AV43" s="81"/>
      <c r="AW43" s="81" t="b">
        <v>0</v>
      </c>
      <c r="AX43" s="81" t="s">
        <v>1234</v>
      </c>
      <c r="AY43" s="84" t="s">
        <v>1293</v>
      </c>
      <c r="AZ43" s="81" t="s">
        <v>65</v>
      </c>
      <c r="BA43" s="80"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6" t="s">
        <v>262</v>
      </c>
      <c r="B44" s="81"/>
      <c r="C44" s="67"/>
      <c r="D44" s="67" t="s">
        <v>64</v>
      </c>
      <c r="E44" s="68">
        <v>162.86880426845798</v>
      </c>
      <c r="F44" s="124">
        <v>99.99926286767025</v>
      </c>
      <c r="G44" s="101" t="s">
        <v>470</v>
      </c>
      <c r="H44" s="125"/>
      <c r="I44" s="71" t="s">
        <v>262</v>
      </c>
      <c r="J44" s="72"/>
      <c r="K44" s="126"/>
      <c r="L44" s="71" t="s">
        <v>2078</v>
      </c>
      <c r="M44" s="127">
        <v>1.245661634427641</v>
      </c>
      <c r="N44" s="76">
        <v>6385.84228515625</v>
      </c>
      <c r="O44" s="76">
        <v>5482.64111328125</v>
      </c>
      <c r="P44" s="77"/>
      <c r="Q44" s="78"/>
      <c r="R44" s="78"/>
      <c r="S44" s="128"/>
      <c r="T44" s="48">
        <v>2</v>
      </c>
      <c r="U44" s="48">
        <v>2</v>
      </c>
      <c r="V44" s="49">
        <v>148</v>
      </c>
      <c r="W44" s="49">
        <v>0.004464</v>
      </c>
      <c r="X44" s="49">
        <v>0.003349</v>
      </c>
      <c r="Y44" s="49">
        <v>0.787296</v>
      </c>
      <c r="Z44" s="49">
        <v>0</v>
      </c>
      <c r="AA44" s="49">
        <v>0</v>
      </c>
      <c r="AB44" s="73">
        <v>44</v>
      </c>
      <c r="AC44" s="73"/>
      <c r="AD44" s="74"/>
      <c r="AE44" s="81" t="s">
        <v>862</v>
      </c>
      <c r="AF44" s="81">
        <v>4985</v>
      </c>
      <c r="AG44" s="81">
        <v>1405</v>
      </c>
      <c r="AH44" s="81">
        <v>26707</v>
      </c>
      <c r="AI44" s="81">
        <v>7607</v>
      </c>
      <c r="AJ44" s="81"/>
      <c r="AK44" s="81" t="s">
        <v>952</v>
      </c>
      <c r="AL44" s="81" t="s">
        <v>1027</v>
      </c>
      <c r="AM44" s="81"/>
      <c r="AN44" s="81"/>
      <c r="AO44" s="83">
        <v>40695.55039351852</v>
      </c>
      <c r="AP44" s="84" t="s">
        <v>1155</v>
      </c>
      <c r="AQ44" s="81" t="b">
        <v>0</v>
      </c>
      <c r="AR44" s="81" t="b">
        <v>0</v>
      </c>
      <c r="AS44" s="81" t="b">
        <v>1</v>
      </c>
      <c r="AT44" s="81" t="s">
        <v>728</v>
      </c>
      <c r="AU44" s="81">
        <v>23</v>
      </c>
      <c r="AV44" s="84" t="s">
        <v>1200</v>
      </c>
      <c r="AW44" s="81" t="b">
        <v>0</v>
      </c>
      <c r="AX44" s="81" t="s">
        <v>1234</v>
      </c>
      <c r="AY44" s="84" t="s">
        <v>1289</v>
      </c>
      <c r="AZ44" s="81" t="s">
        <v>66</v>
      </c>
      <c r="BA44" s="80" t="str">
        <f>REPLACE(INDEX(GroupVertices[Group],MATCH(Vertices[[#This Row],[Vertex]],GroupVertices[Vertex],0)),1,1,"")</f>
        <v>3</v>
      </c>
      <c r="BB44" s="48" t="s">
        <v>385</v>
      </c>
      <c r="BC44" s="48" t="s">
        <v>385</v>
      </c>
      <c r="BD44" s="48" t="s">
        <v>396</v>
      </c>
      <c r="BE44" s="48" t="s">
        <v>396</v>
      </c>
      <c r="BF44" s="48" t="s">
        <v>410</v>
      </c>
      <c r="BG44" s="48" t="s">
        <v>410</v>
      </c>
      <c r="BH44" s="120" t="s">
        <v>2258</v>
      </c>
      <c r="BI44" s="120" t="s">
        <v>2275</v>
      </c>
      <c r="BJ44" s="120" t="s">
        <v>2286</v>
      </c>
      <c r="BK44" s="120" t="s">
        <v>1538</v>
      </c>
      <c r="BL44" s="48">
        <v>2</v>
      </c>
      <c r="BM44" s="49">
        <v>2.73972602739726</v>
      </c>
      <c r="BN44" s="48">
        <v>0</v>
      </c>
      <c r="BO44" s="49">
        <v>0</v>
      </c>
      <c r="BP44" s="48">
        <v>0</v>
      </c>
      <c r="BQ44" s="49">
        <v>0</v>
      </c>
      <c r="BR44" s="48">
        <v>71</v>
      </c>
      <c r="BS44" s="49">
        <v>97.26027397260275</v>
      </c>
      <c r="BT44" s="48">
        <v>73</v>
      </c>
      <c r="BU44" s="2"/>
      <c r="BV44" s="3"/>
      <c r="BW44" s="3"/>
      <c r="BX44" s="3"/>
      <c r="BY44" s="3"/>
    </row>
    <row r="45" spans="1:77" ht="41.45" customHeight="1">
      <c r="A45" s="66" t="s">
        <v>274</v>
      </c>
      <c r="B45" s="81"/>
      <c r="C45" s="67"/>
      <c r="D45" s="67" t="s">
        <v>64</v>
      </c>
      <c r="E45" s="68">
        <v>162.1240244986291</v>
      </c>
      <c r="F45" s="124">
        <v>99.9998947720782</v>
      </c>
      <c r="G45" s="101" t="s">
        <v>480</v>
      </c>
      <c r="H45" s="125"/>
      <c r="I45" s="71" t="s">
        <v>274</v>
      </c>
      <c r="J45" s="72"/>
      <c r="K45" s="126"/>
      <c r="L45" s="71" t="s">
        <v>2079</v>
      </c>
      <c r="M45" s="127">
        <v>1.0350689587383959</v>
      </c>
      <c r="N45" s="76">
        <v>1859.0869140625</v>
      </c>
      <c r="O45" s="76">
        <v>1972.8111572265625</v>
      </c>
      <c r="P45" s="77"/>
      <c r="Q45" s="78"/>
      <c r="R45" s="78"/>
      <c r="S45" s="128"/>
      <c r="T45" s="48">
        <v>0</v>
      </c>
      <c r="U45" s="48">
        <v>4</v>
      </c>
      <c r="V45" s="49">
        <v>0.25</v>
      </c>
      <c r="W45" s="49">
        <v>0.005435</v>
      </c>
      <c r="X45" s="49">
        <v>0.012753</v>
      </c>
      <c r="Y45" s="49">
        <v>0.69847</v>
      </c>
      <c r="Z45" s="49">
        <v>0.5</v>
      </c>
      <c r="AA45" s="49">
        <v>0</v>
      </c>
      <c r="AB45" s="73">
        <v>45</v>
      </c>
      <c r="AC45" s="73"/>
      <c r="AD45" s="74"/>
      <c r="AE45" s="81" t="s">
        <v>890</v>
      </c>
      <c r="AF45" s="81">
        <v>572</v>
      </c>
      <c r="AG45" s="81">
        <v>228</v>
      </c>
      <c r="AH45" s="81">
        <v>216</v>
      </c>
      <c r="AI45" s="81">
        <v>302</v>
      </c>
      <c r="AJ45" s="81"/>
      <c r="AK45" s="81" t="s">
        <v>978</v>
      </c>
      <c r="AL45" s="81" t="s">
        <v>1049</v>
      </c>
      <c r="AM45" s="81"/>
      <c r="AN45" s="81"/>
      <c r="AO45" s="83">
        <v>42387.760358796295</v>
      </c>
      <c r="AP45" s="81"/>
      <c r="AQ45" s="81" t="b">
        <v>1</v>
      </c>
      <c r="AR45" s="81" t="b">
        <v>0</v>
      </c>
      <c r="AS45" s="81" t="b">
        <v>1</v>
      </c>
      <c r="AT45" s="81" t="s">
        <v>728</v>
      </c>
      <c r="AU45" s="81">
        <v>2</v>
      </c>
      <c r="AV45" s="81"/>
      <c r="AW45" s="81" t="b">
        <v>0</v>
      </c>
      <c r="AX45" s="81" t="s">
        <v>1234</v>
      </c>
      <c r="AY45" s="84" t="s">
        <v>1317</v>
      </c>
      <c r="AZ45" s="81" t="s">
        <v>66</v>
      </c>
      <c r="BA45" s="80" t="str">
        <f>REPLACE(INDEX(GroupVertices[Group],MATCH(Vertices[[#This Row],[Vertex]],GroupVertices[Vertex],0)),1,1,"")</f>
        <v>2</v>
      </c>
      <c r="BB45" s="48"/>
      <c r="BC45" s="48"/>
      <c r="BD45" s="48"/>
      <c r="BE45" s="48"/>
      <c r="BF45" s="48" t="s">
        <v>403</v>
      </c>
      <c r="BG45" s="48" t="s">
        <v>403</v>
      </c>
      <c r="BH45" s="120" t="s">
        <v>2247</v>
      </c>
      <c r="BI45" s="120" t="s">
        <v>2247</v>
      </c>
      <c r="BJ45" s="120" t="s">
        <v>2283</v>
      </c>
      <c r="BK45" s="120" t="s">
        <v>2283</v>
      </c>
      <c r="BL45" s="48">
        <v>0</v>
      </c>
      <c r="BM45" s="49">
        <v>0</v>
      </c>
      <c r="BN45" s="48">
        <v>0</v>
      </c>
      <c r="BO45" s="49">
        <v>0</v>
      </c>
      <c r="BP45" s="48">
        <v>0</v>
      </c>
      <c r="BQ45" s="49">
        <v>0</v>
      </c>
      <c r="BR45" s="48">
        <v>43</v>
      </c>
      <c r="BS45" s="49">
        <v>100</v>
      </c>
      <c r="BT45" s="48">
        <v>43</v>
      </c>
      <c r="BU45" s="2"/>
      <c r="BV45" s="3"/>
      <c r="BW45" s="3"/>
      <c r="BX45" s="3"/>
      <c r="BY45" s="3"/>
    </row>
    <row r="46" spans="1:77" ht="41.45" customHeight="1">
      <c r="A46" s="66" t="s">
        <v>235</v>
      </c>
      <c r="B46" s="81"/>
      <c r="C46" s="67"/>
      <c r="D46" s="67" t="s">
        <v>64</v>
      </c>
      <c r="E46" s="68">
        <v>162.0734022542907</v>
      </c>
      <c r="F46" s="124">
        <v>99.99993772225037</v>
      </c>
      <c r="G46" s="101" t="s">
        <v>443</v>
      </c>
      <c r="H46" s="125"/>
      <c r="I46" s="71" t="s">
        <v>235</v>
      </c>
      <c r="J46" s="72"/>
      <c r="K46" s="126"/>
      <c r="L46" s="71" t="s">
        <v>1330</v>
      </c>
      <c r="M46" s="127">
        <v>1.0207550980288467</v>
      </c>
      <c r="N46" s="76">
        <v>4090.5</v>
      </c>
      <c r="O46" s="76">
        <v>3835.46875</v>
      </c>
      <c r="P46" s="77"/>
      <c r="Q46" s="78"/>
      <c r="R46" s="78"/>
      <c r="S46" s="128"/>
      <c r="T46" s="48">
        <v>0</v>
      </c>
      <c r="U46" s="48">
        <v>1</v>
      </c>
      <c r="V46" s="49">
        <v>0</v>
      </c>
      <c r="W46" s="49">
        <v>0.005263</v>
      </c>
      <c r="X46" s="49">
        <v>0.005969</v>
      </c>
      <c r="Y46" s="49">
        <v>0.286928</v>
      </c>
      <c r="Z46" s="49">
        <v>0</v>
      </c>
      <c r="AA46" s="49">
        <v>0</v>
      </c>
      <c r="AB46" s="73">
        <v>46</v>
      </c>
      <c r="AC46" s="73"/>
      <c r="AD46" s="74"/>
      <c r="AE46" s="81" t="s">
        <v>811</v>
      </c>
      <c r="AF46" s="81">
        <v>369</v>
      </c>
      <c r="AG46" s="81">
        <v>148</v>
      </c>
      <c r="AH46" s="81">
        <v>157</v>
      </c>
      <c r="AI46" s="81">
        <v>338</v>
      </c>
      <c r="AJ46" s="81"/>
      <c r="AK46" s="81"/>
      <c r="AL46" s="81" t="s">
        <v>989</v>
      </c>
      <c r="AM46" s="81"/>
      <c r="AN46" s="81"/>
      <c r="AO46" s="83">
        <v>40060.02002314815</v>
      </c>
      <c r="AP46" s="81"/>
      <c r="AQ46" s="81" t="b">
        <v>1</v>
      </c>
      <c r="AR46" s="81" t="b">
        <v>0</v>
      </c>
      <c r="AS46" s="81" t="b">
        <v>0</v>
      </c>
      <c r="AT46" s="81" t="s">
        <v>728</v>
      </c>
      <c r="AU46" s="81">
        <v>0</v>
      </c>
      <c r="AV46" s="84" t="s">
        <v>1191</v>
      </c>
      <c r="AW46" s="81" t="b">
        <v>0</v>
      </c>
      <c r="AX46" s="81" t="s">
        <v>1234</v>
      </c>
      <c r="AY46" s="84" t="s">
        <v>1237</v>
      </c>
      <c r="AZ46" s="81" t="s">
        <v>66</v>
      </c>
      <c r="BA46" s="80" t="str">
        <f>REPLACE(INDEX(GroupVertices[Group],MATCH(Vertices[[#This Row],[Vertex]],GroupVertices[Vertex],0)),1,1,"")</f>
        <v>2</v>
      </c>
      <c r="BB46" s="48"/>
      <c r="BC46" s="48"/>
      <c r="BD46" s="48"/>
      <c r="BE46" s="48"/>
      <c r="BF46" s="48" t="s">
        <v>403</v>
      </c>
      <c r="BG46" s="48" t="s">
        <v>403</v>
      </c>
      <c r="BH46" s="120" t="s">
        <v>1585</v>
      </c>
      <c r="BI46" s="120" t="s">
        <v>1585</v>
      </c>
      <c r="BJ46" s="120" t="s">
        <v>1601</v>
      </c>
      <c r="BK46" s="120" t="s">
        <v>1601</v>
      </c>
      <c r="BL46" s="48">
        <v>0</v>
      </c>
      <c r="BM46" s="49">
        <v>0</v>
      </c>
      <c r="BN46" s="48">
        <v>0</v>
      </c>
      <c r="BO46" s="49">
        <v>0</v>
      </c>
      <c r="BP46" s="48">
        <v>0</v>
      </c>
      <c r="BQ46" s="49">
        <v>0</v>
      </c>
      <c r="BR46" s="48">
        <v>10</v>
      </c>
      <c r="BS46" s="49">
        <v>100</v>
      </c>
      <c r="BT46" s="48">
        <v>10</v>
      </c>
      <c r="BU46" s="2"/>
      <c r="BV46" s="3"/>
      <c r="BW46" s="3"/>
      <c r="BX46" s="3"/>
      <c r="BY46" s="3"/>
    </row>
    <row r="47" spans="1:77" ht="41.45" customHeight="1">
      <c r="A47" s="66" t="s">
        <v>263</v>
      </c>
      <c r="B47" s="81"/>
      <c r="C47" s="67"/>
      <c r="D47" s="67" t="s">
        <v>64</v>
      </c>
      <c r="E47" s="68">
        <v>162.29044512689163</v>
      </c>
      <c r="F47" s="124">
        <v>99.99975357338721</v>
      </c>
      <c r="G47" s="101" t="s">
        <v>471</v>
      </c>
      <c r="H47" s="125"/>
      <c r="I47" s="71" t="s">
        <v>263</v>
      </c>
      <c r="J47" s="72"/>
      <c r="K47" s="126"/>
      <c r="L47" s="71" t="s">
        <v>2080</v>
      </c>
      <c r="M47" s="127">
        <v>1.0821257758210394</v>
      </c>
      <c r="N47" s="76">
        <v>8616.78515625</v>
      </c>
      <c r="O47" s="76">
        <v>3340.3251953125</v>
      </c>
      <c r="P47" s="77"/>
      <c r="Q47" s="78"/>
      <c r="R47" s="78"/>
      <c r="S47" s="128"/>
      <c r="T47" s="48">
        <v>0</v>
      </c>
      <c r="U47" s="48">
        <v>1</v>
      </c>
      <c r="V47" s="49">
        <v>0</v>
      </c>
      <c r="W47" s="49">
        <v>1</v>
      </c>
      <c r="X47" s="49">
        <v>0</v>
      </c>
      <c r="Y47" s="49">
        <v>0.999995</v>
      </c>
      <c r="Z47" s="49">
        <v>0</v>
      </c>
      <c r="AA47" s="49">
        <v>0</v>
      </c>
      <c r="AB47" s="73">
        <v>47</v>
      </c>
      <c r="AC47" s="73"/>
      <c r="AD47" s="74"/>
      <c r="AE47" s="81" t="s">
        <v>882</v>
      </c>
      <c r="AF47" s="81">
        <v>573</v>
      </c>
      <c r="AG47" s="81">
        <v>491</v>
      </c>
      <c r="AH47" s="81">
        <v>4770</v>
      </c>
      <c r="AI47" s="81">
        <v>6456</v>
      </c>
      <c r="AJ47" s="81"/>
      <c r="AK47" s="81" t="s">
        <v>971</v>
      </c>
      <c r="AL47" s="81" t="s">
        <v>1042</v>
      </c>
      <c r="AM47" s="81"/>
      <c r="AN47" s="81"/>
      <c r="AO47" s="83">
        <v>40398.442777777775</v>
      </c>
      <c r="AP47" s="84" t="s">
        <v>1171</v>
      </c>
      <c r="AQ47" s="81" t="b">
        <v>1</v>
      </c>
      <c r="AR47" s="81" t="b">
        <v>0</v>
      </c>
      <c r="AS47" s="81" t="b">
        <v>1</v>
      </c>
      <c r="AT47" s="81" t="s">
        <v>728</v>
      </c>
      <c r="AU47" s="81">
        <v>4</v>
      </c>
      <c r="AV47" s="84" t="s">
        <v>1191</v>
      </c>
      <c r="AW47" s="81" t="b">
        <v>0</v>
      </c>
      <c r="AX47" s="81" t="s">
        <v>1234</v>
      </c>
      <c r="AY47" s="84" t="s">
        <v>1309</v>
      </c>
      <c r="AZ47" s="81" t="s">
        <v>66</v>
      </c>
      <c r="BA47" s="80" t="str">
        <f>REPLACE(INDEX(GroupVertices[Group],MATCH(Vertices[[#This Row],[Vertex]],GroupVertices[Vertex],0)),1,1,"")</f>
        <v>11</v>
      </c>
      <c r="BB47" s="48"/>
      <c r="BC47" s="48"/>
      <c r="BD47" s="48"/>
      <c r="BE47" s="48"/>
      <c r="BF47" s="48" t="s">
        <v>403</v>
      </c>
      <c r="BG47" s="48" t="s">
        <v>403</v>
      </c>
      <c r="BH47" s="120" t="s">
        <v>2259</v>
      </c>
      <c r="BI47" s="120" t="s">
        <v>2259</v>
      </c>
      <c r="BJ47" s="120" t="s">
        <v>2291</v>
      </c>
      <c r="BK47" s="120" t="s">
        <v>2291</v>
      </c>
      <c r="BL47" s="48">
        <v>1</v>
      </c>
      <c r="BM47" s="49">
        <v>10</v>
      </c>
      <c r="BN47" s="48">
        <v>0</v>
      </c>
      <c r="BO47" s="49">
        <v>0</v>
      </c>
      <c r="BP47" s="48">
        <v>0</v>
      </c>
      <c r="BQ47" s="49">
        <v>0</v>
      </c>
      <c r="BR47" s="48">
        <v>9</v>
      </c>
      <c r="BS47" s="49">
        <v>90</v>
      </c>
      <c r="BT47" s="48">
        <v>10</v>
      </c>
      <c r="BU47" s="2"/>
      <c r="BV47" s="3"/>
      <c r="BW47" s="3"/>
      <c r="BX47" s="3"/>
      <c r="BY47" s="3"/>
    </row>
    <row r="48" spans="1:77" ht="41.45" customHeight="1">
      <c r="A48" s="66" t="s">
        <v>314</v>
      </c>
      <c r="B48" s="81"/>
      <c r="C48" s="67"/>
      <c r="D48" s="67" t="s">
        <v>64</v>
      </c>
      <c r="E48" s="68">
        <v>162.8080575752519</v>
      </c>
      <c r="F48" s="124">
        <v>99.99931440787685</v>
      </c>
      <c r="G48" s="101" t="s">
        <v>1221</v>
      </c>
      <c r="H48" s="125"/>
      <c r="I48" s="71" t="s">
        <v>314</v>
      </c>
      <c r="J48" s="72"/>
      <c r="K48" s="126"/>
      <c r="L48" s="71" t="s">
        <v>1363</v>
      </c>
      <c r="M48" s="127">
        <v>1.228485001576182</v>
      </c>
      <c r="N48" s="76">
        <v>8616.78515625</v>
      </c>
      <c r="O48" s="76">
        <v>2417.340576171875</v>
      </c>
      <c r="P48" s="77"/>
      <c r="Q48" s="78"/>
      <c r="R48" s="78"/>
      <c r="S48" s="128"/>
      <c r="T48" s="48">
        <v>1</v>
      </c>
      <c r="U48" s="48">
        <v>0</v>
      </c>
      <c r="V48" s="49">
        <v>0</v>
      </c>
      <c r="W48" s="49">
        <v>1</v>
      </c>
      <c r="X48" s="49">
        <v>0</v>
      </c>
      <c r="Y48" s="49">
        <v>0.999995</v>
      </c>
      <c r="Z48" s="49">
        <v>0</v>
      </c>
      <c r="AA48" s="49">
        <v>0</v>
      </c>
      <c r="AB48" s="73">
        <v>48</v>
      </c>
      <c r="AC48" s="73"/>
      <c r="AD48" s="74"/>
      <c r="AE48" s="81" t="s">
        <v>883</v>
      </c>
      <c r="AF48" s="81">
        <v>279</v>
      </c>
      <c r="AG48" s="81">
        <v>1309</v>
      </c>
      <c r="AH48" s="81">
        <v>3654</v>
      </c>
      <c r="AI48" s="81">
        <v>13628</v>
      </c>
      <c r="AJ48" s="81"/>
      <c r="AK48" s="81"/>
      <c r="AL48" s="81" t="s">
        <v>1043</v>
      </c>
      <c r="AM48" s="81"/>
      <c r="AN48" s="81"/>
      <c r="AO48" s="83">
        <v>40022.07295138889</v>
      </c>
      <c r="AP48" s="81"/>
      <c r="AQ48" s="81" t="b">
        <v>1</v>
      </c>
      <c r="AR48" s="81" t="b">
        <v>0</v>
      </c>
      <c r="AS48" s="81" t="b">
        <v>1</v>
      </c>
      <c r="AT48" s="81" t="s">
        <v>728</v>
      </c>
      <c r="AU48" s="81">
        <v>10</v>
      </c>
      <c r="AV48" s="84" t="s">
        <v>1191</v>
      </c>
      <c r="AW48" s="81" t="b">
        <v>0</v>
      </c>
      <c r="AX48" s="81" t="s">
        <v>1234</v>
      </c>
      <c r="AY48" s="84" t="s">
        <v>1310</v>
      </c>
      <c r="AZ48" s="81" t="s">
        <v>65</v>
      </c>
      <c r="BA48" s="80" t="str">
        <f>REPLACE(INDEX(GroupVertices[Group],MATCH(Vertices[[#This Row],[Vertex]],GroupVertices[Vertex],0)),1,1,"")</f>
        <v>11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6" t="s">
        <v>268</v>
      </c>
      <c r="B49" s="81"/>
      <c r="C49" s="67"/>
      <c r="D49" s="67" t="s">
        <v>64</v>
      </c>
      <c r="E49" s="68">
        <v>162.01581945135575</v>
      </c>
      <c r="F49" s="124">
        <v>99.9999865780712</v>
      </c>
      <c r="G49" s="101" t="s">
        <v>455</v>
      </c>
      <c r="H49" s="125"/>
      <c r="I49" s="71" t="s">
        <v>268</v>
      </c>
      <c r="J49" s="72"/>
      <c r="K49" s="126"/>
      <c r="L49" s="71" t="s">
        <v>2081</v>
      </c>
      <c r="M49" s="127">
        <v>1.0044730814717342</v>
      </c>
      <c r="N49" s="76">
        <v>2570.28369140625</v>
      </c>
      <c r="O49" s="76">
        <v>4603.93505859375</v>
      </c>
      <c r="P49" s="77"/>
      <c r="Q49" s="78"/>
      <c r="R49" s="78"/>
      <c r="S49" s="128"/>
      <c r="T49" s="48">
        <v>0</v>
      </c>
      <c r="U49" s="48">
        <v>1</v>
      </c>
      <c r="V49" s="49">
        <v>0</v>
      </c>
      <c r="W49" s="49">
        <v>0.005263</v>
      </c>
      <c r="X49" s="49">
        <v>0.005969</v>
      </c>
      <c r="Y49" s="49">
        <v>0.286928</v>
      </c>
      <c r="Z49" s="49">
        <v>0</v>
      </c>
      <c r="AA49" s="49">
        <v>0</v>
      </c>
      <c r="AB49" s="73">
        <v>49</v>
      </c>
      <c r="AC49" s="73"/>
      <c r="AD49" s="74"/>
      <c r="AE49" s="81" t="s">
        <v>887</v>
      </c>
      <c r="AF49" s="81">
        <v>217</v>
      </c>
      <c r="AG49" s="81">
        <v>57</v>
      </c>
      <c r="AH49" s="81">
        <v>77</v>
      </c>
      <c r="AI49" s="81">
        <v>108</v>
      </c>
      <c r="AJ49" s="81"/>
      <c r="AK49" s="81" t="s">
        <v>975</v>
      </c>
      <c r="AL49" s="81" t="s">
        <v>1047</v>
      </c>
      <c r="AM49" s="84" t="s">
        <v>1103</v>
      </c>
      <c r="AN49" s="81"/>
      <c r="AO49" s="83">
        <v>43446.66967592593</v>
      </c>
      <c r="AP49" s="84" t="s">
        <v>1175</v>
      </c>
      <c r="AQ49" s="81" t="b">
        <v>1</v>
      </c>
      <c r="AR49" s="81" t="b">
        <v>1</v>
      </c>
      <c r="AS49" s="81" t="b">
        <v>0</v>
      </c>
      <c r="AT49" s="81" t="s">
        <v>728</v>
      </c>
      <c r="AU49" s="81">
        <v>0</v>
      </c>
      <c r="AV49" s="81"/>
      <c r="AW49" s="81" t="b">
        <v>0</v>
      </c>
      <c r="AX49" s="81" t="s">
        <v>1234</v>
      </c>
      <c r="AY49" s="84" t="s">
        <v>1314</v>
      </c>
      <c r="AZ49" s="81" t="s">
        <v>66</v>
      </c>
      <c r="BA49" s="80" t="str">
        <f>REPLACE(INDEX(GroupVertices[Group],MATCH(Vertices[[#This Row],[Vertex]],GroupVertices[Vertex],0)),1,1,"")</f>
        <v>2</v>
      </c>
      <c r="BB49" s="48"/>
      <c r="BC49" s="48"/>
      <c r="BD49" s="48"/>
      <c r="BE49" s="48"/>
      <c r="BF49" s="48" t="s">
        <v>403</v>
      </c>
      <c r="BG49" s="48" t="s">
        <v>403</v>
      </c>
      <c r="BH49" s="120" t="s">
        <v>1585</v>
      </c>
      <c r="BI49" s="120" t="s">
        <v>1585</v>
      </c>
      <c r="BJ49" s="120" t="s">
        <v>1601</v>
      </c>
      <c r="BK49" s="120" t="s">
        <v>1601</v>
      </c>
      <c r="BL49" s="48">
        <v>0</v>
      </c>
      <c r="BM49" s="49">
        <v>0</v>
      </c>
      <c r="BN49" s="48">
        <v>0</v>
      </c>
      <c r="BO49" s="49">
        <v>0</v>
      </c>
      <c r="BP49" s="48">
        <v>0</v>
      </c>
      <c r="BQ49" s="49">
        <v>0</v>
      </c>
      <c r="BR49" s="48">
        <v>10</v>
      </c>
      <c r="BS49" s="49">
        <v>100</v>
      </c>
      <c r="BT49" s="48">
        <v>10</v>
      </c>
      <c r="BU49" s="2"/>
      <c r="BV49" s="3"/>
      <c r="BW49" s="3"/>
      <c r="BX49" s="3"/>
      <c r="BY49" s="3"/>
    </row>
    <row r="50" spans="1:77" ht="41.45" customHeight="1">
      <c r="A50" s="66" t="s">
        <v>248</v>
      </c>
      <c r="B50" s="81"/>
      <c r="C50" s="67"/>
      <c r="D50" s="67" t="s">
        <v>64</v>
      </c>
      <c r="E50" s="68">
        <v>162.37017516172463</v>
      </c>
      <c r="F50" s="124">
        <v>99.99968592686606</v>
      </c>
      <c r="G50" s="101" t="s">
        <v>1201</v>
      </c>
      <c r="H50" s="125"/>
      <c r="I50" s="71" t="s">
        <v>248</v>
      </c>
      <c r="J50" s="72"/>
      <c r="K50" s="126"/>
      <c r="L50" s="71" t="s">
        <v>1332</v>
      </c>
      <c r="M50" s="127">
        <v>1.1046701064385798</v>
      </c>
      <c r="N50" s="76">
        <v>8761.15625</v>
      </c>
      <c r="O50" s="76">
        <v>653.78076171875</v>
      </c>
      <c r="P50" s="77"/>
      <c r="Q50" s="78"/>
      <c r="R50" s="78"/>
      <c r="S50" s="128"/>
      <c r="T50" s="48">
        <v>2</v>
      </c>
      <c r="U50" s="48">
        <v>1</v>
      </c>
      <c r="V50" s="49">
        <v>0</v>
      </c>
      <c r="W50" s="49">
        <v>1</v>
      </c>
      <c r="X50" s="49">
        <v>0</v>
      </c>
      <c r="Y50" s="49">
        <v>1.298239</v>
      </c>
      <c r="Z50" s="49">
        <v>0</v>
      </c>
      <c r="AA50" s="49">
        <v>0</v>
      </c>
      <c r="AB50" s="73">
        <v>50</v>
      </c>
      <c r="AC50" s="73"/>
      <c r="AD50" s="74"/>
      <c r="AE50" s="81" t="s">
        <v>814</v>
      </c>
      <c r="AF50" s="81">
        <v>1254</v>
      </c>
      <c r="AG50" s="81">
        <v>617</v>
      </c>
      <c r="AH50" s="81">
        <v>2627</v>
      </c>
      <c r="AI50" s="81">
        <v>4407</v>
      </c>
      <c r="AJ50" s="81"/>
      <c r="AK50" s="81" t="s">
        <v>905</v>
      </c>
      <c r="AL50" s="81" t="s">
        <v>992</v>
      </c>
      <c r="AM50" s="84" t="s">
        <v>1061</v>
      </c>
      <c r="AN50" s="81"/>
      <c r="AO50" s="83">
        <v>40209.70112268518</v>
      </c>
      <c r="AP50" s="81"/>
      <c r="AQ50" s="81" t="b">
        <v>0</v>
      </c>
      <c r="AR50" s="81" t="b">
        <v>0</v>
      </c>
      <c r="AS50" s="81" t="b">
        <v>1</v>
      </c>
      <c r="AT50" s="81" t="s">
        <v>728</v>
      </c>
      <c r="AU50" s="81">
        <v>8</v>
      </c>
      <c r="AV50" s="84" t="s">
        <v>1193</v>
      </c>
      <c r="AW50" s="81" t="b">
        <v>0</v>
      </c>
      <c r="AX50" s="81" t="s">
        <v>1234</v>
      </c>
      <c r="AY50" s="84" t="s">
        <v>1240</v>
      </c>
      <c r="AZ50" s="81" t="s">
        <v>66</v>
      </c>
      <c r="BA50" s="80" t="str">
        <f>REPLACE(INDEX(GroupVertices[Group],MATCH(Vertices[[#This Row],[Vertex]],GroupVertices[Vertex],0)),1,1,"")</f>
        <v>10</v>
      </c>
      <c r="BB50" s="48"/>
      <c r="BC50" s="48"/>
      <c r="BD50" s="48"/>
      <c r="BE50" s="48"/>
      <c r="BF50" s="48" t="s">
        <v>403</v>
      </c>
      <c r="BG50" s="48" t="s">
        <v>403</v>
      </c>
      <c r="BH50" s="120" t="s">
        <v>1509</v>
      </c>
      <c r="BI50" s="120" t="s">
        <v>1509</v>
      </c>
      <c r="BJ50" s="120" t="s">
        <v>1537</v>
      </c>
      <c r="BK50" s="120" t="s">
        <v>1537</v>
      </c>
      <c r="BL50" s="48">
        <v>0</v>
      </c>
      <c r="BM50" s="49">
        <v>0</v>
      </c>
      <c r="BN50" s="48">
        <v>0</v>
      </c>
      <c r="BO50" s="49">
        <v>0</v>
      </c>
      <c r="BP50" s="48">
        <v>0</v>
      </c>
      <c r="BQ50" s="49">
        <v>0</v>
      </c>
      <c r="BR50" s="48">
        <v>34</v>
      </c>
      <c r="BS50" s="49">
        <v>100</v>
      </c>
      <c r="BT50" s="48">
        <v>34</v>
      </c>
      <c r="BU50" s="2"/>
      <c r="BV50" s="3"/>
      <c r="BW50" s="3"/>
      <c r="BX50" s="3"/>
      <c r="BY50" s="3"/>
    </row>
    <row r="51" spans="1:77" ht="41.45" customHeight="1">
      <c r="A51" s="66" t="s">
        <v>236</v>
      </c>
      <c r="B51" s="81"/>
      <c r="C51" s="67"/>
      <c r="D51" s="67" t="s">
        <v>64</v>
      </c>
      <c r="E51" s="68">
        <v>162.08289392510414</v>
      </c>
      <c r="F51" s="124">
        <v>99.99992966909308</v>
      </c>
      <c r="G51" s="101" t="s">
        <v>444</v>
      </c>
      <c r="H51" s="125"/>
      <c r="I51" s="71" t="s">
        <v>236</v>
      </c>
      <c r="J51" s="72"/>
      <c r="K51" s="126"/>
      <c r="L51" s="71" t="s">
        <v>1331</v>
      </c>
      <c r="M51" s="127">
        <v>1.0234389469118872</v>
      </c>
      <c r="N51" s="76">
        <v>8761.15625</v>
      </c>
      <c r="O51" s="76">
        <v>1302.067626953125</v>
      </c>
      <c r="P51" s="77"/>
      <c r="Q51" s="78"/>
      <c r="R51" s="78"/>
      <c r="S51" s="128"/>
      <c r="T51" s="48">
        <v>0</v>
      </c>
      <c r="U51" s="48">
        <v>1</v>
      </c>
      <c r="V51" s="49">
        <v>0</v>
      </c>
      <c r="W51" s="49">
        <v>1</v>
      </c>
      <c r="X51" s="49">
        <v>0</v>
      </c>
      <c r="Y51" s="49">
        <v>0.701751</v>
      </c>
      <c r="Z51" s="49">
        <v>0</v>
      </c>
      <c r="AA51" s="49">
        <v>0</v>
      </c>
      <c r="AB51" s="73">
        <v>51</v>
      </c>
      <c r="AC51" s="73"/>
      <c r="AD51" s="74"/>
      <c r="AE51" s="81" t="s">
        <v>813</v>
      </c>
      <c r="AF51" s="81">
        <v>179</v>
      </c>
      <c r="AG51" s="81">
        <v>163</v>
      </c>
      <c r="AH51" s="81">
        <v>1121</v>
      </c>
      <c r="AI51" s="81">
        <v>361</v>
      </c>
      <c r="AJ51" s="81"/>
      <c r="AK51" s="81" t="s">
        <v>904</v>
      </c>
      <c r="AL51" s="81" t="s">
        <v>991</v>
      </c>
      <c r="AM51" s="81"/>
      <c r="AN51" s="81"/>
      <c r="AO51" s="83">
        <v>42982.63332175926</v>
      </c>
      <c r="AP51" s="84" t="s">
        <v>1113</v>
      </c>
      <c r="AQ51" s="81" t="b">
        <v>1</v>
      </c>
      <c r="AR51" s="81" t="b">
        <v>0</v>
      </c>
      <c r="AS51" s="81" t="b">
        <v>1</v>
      </c>
      <c r="AT51" s="81" t="s">
        <v>729</v>
      </c>
      <c r="AU51" s="81">
        <v>1</v>
      </c>
      <c r="AV51" s="81"/>
      <c r="AW51" s="81" t="b">
        <v>0</v>
      </c>
      <c r="AX51" s="81" t="s">
        <v>1234</v>
      </c>
      <c r="AY51" s="84" t="s">
        <v>1239</v>
      </c>
      <c r="AZ51" s="81" t="s">
        <v>66</v>
      </c>
      <c r="BA51" s="80" t="str">
        <f>REPLACE(INDEX(GroupVertices[Group],MATCH(Vertices[[#This Row],[Vertex]],GroupVertices[Vertex],0)),1,1,"")</f>
        <v>10</v>
      </c>
      <c r="BB51" s="48"/>
      <c r="BC51" s="48"/>
      <c r="BD51" s="48"/>
      <c r="BE51" s="48"/>
      <c r="BF51" s="48"/>
      <c r="BG51" s="48"/>
      <c r="BH51" s="120" t="s">
        <v>1509</v>
      </c>
      <c r="BI51" s="120" t="s">
        <v>1509</v>
      </c>
      <c r="BJ51" s="120" t="s">
        <v>1537</v>
      </c>
      <c r="BK51" s="120" t="s">
        <v>1537</v>
      </c>
      <c r="BL51" s="48">
        <v>0</v>
      </c>
      <c r="BM51" s="49">
        <v>0</v>
      </c>
      <c r="BN51" s="48">
        <v>0</v>
      </c>
      <c r="BO51" s="49">
        <v>0</v>
      </c>
      <c r="BP51" s="48">
        <v>0</v>
      </c>
      <c r="BQ51" s="49">
        <v>0</v>
      </c>
      <c r="BR51" s="48">
        <v>34</v>
      </c>
      <c r="BS51" s="49">
        <v>100</v>
      </c>
      <c r="BT51" s="48">
        <v>34</v>
      </c>
      <c r="BU51" s="2"/>
      <c r="BV51" s="3"/>
      <c r="BW51" s="3"/>
      <c r="BX51" s="3"/>
      <c r="BY51" s="3"/>
    </row>
    <row r="52" spans="1:77" ht="41.45" customHeight="1">
      <c r="A52" s="66" t="s">
        <v>260</v>
      </c>
      <c r="B52" s="81"/>
      <c r="C52" s="67"/>
      <c r="D52" s="67" t="s">
        <v>64</v>
      </c>
      <c r="E52" s="68">
        <v>167.38430846344423</v>
      </c>
      <c r="F52" s="124">
        <v>99.9954317123133</v>
      </c>
      <c r="G52" s="101" t="s">
        <v>468</v>
      </c>
      <c r="H52" s="125"/>
      <c r="I52" s="71" t="s">
        <v>260</v>
      </c>
      <c r="J52" s="72"/>
      <c r="K52" s="126"/>
      <c r="L52" s="71" t="s">
        <v>2082</v>
      </c>
      <c r="M52" s="127">
        <v>2.522458009719445</v>
      </c>
      <c r="N52" s="76">
        <v>9485.6826171875</v>
      </c>
      <c r="O52" s="76">
        <v>2417.340576171875</v>
      </c>
      <c r="P52" s="77"/>
      <c r="Q52" s="78"/>
      <c r="R52" s="78"/>
      <c r="S52" s="128"/>
      <c r="T52" s="48">
        <v>2</v>
      </c>
      <c r="U52" s="48">
        <v>1</v>
      </c>
      <c r="V52" s="49">
        <v>0</v>
      </c>
      <c r="W52" s="49">
        <v>1</v>
      </c>
      <c r="X52" s="49">
        <v>0</v>
      </c>
      <c r="Y52" s="49">
        <v>1.298239</v>
      </c>
      <c r="Z52" s="49">
        <v>0</v>
      </c>
      <c r="AA52" s="49">
        <v>0</v>
      </c>
      <c r="AB52" s="73">
        <v>52</v>
      </c>
      <c r="AC52" s="73"/>
      <c r="AD52" s="74"/>
      <c r="AE52" s="81" t="s">
        <v>816</v>
      </c>
      <c r="AF52" s="81">
        <v>7162</v>
      </c>
      <c r="AG52" s="81">
        <v>8541</v>
      </c>
      <c r="AH52" s="81">
        <v>2117</v>
      </c>
      <c r="AI52" s="81">
        <v>1937</v>
      </c>
      <c r="AJ52" s="81"/>
      <c r="AK52" s="81" t="s">
        <v>907</v>
      </c>
      <c r="AL52" s="81" t="s">
        <v>753</v>
      </c>
      <c r="AM52" s="84" t="s">
        <v>1062</v>
      </c>
      <c r="AN52" s="81"/>
      <c r="AO52" s="83">
        <v>39873.97143518519</v>
      </c>
      <c r="AP52" s="84" t="s">
        <v>1114</v>
      </c>
      <c r="AQ52" s="81" t="b">
        <v>0</v>
      </c>
      <c r="AR52" s="81" t="b">
        <v>0</v>
      </c>
      <c r="AS52" s="81" t="b">
        <v>1</v>
      </c>
      <c r="AT52" s="81" t="s">
        <v>728</v>
      </c>
      <c r="AU52" s="81">
        <v>107</v>
      </c>
      <c r="AV52" s="84" t="s">
        <v>1194</v>
      </c>
      <c r="AW52" s="81" t="b">
        <v>0</v>
      </c>
      <c r="AX52" s="81" t="s">
        <v>1234</v>
      </c>
      <c r="AY52" s="84" t="s">
        <v>1242</v>
      </c>
      <c r="AZ52" s="81" t="s">
        <v>66</v>
      </c>
      <c r="BA52" s="80" t="str">
        <f>REPLACE(INDEX(GroupVertices[Group],MATCH(Vertices[[#This Row],[Vertex]],GroupVertices[Vertex],0)),1,1,"")</f>
        <v>9</v>
      </c>
      <c r="BB52" s="48" t="s">
        <v>380</v>
      </c>
      <c r="BC52" s="48" t="s">
        <v>380</v>
      </c>
      <c r="BD52" s="48" t="s">
        <v>398</v>
      </c>
      <c r="BE52" s="48" t="s">
        <v>398</v>
      </c>
      <c r="BF52" s="48" t="s">
        <v>403</v>
      </c>
      <c r="BG52" s="48" t="s">
        <v>403</v>
      </c>
      <c r="BH52" s="120" t="s">
        <v>1586</v>
      </c>
      <c r="BI52" s="120" t="s">
        <v>1586</v>
      </c>
      <c r="BJ52" s="120" t="s">
        <v>1602</v>
      </c>
      <c r="BK52" s="120" t="s">
        <v>1602</v>
      </c>
      <c r="BL52" s="48">
        <v>0</v>
      </c>
      <c r="BM52" s="49">
        <v>0</v>
      </c>
      <c r="BN52" s="48">
        <v>0</v>
      </c>
      <c r="BO52" s="49">
        <v>0</v>
      </c>
      <c r="BP52" s="48">
        <v>0</v>
      </c>
      <c r="BQ52" s="49">
        <v>0</v>
      </c>
      <c r="BR52" s="48">
        <v>21</v>
      </c>
      <c r="BS52" s="49">
        <v>100</v>
      </c>
      <c r="BT52" s="48">
        <v>21</v>
      </c>
      <c r="BU52" s="2"/>
      <c r="BV52" s="3"/>
      <c r="BW52" s="3"/>
      <c r="BX52" s="3"/>
      <c r="BY52" s="3"/>
    </row>
    <row r="53" spans="1:77" ht="41.45" customHeight="1">
      <c r="A53" s="66" t="s">
        <v>237</v>
      </c>
      <c r="B53" s="81"/>
      <c r="C53" s="67"/>
      <c r="D53" s="67" t="s">
        <v>64</v>
      </c>
      <c r="E53" s="68">
        <v>162</v>
      </c>
      <c r="F53" s="124">
        <v>100</v>
      </c>
      <c r="G53" s="101" t="s">
        <v>445</v>
      </c>
      <c r="H53" s="125"/>
      <c r="I53" s="71" t="s">
        <v>237</v>
      </c>
      <c r="J53" s="72"/>
      <c r="K53" s="126"/>
      <c r="L53" s="71" t="s">
        <v>1333</v>
      </c>
      <c r="M53" s="127">
        <v>1</v>
      </c>
      <c r="N53" s="76">
        <v>9485.6826171875</v>
      </c>
      <c r="O53" s="76">
        <v>3340.3251953125</v>
      </c>
      <c r="P53" s="77"/>
      <c r="Q53" s="78"/>
      <c r="R53" s="78"/>
      <c r="S53" s="128"/>
      <c r="T53" s="48">
        <v>0</v>
      </c>
      <c r="U53" s="48">
        <v>1</v>
      </c>
      <c r="V53" s="49">
        <v>0</v>
      </c>
      <c r="W53" s="49">
        <v>1</v>
      </c>
      <c r="X53" s="49">
        <v>0</v>
      </c>
      <c r="Y53" s="49">
        <v>0.701751</v>
      </c>
      <c r="Z53" s="49">
        <v>0</v>
      </c>
      <c r="AA53" s="49">
        <v>0</v>
      </c>
      <c r="AB53" s="73">
        <v>53</v>
      </c>
      <c r="AC53" s="73"/>
      <c r="AD53" s="74"/>
      <c r="AE53" s="81" t="s">
        <v>815</v>
      </c>
      <c r="AF53" s="81">
        <v>295</v>
      </c>
      <c r="AG53" s="81">
        <v>32</v>
      </c>
      <c r="AH53" s="81">
        <v>236</v>
      </c>
      <c r="AI53" s="81">
        <v>667</v>
      </c>
      <c r="AJ53" s="81"/>
      <c r="AK53" s="81" t="s">
        <v>906</v>
      </c>
      <c r="AL53" s="81"/>
      <c r="AM53" s="81"/>
      <c r="AN53" s="81"/>
      <c r="AO53" s="83">
        <v>40618.17023148148</v>
      </c>
      <c r="AP53" s="81"/>
      <c r="AQ53" s="81" t="b">
        <v>0</v>
      </c>
      <c r="AR53" s="81" t="b">
        <v>0</v>
      </c>
      <c r="AS53" s="81" t="b">
        <v>0</v>
      </c>
      <c r="AT53" s="81" t="s">
        <v>729</v>
      </c>
      <c r="AU53" s="81">
        <v>1</v>
      </c>
      <c r="AV53" s="84" t="s">
        <v>1191</v>
      </c>
      <c r="AW53" s="81" t="b">
        <v>0</v>
      </c>
      <c r="AX53" s="81" t="s">
        <v>1234</v>
      </c>
      <c r="AY53" s="84" t="s">
        <v>1241</v>
      </c>
      <c r="AZ53" s="81" t="s">
        <v>66</v>
      </c>
      <c r="BA53" s="80" t="str">
        <f>REPLACE(INDEX(GroupVertices[Group],MATCH(Vertices[[#This Row],[Vertex]],GroupVertices[Vertex],0)),1,1,"")</f>
        <v>9</v>
      </c>
      <c r="BB53" s="48"/>
      <c r="BC53" s="48"/>
      <c r="BD53" s="48"/>
      <c r="BE53" s="48"/>
      <c r="BF53" s="48"/>
      <c r="BG53" s="48"/>
      <c r="BH53" s="120" t="s">
        <v>1586</v>
      </c>
      <c r="BI53" s="120" t="s">
        <v>1586</v>
      </c>
      <c r="BJ53" s="120" t="s">
        <v>1602</v>
      </c>
      <c r="BK53" s="120" t="s">
        <v>1602</v>
      </c>
      <c r="BL53" s="48">
        <v>0</v>
      </c>
      <c r="BM53" s="49">
        <v>0</v>
      </c>
      <c r="BN53" s="48">
        <v>0</v>
      </c>
      <c r="BO53" s="49">
        <v>0</v>
      </c>
      <c r="BP53" s="48">
        <v>0</v>
      </c>
      <c r="BQ53" s="49">
        <v>0</v>
      </c>
      <c r="BR53" s="48">
        <v>21</v>
      </c>
      <c r="BS53" s="49">
        <v>100</v>
      </c>
      <c r="BT53" s="48">
        <v>21</v>
      </c>
      <c r="BU53" s="2"/>
      <c r="BV53" s="3"/>
      <c r="BW53" s="3"/>
      <c r="BX53" s="3"/>
      <c r="BY53" s="3"/>
    </row>
    <row r="54" spans="1:77" ht="41.45" customHeight="1">
      <c r="A54" s="66" t="s">
        <v>238</v>
      </c>
      <c r="B54" s="81"/>
      <c r="C54" s="67"/>
      <c r="D54" s="67" t="s">
        <v>64</v>
      </c>
      <c r="E54" s="68">
        <v>162.06011391515187</v>
      </c>
      <c r="F54" s="124">
        <v>99.99994899667055</v>
      </c>
      <c r="G54" s="101" t="s">
        <v>446</v>
      </c>
      <c r="H54" s="125"/>
      <c r="I54" s="71" t="s">
        <v>238</v>
      </c>
      <c r="J54" s="72"/>
      <c r="K54" s="126"/>
      <c r="L54" s="71" t="s">
        <v>1334</v>
      </c>
      <c r="M54" s="127">
        <v>1.01699770959259</v>
      </c>
      <c r="N54" s="76">
        <v>2000.172119140625</v>
      </c>
      <c r="O54" s="76">
        <v>1373.865966796875</v>
      </c>
      <c r="P54" s="77"/>
      <c r="Q54" s="78"/>
      <c r="R54" s="78"/>
      <c r="S54" s="128"/>
      <c r="T54" s="48">
        <v>0</v>
      </c>
      <c r="U54" s="48">
        <v>4</v>
      </c>
      <c r="V54" s="49">
        <v>0.25</v>
      </c>
      <c r="W54" s="49">
        <v>0.005435</v>
      </c>
      <c r="X54" s="49">
        <v>0.012753</v>
      </c>
      <c r="Y54" s="49">
        <v>0.69847</v>
      </c>
      <c r="Z54" s="49">
        <v>0.5</v>
      </c>
      <c r="AA54" s="49">
        <v>0</v>
      </c>
      <c r="AB54" s="73">
        <v>54</v>
      </c>
      <c r="AC54" s="73"/>
      <c r="AD54" s="74"/>
      <c r="AE54" s="81" t="s">
        <v>817</v>
      </c>
      <c r="AF54" s="81">
        <v>265</v>
      </c>
      <c r="AG54" s="81">
        <v>127</v>
      </c>
      <c r="AH54" s="81">
        <v>403</v>
      </c>
      <c r="AI54" s="81">
        <v>363</v>
      </c>
      <c r="AJ54" s="81"/>
      <c r="AK54" s="81" t="s">
        <v>908</v>
      </c>
      <c r="AL54" s="81" t="s">
        <v>993</v>
      </c>
      <c r="AM54" s="81"/>
      <c r="AN54" s="81"/>
      <c r="AO54" s="83">
        <v>43382.38128472222</v>
      </c>
      <c r="AP54" s="84" t="s">
        <v>1115</v>
      </c>
      <c r="AQ54" s="81" t="b">
        <v>1</v>
      </c>
      <c r="AR54" s="81" t="b">
        <v>0</v>
      </c>
      <c r="AS54" s="81" t="b">
        <v>0</v>
      </c>
      <c r="AT54" s="81" t="s">
        <v>728</v>
      </c>
      <c r="AU54" s="81">
        <v>0</v>
      </c>
      <c r="AV54" s="81"/>
      <c r="AW54" s="81" t="b">
        <v>0</v>
      </c>
      <c r="AX54" s="81" t="s">
        <v>1234</v>
      </c>
      <c r="AY54" s="84" t="s">
        <v>1243</v>
      </c>
      <c r="AZ54" s="81" t="s">
        <v>66</v>
      </c>
      <c r="BA54" s="80" t="str">
        <f>REPLACE(INDEX(GroupVertices[Group],MATCH(Vertices[[#This Row],[Vertex]],GroupVertices[Vertex],0)),1,1,"")</f>
        <v>2</v>
      </c>
      <c r="BB54" s="48"/>
      <c r="BC54" s="48"/>
      <c r="BD54" s="48"/>
      <c r="BE54" s="48"/>
      <c r="BF54" s="48" t="s">
        <v>403</v>
      </c>
      <c r="BG54" s="48" t="s">
        <v>403</v>
      </c>
      <c r="BH54" s="120" t="s">
        <v>1587</v>
      </c>
      <c r="BI54" s="120" t="s">
        <v>1599</v>
      </c>
      <c r="BJ54" s="120" t="s">
        <v>1603</v>
      </c>
      <c r="BK54" s="120" t="s">
        <v>1618</v>
      </c>
      <c r="BL54" s="48">
        <v>1</v>
      </c>
      <c r="BM54" s="49">
        <v>4.166666666666667</v>
      </c>
      <c r="BN54" s="48">
        <v>0</v>
      </c>
      <c r="BO54" s="49">
        <v>0</v>
      </c>
      <c r="BP54" s="48">
        <v>0</v>
      </c>
      <c r="BQ54" s="49">
        <v>0</v>
      </c>
      <c r="BR54" s="48">
        <v>23</v>
      </c>
      <c r="BS54" s="49">
        <v>95.83333333333333</v>
      </c>
      <c r="BT54" s="48">
        <v>24</v>
      </c>
      <c r="BU54" s="2"/>
      <c r="BV54" s="3"/>
      <c r="BW54" s="3"/>
      <c r="BX54" s="3"/>
      <c r="BY54" s="3"/>
    </row>
    <row r="55" spans="1:77" ht="41.45" customHeight="1">
      <c r="A55" s="66" t="s">
        <v>240</v>
      </c>
      <c r="B55" s="81"/>
      <c r="C55" s="67"/>
      <c r="D55" s="67" t="s">
        <v>64</v>
      </c>
      <c r="E55" s="68">
        <v>162.071503920128</v>
      </c>
      <c r="F55" s="124">
        <v>99.99993933288182</v>
      </c>
      <c r="G55" s="101" t="s">
        <v>448</v>
      </c>
      <c r="H55" s="125"/>
      <c r="I55" s="71" t="s">
        <v>240</v>
      </c>
      <c r="J55" s="72"/>
      <c r="K55" s="126"/>
      <c r="L55" s="71" t="s">
        <v>1338</v>
      </c>
      <c r="M55" s="127">
        <v>1.0202183282522386</v>
      </c>
      <c r="N55" s="76">
        <v>7870.8349609375</v>
      </c>
      <c r="O55" s="76">
        <v>6197.1826171875</v>
      </c>
      <c r="P55" s="77"/>
      <c r="Q55" s="78"/>
      <c r="R55" s="78"/>
      <c r="S55" s="128"/>
      <c r="T55" s="48">
        <v>0</v>
      </c>
      <c r="U55" s="48">
        <v>4</v>
      </c>
      <c r="V55" s="49">
        <v>1.5</v>
      </c>
      <c r="W55" s="49">
        <v>0.125</v>
      </c>
      <c r="X55" s="49">
        <v>0</v>
      </c>
      <c r="Y55" s="49">
        <v>0.941576</v>
      </c>
      <c r="Z55" s="49">
        <v>0.25</v>
      </c>
      <c r="AA55" s="49">
        <v>0</v>
      </c>
      <c r="AB55" s="73">
        <v>55</v>
      </c>
      <c r="AC55" s="73"/>
      <c r="AD55" s="74"/>
      <c r="AE55" s="81" t="s">
        <v>822</v>
      </c>
      <c r="AF55" s="81">
        <v>277</v>
      </c>
      <c r="AG55" s="81">
        <v>145</v>
      </c>
      <c r="AH55" s="81">
        <v>745</v>
      </c>
      <c r="AI55" s="81">
        <v>388</v>
      </c>
      <c r="AJ55" s="81"/>
      <c r="AK55" s="81" t="s">
        <v>914</v>
      </c>
      <c r="AL55" s="81" t="s">
        <v>779</v>
      </c>
      <c r="AM55" s="81"/>
      <c r="AN55" s="81"/>
      <c r="AO55" s="83">
        <v>40585.86984953703</v>
      </c>
      <c r="AP55" s="84" t="s">
        <v>1119</v>
      </c>
      <c r="AQ55" s="81" t="b">
        <v>0</v>
      </c>
      <c r="AR55" s="81" t="b">
        <v>0</v>
      </c>
      <c r="AS55" s="81" t="b">
        <v>1</v>
      </c>
      <c r="AT55" s="81" t="s">
        <v>1187</v>
      </c>
      <c r="AU55" s="81">
        <v>4</v>
      </c>
      <c r="AV55" s="84" t="s">
        <v>1195</v>
      </c>
      <c r="AW55" s="81" t="b">
        <v>0</v>
      </c>
      <c r="AX55" s="81" t="s">
        <v>1234</v>
      </c>
      <c r="AY55" s="84" t="s">
        <v>1249</v>
      </c>
      <c r="AZ55" s="81" t="s">
        <v>66</v>
      </c>
      <c r="BA55" s="80" t="str">
        <f>REPLACE(INDEX(GroupVertices[Group],MATCH(Vertices[[#This Row],[Vertex]],GroupVertices[Vertex],0)),1,1,"")</f>
        <v>5</v>
      </c>
      <c r="BB55" s="48"/>
      <c r="BC55" s="48"/>
      <c r="BD55" s="48"/>
      <c r="BE55" s="48"/>
      <c r="BF55" s="48" t="s">
        <v>405</v>
      </c>
      <c r="BG55" s="48" t="s">
        <v>405</v>
      </c>
      <c r="BH55" s="120" t="s">
        <v>1588</v>
      </c>
      <c r="BI55" s="120" t="s">
        <v>1588</v>
      </c>
      <c r="BJ55" s="120" t="s">
        <v>1604</v>
      </c>
      <c r="BK55" s="120" t="s">
        <v>1604</v>
      </c>
      <c r="BL55" s="48">
        <v>0</v>
      </c>
      <c r="BM55" s="49">
        <v>0</v>
      </c>
      <c r="BN55" s="48">
        <v>0</v>
      </c>
      <c r="BO55" s="49">
        <v>0</v>
      </c>
      <c r="BP55" s="48">
        <v>0</v>
      </c>
      <c r="BQ55" s="49">
        <v>0</v>
      </c>
      <c r="BR55" s="48">
        <v>24</v>
      </c>
      <c r="BS55" s="49">
        <v>100</v>
      </c>
      <c r="BT55" s="48">
        <v>24</v>
      </c>
      <c r="BU55" s="2"/>
      <c r="BV55" s="3"/>
      <c r="BW55" s="3"/>
      <c r="BX55" s="3"/>
      <c r="BY55" s="3"/>
    </row>
    <row r="56" spans="1:77" ht="41.45" customHeight="1">
      <c r="A56" s="66" t="s">
        <v>282</v>
      </c>
      <c r="B56" s="81"/>
      <c r="C56" s="67"/>
      <c r="D56" s="67" t="s">
        <v>64</v>
      </c>
      <c r="E56" s="68">
        <v>162.03543557103688</v>
      </c>
      <c r="F56" s="124">
        <v>99.99996993487949</v>
      </c>
      <c r="G56" s="101" t="s">
        <v>455</v>
      </c>
      <c r="H56" s="125"/>
      <c r="I56" s="71" t="s">
        <v>282</v>
      </c>
      <c r="J56" s="72"/>
      <c r="K56" s="126"/>
      <c r="L56" s="71" t="s">
        <v>2083</v>
      </c>
      <c r="M56" s="127">
        <v>1.0100197024966846</v>
      </c>
      <c r="N56" s="76">
        <v>879.7615356445312</v>
      </c>
      <c r="O56" s="76">
        <v>1537.2064208984375</v>
      </c>
      <c r="P56" s="77"/>
      <c r="Q56" s="78"/>
      <c r="R56" s="78"/>
      <c r="S56" s="128"/>
      <c r="T56" s="48">
        <v>4</v>
      </c>
      <c r="U56" s="48">
        <v>2</v>
      </c>
      <c r="V56" s="49">
        <v>432</v>
      </c>
      <c r="W56" s="49">
        <v>0.005556</v>
      </c>
      <c r="X56" s="49">
        <v>0.010153</v>
      </c>
      <c r="Y56" s="49">
        <v>0.913388</v>
      </c>
      <c r="Z56" s="49">
        <v>0.3333333333333333</v>
      </c>
      <c r="AA56" s="49">
        <v>0.3333333333333333</v>
      </c>
      <c r="AB56" s="73">
        <v>56</v>
      </c>
      <c r="AC56" s="73"/>
      <c r="AD56" s="74"/>
      <c r="AE56" s="81" t="s">
        <v>872</v>
      </c>
      <c r="AF56" s="81">
        <v>163</v>
      </c>
      <c r="AG56" s="81">
        <v>88</v>
      </c>
      <c r="AH56" s="81">
        <v>885</v>
      </c>
      <c r="AI56" s="81">
        <v>1018</v>
      </c>
      <c r="AJ56" s="81"/>
      <c r="AK56" s="81"/>
      <c r="AL56" s="81" t="s">
        <v>1035</v>
      </c>
      <c r="AM56" s="81"/>
      <c r="AN56" s="81"/>
      <c r="AO56" s="83">
        <v>42748.9303125</v>
      </c>
      <c r="AP56" s="81"/>
      <c r="AQ56" s="81" t="b">
        <v>1</v>
      </c>
      <c r="AR56" s="81" t="b">
        <v>1</v>
      </c>
      <c r="AS56" s="81" t="b">
        <v>1</v>
      </c>
      <c r="AT56" s="81" t="s">
        <v>729</v>
      </c>
      <c r="AU56" s="81">
        <v>2</v>
      </c>
      <c r="AV56" s="81"/>
      <c r="AW56" s="81" t="b">
        <v>0</v>
      </c>
      <c r="AX56" s="81" t="s">
        <v>1234</v>
      </c>
      <c r="AY56" s="84" t="s">
        <v>1299</v>
      </c>
      <c r="AZ56" s="81" t="s">
        <v>66</v>
      </c>
      <c r="BA56" s="80" t="str">
        <f>REPLACE(INDEX(GroupVertices[Group],MATCH(Vertices[[#This Row],[Vertex]],GroupVertices[Vertex],0)),1,1,"")</f>
        <v>2</v>
      </c>
      <c r="BB56" s="48" t="s">
        <v>2229</v>
      </c>
      <c r="BC56" s="48" t="s">
        <v>2229</v>
      </c>
      <c r="BD56" s="48" t="s">
        <v>396</v>
      </c>
      <c r="BE56" s="48" t="s">
        <v>396</v>
      </c>
      <c r="BF56" s="48" t="s">
        <v>1582</v>
      </c>
      <c r="BG56" s="48" t="s">
        <v>2241</v>
      </c>
      <c r="BH56" s="120" t="s">
        <v>2260</v>
      </c>
      <c r="BI56" s="120" t="s">
        <v>2276</v>
      </c>
      <c r="BJ56" s="120" t="s">
        <v>2292</v>
      </c>
      <c r="BK56" s="120" t="s">
        <v>2304</v>
      </c>
      <c r="BL56" s="48">
        <v>4</v>
      </c>
      <c r="BM56" s="49">
        <v>8.333333333333334</v>
      </c>
      <c r="BN56" s="48">
        <v>0</v>
      </c>
      <c r="BO56" s="49">
        <v>0</v>
      </c>
      <c r="BP56" s="48">
        <v>0</v>
      </c>
      <c r="BQ56" s="49">
        <v>0</v>
      </c>
      <c r="BR56" s="48">
        <v>44</v>
      </c>
      <c r="BS56" s="49">
        <v>91.66666666666667</v>
      </c>
      <c r="BT56" s="48">
        <v>48</v>
      </c>
      <c r="BU56" s="2"/>
      <c r="BV56" s="3"/>
      <c r="BW56" s="3"/>
      <c r="BX56" s="3"/>
      <c r="BY56" s="3"/>
    </row>
    <row r="57" spans="1:77" ht="41.45" customHeight="1">
      <c r="A57" s="66" t="s">
        <v>241</v>
      </c>
      <c r="B57" s="81"/>
      <c r="C57" s="67"/>
      <c r="D57" s="67" t="s">
        <v>64</v>
      </c>
      <c r="E57" s="68">
        <v>162.36258182507387</v>
      </c>
      <c r="F57" s="124">
        <v>99.99969236939188</v>
      </c>
      <c r="G57" s="101" t="s">
        <v>449</v>
      </c>
      <c r="H57" s="125"/>
      <c r="I57" s="71" t="s">
        <v>241</v>
      </c>
      <c r="J57" s="72"/>
      <c r="K57" s="126"/>
      <c r="L57" s="71" t="s">
        <v>1341</v>
      </c>
      <c r="M57" s="127">
        <v>1.1025230273321474</v>
      </c>
      <c r="N57" s="76">
        <v>8174.31591796875</v>
      </c>
      <c r="O57" s="76">
        <v>5433.5224609375</v>
      </c>
      <c r="P57" s="77"/>
      <c r="Q57" s="78"/>
      <c r="R57" s="78"/>
      <c r="S57" s="128"/>
      <c r="T57" s="48">
        <v>0</v>
      </c>
      <c r="U57" s="48">
        <v>1</v>
      </c>
      <c r="V57" s="49">
        <v>0</v>
      </c>
      <c r="W57" s="49">
        <v>0.003086</v>
      </c>
      <c r="X57" s="49">
        <v>8.2E-05</v>
      </c>
      <c r="Y57" s="49">
        <v>0.448668</v>
      </c>
      <c r="Z57" s="49">
        <v>0</v>
      </c>
      <c r="AA57" s="49">
        <v>0</v>
      </c>
      <c r="AB57" s="73">
        <v>57</v>
      </c>
      <c r="AC57" s="73"/>
      <c r="AD57" s="74"/>
      <c r="AE57" s="81" t="s">
        <v>825</v>
      </c>
      <c r="AF57" s="81">
        <v>348</v>
      </c>
      <c r="AG57" s="81">
        <v>605</v>
      </c>
      <c r="AH57" s="81">
        <v>743</v>
      </c>
      <c r="AI57" s="81">
        <v>209</v>
      </c>
      <c r="AJ57" s="81"/>
      <c r="AK57" s="81" t="s">
        <v>917</v>
      </c>
      <c r="AL57" s="81" t="s">
        <v>999</v>
      </c>
      <c r="AM57" s="81"/>
      <c r="AN57" s="81"/>
      <c r="AO57" s="83">
        <v>41963.897372685184</v>
      </c>
      <c r="AP57" s="84" t="s">
        <v>1122</v>
      </c>
      <c r="AQ57" s="81" t="b">
        <v>1</v>
      </c>
      <c r="AR57" s="81" t="b">
        <v>0</v>
      </c>
      <c r="AS57" s="81" t="b">
        <v>0</v>
      </c>
      <c r="AT57" s="81" t="s">
        <v>728</v>
      </c>
      <c r="AU57" s="81">
        <v>5</v>
      </c>
      <c r="AV57" s="84" t="s">
        <v>1191</v>
      </c>
      <c r="AW57" s="81" t="b">
        <v>0</v>
      </c>
      <c r="AX57" s="81" t="s">
        <v>1234</v>
      </c>
      <c r="AY57" s="84" t="s">
        <v>1252</v>
      </c>
      <c r="AZ57" s="81" t="s">
        <v>66</v>
      </c>
      <c r="BA57" s="80" t="str">
        <f>REPLACE(INDEX(GroupVertices[Group],MATCH(Vertices[[#This Row],[Vertex]],GroupVertices[Vertex],0)),1,1,"")</f>
        <v>8</v>
      </c>
      <c r="BB57" s="48"/>
      <c r="BC57" s="48"/>
      <c r="BD57" s="48"/>
      <c r="BE57" s="48"/>
      <c r="BF57" s="48"/>
      <c r="BG57" s="48"/>
      <c r="BH57" s="120" t="s">
        <v>1589</v>
      </c>
      <c r="BI57" s="120" t="s">
        <v>1589</v>
      </c>
      <c r="BJ57" s="120" t="s">
        <v>1605</v>
      </c>
      <c r="BK57" s="120" t="s">
        <v>1605</v>
      </c>
      <c r="BL57" s="48">
        <v>1</v>
      </c>
      <c r="BM57" s="49">
        <v>3.8461538461538463</v>
      </c>
      <c r="BN57" s="48">
        <v>0</v>
      </c>
      <c r="BO57" s="49">
        <v>0</v>
      </c>
      <c r="BP57" s="48">
        <v>0</v>
      </c>
      <c r="BQ57" s="49">
        <v>0</v>
      </c>
      <c r="BR57" s="48">
        <v>25</v>
      </c>
      <c r="BS57" s="49">
        <v>96.15384615384616</v>
      </c>
      <c r="BT57" s="48">
        <v>26</v>
      </c>
      <c r="BU57" s="2"/>
      <c r="BV57" s="3"/>
      <c r="BW57" s="3"/>
      <c r="BX57" s="3"/>
      <c r="BY57" s="3"/>
    </row>
    <row r="58" spans="1:77" ht="41.45" customHeight="1">
      <c r="A58" s="66" t="s">
        <v>242</v>
      </c>
      <c r="B58" s="81"/>
      <c r="C58" s="67"/>
      <c r="D58" s="67" t="s">
        <v>64</v>
      </c>
      <c r="E58" s="68">
        <v>162.11643116197834</v>
      </c>
      <c r="F58" s="124">
        <v>99.99990121460402</v>
      </c>
      <c r="G58" s="101" t="s">
        <v>450</v>
      </c>
      <c r="H58" s="125"/>
      <c r="I58" s="71" t="s">
        <v>242</v>
      </c>
      <c r="J58" s="72"/>
      <c r="K58" s="126"/>
      <c r="L58" s="71" t="s">
        <v>1342</v>
      </c>
      <c r="M58" s="127">
        <v>1.0329218796319635</v>
      </c>
      <c r="N58" s="76">
        <v>6672.73779296875</v>
      </c>
      <c r="O58" s="76">
        <v>1107.623046875</v>
      </c>
      <c r="P58" s="77"/>
      <c r="Q58" s="78"/>
      <c r="R58" s="78"/>
      <c r="S58" s="128"/>
      <c r="T58" s="48">
        <v>0</v>
      </c>
      <c r="U58" s="48">
        <v>3</v>
      </c>
      <c r="V58" s="49">
        <v>0</v>
      </c>
      <c r="W58" s="49">
        <v>0.005319</v>
      </c>
      <c r="X58" s="49">
        <v>0.012164</v>
      </c>
      <c r="Y58" s="49">
        <v>0.549556</v>
      </c>
      <c r="Z58" s="49">
        <v>0.6666666666666666</v>
      </c>
      <c r="AA58" s="49">
        <v>0</v>
      </c>
      <c r="AB58" s="73">
        <v>58</v>
      </c>
      <c r="AC58" s="73"/>
      <c r="AD58" s="74"/>
      <c r="AE58" s="81" t="s">
        <v>827</v>
      </c>
      <c r="AF58" s="81">
        <v>323</v>
      </c>
      <c r="AG58" s="81">
        <v>216</v>
      </c>
      <c r="AH58" s="81">
        <v>4514</v>
      </c>
      <c r="AI58" s="81">
        <v>15039</v>
      </c>
      <c r="AJ58" s="81"/>
      <c r="AK58" s="81"/>
      <c r="AL58" s="81"/>
      <c r="AM58" s="81"/>
      <c r="AN58" s="81"/>
      <c r="AO58" s="83">
        <v>43410.37751157407</v>
      </c>
      <c r="AP58" s="84" t="s">
        <v>1124</v>
      </c>
      <c r="AQ58" s="81" t="b">
        <v>1</v>
      </c>
      <c r="AR58" s="81" t="b">
        <v>0</v>
      </c>
      <c r="AS58" s="81" t="b">
        <v>0</v>
      </c>
      <c r="AT58" s="81" t="s">
        <v>728</v>
      </c>
      <c r="AU58" s="81">
        <v>0</v>
      </c>
      <c r="AV58" s="81"/>
      <c r="AW58" s="81" t="b">
        <v>0</v>
      </c>
      <c r="AX58" s="81" t="s">
        <v>1234</v>
      </c>
      <c r="AY58" s="84" t="s">
        <v>1254</v>
      </c>
      <c r="AZ58" s="81" t="s">
        <v>66</v>
      </c>
      <c r="BA58" s="80" t="str">
        <f>REPLACE(INDEX(GroupVertices[Group],MATCH(Vertices[[#This Row],[Vertex]],GroupVertices[Vertex],0)),1,1,"")</f>
        <v>4</v>
      </c>
      <c r="BB58" s="48"/>
      <c r="BC58" s="48"/>
      <c r="BD58" s="48"/>
      <c r="BE58" s="48"/>
      <c r="BF58" s="48" t="s">
        <v>406</v>
      </c>
      <c r="BG58" s="48" t="s">
        <v>406</v>
      </c>
      <c r="BH58" s="120" t="s">
        <v>1590</v>
      </c>
      <c r="BI58" s="120" t="s">
        <v>1590</v>
      </c>
      <c r="BJ58" s="120" t="s">
        <v>1606</v>
      </c>
      <c r="BK58" s="120" t="s">
        <v>1606</v>
      </c>
      <c r="BL58" s="48">
        <v>0</v>
      </c>
      <c r="BM58" s="49">
        <v>0</v>
      </c>
      <c r="BN58" s="48">
        <v>0</v>
      </c>
      <c r="BO58" s="49">
        <v>0</v>
      </c>
      <c r="BP58" s="48">
        <v>0</v>
      </c>
      <c r="BQ58" s="49">
        <v>0</v>
      </c>
      <c r="BR58" s="48">
        <v>26</v>
      </c>
      <c r="BS58" s="49">
        <v>100</v>
      </c>
      <c r="BT58" s="48">
        <v>26</v>
      </c>
      <c r="BU58" s="2"/>
      <c r="BV58" s="3"/>
      <c r="BW58" s="3"/>
      <c r="BX58" s="3"/>
      <c r="BY58" s="3"/>
    </row>
    <row r="59" spans="1:77" ht="41.45" customHeight="1">
      <c r="A59" s="66" t="s">
        <v>243</v>
      </c>
      <c r="B59" s="81"/>
      <c r="C59" s="67"/>
      <c r="D59" s="67" t="s">
        <v>64</v>
      </c>
      <c r="E59" s="68">
        <v>162.03670112714534</v>
      </c>
      <c r="F59" s="124">
        <v>99.99996886112518</v>
      </c>
      <c r="G59" s="101" t="s">
        <v>451</v>
      </c>
      <c r="H59" s="125"/>
      <c r="I59" s="71" t="s">
        <v>243</v>
      </c>
      <c r="J59" s="72"/>
      <c r="K59" s="126"/>
      <c r="L59" s="71" t="s">
        <v>1343</v>
      </c>
      <c r="M59" s="127">
        <v>1.0103775490144233</v>
      </c>
      <c r="N59" s="76">
        <v>788.9024658203125</v>
      </c>
      <c r="O59" s="76">
        <v>8012.5625</v>
      </c>
      <c r="P59" s="77"/>
      <c r="Q59" s="78"/>
      <c r="R59" s="78"/>
      <c r="S59" s="128"/>
      <c r="T59" s="48">
        <v>0</v>
      </c>
      <c r="U59" s="48">
        <v>3</v>
      </c>
      <c r="V59" s="49">
        <v>0</v>
      </c>
      <c r="W59" s="49">
        <v>0.005848</v>
      </c>
      <c r="X59" s="49">
        <v>0.011341</v>
      </c>
      <c r="Y59" s="49">
        <v>0.612662</v>
      </c>
      <c r="Z59" s="49">
        <v>0.6666666666666666</v>
      </c>
      <c r="AA59" s="49">
        <v>0</v>
      </c>
      <c r="AB59" s="73">
        <v>59</v>
      </c>
      <c r="AC59" s="73"/>
      <c r="AD59" s="74"/>
      <c r="AE59" s="81" t="s">
        <v>830</v>
      </c>
      <c r="AF59" s="81">
        <v>672</v>
      </c>
      <c r="AG59" s="81">
        <v>90</v>
      </c>
      <c r="AH59" s="81">
        <v>73</v>
      </c>
      <c r="AI59" s="81">
        <v>234</v>
      </c>
      <c r="AJ59" s="81"/>
      <c r="AK59" s="81" t="s">
        <v>921</v>
      </c>
      <c r="AL59" s="81" t="s">
        <v>1001</v>
      </c>
      <c r="AM59" s="81"/>
      <c r="AN59" s="81"/>
      <c r="AO59" s="83">
        <v>43041.36298611111</v>
      </c>
      <c r="AP59" s="84" t="s">
        <v>1126</v>
      </c>
      <c r="AQ59" s="81" t="b">
        <v>1</v>
      </c>
      <c r="AR59" s="81" t="b">
        <v>0</v>
      </c>
      <c r="AS59" s="81" t="b">
        <v>0</v>
      </c>
      <c r="AT59" s="81" t="s">
        <v>729</v>
      </c>
      <c r="AU59" s="81">
        <v>0</v>
      </c>
      <c r="AV59" s="81"/>
      <c r="AW59" s="81" t="b">
        <v>0</v>
      </c>
      <c r="AX59" s="81" t="s">
        <v>1234</v>
      </c>
      <c r="AY59" s="84" t="s">
        <v>1257</v>
      </c>
      <c r="AZ59" s="81" t="s">
        <v>66</v>
      </c>
      <c r="BA59" s="80" t="str">
        <f>REPLACE(INDEX(GroupVertices[Group],MATCH(Vertices[[#This Row],[Vertex]],GroupVertices[Vertex],0)),1,1,"")</f>
        <v>1</v>
      </c>
      <c r="BB59" s="48"/>
      <c r="BC59" s="48"/>
      <c r="BD59" s="48"/>
      <c r="BE59" s="48"/>
      <c r="BF59" s="48"/>
      <c r="BG59" s="48"/>
      <c r="BH59" s="120" t="s">
        <v>1591</v>
      </c>
      <c r="BI59" s="120" t="s">
        <v>1591</v>
      </c>
      <c r="BJ59" s="120" t="s">
        <v>1607</v>
      </c>
      <c r="BK59" s="120" t="s">
        <v>1607</v>
      </c>
      <c r="BL59" s="48">
        <v>2</v>
      </c>
      <c r="BM59" s="49">
        <v>6.0606060606060606</v>
      </c>
      <c r="BN59" s="48">
        <v>2</v>
      </c>
      <c r="BO59" s="49">
        <v>6.0606060606060606</v>
      </c>
      <c r="BP59" s="48">
        <v>0</v>
      </c>
      <c r="BQ59" s="49">
        <v>0</v>
      </c>
      <c r="BR59" s="48">
        <v>29</v>
      </c>
      <c r="BS59" s="49">
        <v>87.87878787878788</v>
      </c>
      <c r="BT59" s="48">
        <v>33</v>
      </c>
      <c r="BU59" s="2"/>
      <c r="BV59" s="3"/>
      <c r="BW59" s="3"/>
      <c r="BX59" s="3"/>
      <c r="BY59" s="3"/>
    </row>
    <row r="60" spans="1:77" ht="41.45" customHeight="1">
      <c r="A60" s="66" t="s">
        <v>289</v>
      </c>
      <c r="B60" s="81"/>
      <c r="C60" s="67"/>
      <c r="D60" s="67" t="s">
        <v>64</v>
      </c>
      <c r="E60" s="68">
        <v>162.40434517665307</v>
      </c>
      <c r="F60" s="124">
        <v>99.99965693549984</v>
      </c>
      <c r="G60" s="101" t="s">
        <v>494</v>
      </c>
      <c r="H60" s="125"/>
      <c r="I60" s="71" t="s">
        <v>289</v>
      </c>
      <c r="J60" s="72"/>
      <c r="K60" s="126"/>
      <c r="L60" s="71" t="s">
        <v>2084</v>
      </c>
      <c r="M60" s="127">
        <v>1.1143319624175256</v>
      </c>
      <c r="N60" s="76">
        <v>1900.9659423828125</v>
      </c>
      <c r="O60" s="76">
        <v>7927.32958984375</v>
      </c>
      <c r="P60" s="77"/>
      <c r="Q60" s="78"/>
      <c r="R60" s="78"/>
      <c r="S60" s="128"/>
      <c r="T60" s="48">
        <v>5</v>
      </c>
      <c r="U60" s="48">
        <v>34</v>
      </c>
      <c r="V60" s="49">
        <v>2191.672709</v>
      </c>
      <c r="W60" s="49">
        <v>0.007874</v>
      </c>
      <c r="X60" s="49">
        <v>0.049744</v>
      </c>
      <c r="Y60" s="49">
        <v>6.624652</v>
      </c>
      <c r="Z60" s="49">
        <v>0.052941176470588235</v>
      </c>
      <c r="AA60" s="49">
        <v>0.11428571428571428</v>
      </c>
      <c r="AB60" s="73">
        <v>60</v>
      </c>
      <c r="AC60" s="73"/>
      <c r="AD60" s="74"/>
      <c r="AE60" s="81" t="s">
        <v>831</v>
      </c>
      <c r="AF60" s="81">
        <v>130</v>
      </c>
      <c r="AG60" s="81">
        <v>671</v>
      </c>
      <c r="AH60" s="81">
        <v>4994</v>
      </c>
      <c r="AI60" s="81">
        <v>4898</v>
      </c>
      <c r="AJ60" s="81"/>
      <c r="AK60" s="81" t="s">
        <v>922</v>
      </c>
      <c r="AL60" s="81" t="s">
        <v>1002</v>
      </c>
      <c r="AM60" s="84" t="s">
        <v>1070</v>
      </c>
      <c r="AN60" s="81"/>
      <c r="AO60" s="83">
        <v>42684.856099537035</v>
      </c>
      <c r="AP60" s="84" t="s">
        <v>1127</v>
      </c>
      <c r="AQ60" s="81" t="b">
        <v>1</v>
      </c>
      <c r="AR60" s="81" t="b">
        <v>0</v>
      </c>
      <c r="AS60" s="81" t="b">
        <v>0</v>
      </c>
      <c r="AT60" s="81" t="s">
        <v>728</v>
      </c>
      <c r="AU60" s="81">
        <v>6</v>
      </c>
      <c r="AV60" s="81"/>
      <c r="AW60" s="81" t="b">
        <v>0</v>
      </c>
      <c r="AX60" s="81" t="s">
        <v>1234</v>
      </c>
      <c r="AY60" s="84" t="s">
        <v>1258</v>
      </c>
      <c r="AZ60" s="81" t="s">
        <v>66</v>
      </c>
      <c r="BA60" s="80" t="str">
        <f>REPLACE(INDEX(GroupVertices[Group],MATCH(Vertices[[#This Row],[Vertex]],GroupVertices[Vertex],0)),1,1,"")</f>
        <v>1</v>
      </c>
      <c r="BB60" s="48"/>
      <c r="BC60" s="48"/>
      <c r="BD60" s="48"/>
      <c r="BE60" s="48"/>
      <c r="BF60" s="48" t="s">
        <v>2234</v>
      </c>
      <c r="BG60" s="48" t="s">
        <v>2242</v>
      </c>
      <c r="BH60" s="120" t="s">
        <v>2261</v>
      </c>
      <c r="BI60" s="120" t="s">
        <v>2277</v>
      </c>
      <c r="BJ60" s="120" t="s">
        <v>2293</v>
      </c>
      <c r="BK60" s="120" t="s">
        <v>2293</v>
      </c>
      <c r="BL60" s="48">
        <v>18</v>
      </c>
      <c r="BM60" s="49">
        <v>5.128205128205129</v>
      </c>
      <c r="BN60" s="48">
        <v>9</v>
      </c>
      <c r="BO60" s="49">
        <v>2.5641025641025643</v>
      </c>
      <c r="BP60" s="48">
        <v>0</v>
      </c>
      <c r="BQ60" s="49">
        <v>0</v>
      </c>
      <c r="BR60" s="48">
        <v>324</v>
      </c>
      <c r="BS60" s="49">
        <v>92.3076923076923</v>
      </c>
      <c r="BT60" s="48">
        <v>351</v>
      </c>
      <c r="BU60" s="2"/>
      <c r="BV60" s="3"/>
      <c r="BW60" s="3"/>
      <c r="BX60" s="3"/>
      <c r="BY60" s="3"/>
    </row>
    <row r="61" spans="1:77" ht="41.45" customHeight="1">
      <c r="A61" s="66" t="s">
        <v>294</v>
      </c>
      <c r="B61" s="81"/>
      <c r="C61" s="67"/>
      <c r="D61" s="67" t="s">
        <v>64</v>
      </c>
      <c r="E61" s="68">
        <v>162.14617173052716</v>
      </c>
      <c r="F61" s="124">
        <v>99.99987598137788</v>
      </c>
      <c r="G61" s="101" t="s">
        <v>499</v>
      </c>
      <c r="H61" s="125"/>
      <c r="I61" s="71" t="s">
        <v>294</v>
      </c>
      <c r="J61" s="72"/>
      <c r="K61" s="126"/>
      <c r="L61" s="71" t="s">
        <v>2085</v>
      </c>
      <c r="M61" s="127">
        <v>1.0413312727988238</v>
      </c>
      <c r="N61" s="76">
        <v>880.3919067382812</v>
      </c>
      <c r="O61" s="76">
        <v>7341.8779296875</v>
      </c>
      <c r="P61" s="77"/>
      <c r="Q61" s="78"/>
      <c r="R61" s="78"/>
      <c r="S61" s="128"/>
      <c r="T61" s="48">
        <v>4</v>
      </c>
      <c r="U61" s="48">
        <v>0</v>
      </c>
      <c r="V61" s="49">
        <v>1.733333</v>
      </c>
      <c r="W61" s="49">
        <v>0.005952</v>
      </c>
      <c r="X61" s="49">
        <v>0.013208</v>
      </c>
      <c r="Y61" s="49">
        <v>0.775763</v>
      </c>
      <c r="Z61" s="49">
        <v>0.5833333333333334</v>
      </c>
      <c r="AA61" s="49">
        <v>0</v>
      </c>
      <c r="AB61" s="73">
        <v>61</v>
      </c>
      <c r="AC61" s="73"/>
      <c r="AD61" s="74"/>
      <c r="AE61" s="81" t="s">
        <v>832</v>
      </c>
      <c r="AF61" s="81">
        <v>187</v>
      </c>
      <c r="AG61" s="81">
        <v>263</v>
      </c>
      <c r="AH61" s="81">
        <v>728</v>
      </c>
      <c r="AI61" s="81">
        <v>352</v>
      </c>
      <c r="AJ61" s="81"/>
      <c r="AK61" s="81" t="s">
        <v>923</v>
      </c>
      <c r="AL61" s="81" t="s">
        <v>1002</v>
      </c>
      <c r="AM61" s="84" t="s">
        <v>1070</v>
      </c>
      <c r="AN61" s="81"/>
      <c r="AO61" s="83">
        <v>42667.9125462963</v>
      </c>
      <c r="AP61" s="84" t="s">
        <v>1128</v>
      </c>
      <c r="AQ61" s="81" t="b">
        <v>0</v>
      </c>
      <c r="AR61" s="81" t="b">
        <v>0</v>
      </c>
      <c r="AS61" s="81" t="b">
        <v>1</v>
      </c>
      <c r="AT61" s="81" t="s">
        <v>1188</v>
      </c>
      <c r="AU61" s="81">
        <v>2</v>
      </c>
      <c r="AV61" s="84" t="s">
        <v>1191</v>
      </c>
      <c r="AW61" s="81" t="b">
        <v>0</v>
      </c>
      <c r="AX61" s="81" t="s">
        <v>1234</v>
      </c>
      <c r="AY61" s="84" t="s">
        <v>1259</v>
      </c>
      <c r="AZ61" s="81" t="s">
        <v>65</v>
      </c>
      <c r="BA61" s="80"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6" t="s">
        <v>280</v>
      </c>
      <c r="B62" s="81"/>
      <c r="C62" s="67"/>
      <c r="D62" s="67" t="s">
        <v>64</v>
      </c>
      <c r="E62" s="68">
        <v>162.39422072778538</v>
      </c>
      <c r="F62" s="124">
        <v>99.99966552553428</v>
      </c>
      <c r="G62" s="101" t="s">
        <v>486</v>
      </c>
      <c r="H62" s="125"/>
      <c r="I62" s="71" t="s">
        <v>280</v>
      </c>
      <c r="J62" s="72"/>
      <c r="K62" s="126"/>
      <c r="L62" s="71" t="s">
        <v>2086</v>
      </c>
      <c r="M62" s="127">
        <v>1.1114691902756157</v>
      </c>
      <c r="N62" s="76">
        <v>8936.2724609375</v>
      </c>
      <c r="O62" s="76">
        <v>4565.4775390625</v>
      </c>
      <c r="P62" s="77"/>
      <c r="Q62" s="78"/>
      <c r="R62" s="78"/>
      <c r="S62" s="128"/>
      <c r="T62" s="48">
        <v>1</v>
      </c>
      <c r="U62" s="48">
        <v>1</v>
      </c>
      <c r="V62" s="49">
        <v>0</v>
      </c>
      <c r="W62" s="49">
        <v>0.5</v>
      </c>
      <c r="X62" s="49">
        <v>0</v>
      </c>
      <c r="Y62" s="49">
        <v>0.999995</v>
      </c>
      <c r="Z62" s="49">
        <v>0.5</v>
      </c>
      <c r="AA62" s="49">
        <v>0</v>
      </c>
      <c r="AB62" s="73">
        <v>62</v>
      </c>
      <c r="AC62" s="73"/>
      <c r="AD62" s="74"/>
      <c r="AE62" s="81" t="s">
        <v>834</v>
      </c>
      <c r="AF62" s="81">
        <v>702</v>
      </c>
      <c r="AG62" s="81">
        <v>655</v>
      </c>
      <c r="AH62" s="81">
        <v>6356</v>
      </c>
      <c r="AI62" s="81">
        <v>5228</v>
      </c>
      <c r="AJ62" s="81"/>
      <c r="AK62" s="81" t="s">
        <v>925</v>
      </c>
      <c r="AL62" s="81" t="s">
        <v>1004</v>
      </c>
      <c r="AM62" s="81"/>
      <c r="AN62" s="81"/>
      <c r="AO62" s="83">
        <v>40446.50099537037</v>
      </c>
      <c r="AP62" s="84" t="s">
        <v>1130</v>
      </c>
      <c r="AQ62" s="81" t="b">
        <v>1</v>
      </c>
      <c r="AR62" s="81" t="b">
        <v>0</v>
      </c>
      <c r="AS62" s="81" t="b">
        <v>1</v>
      </c>
      <c r="AT62" s="81" t="s">
        <v>728</v>
      </c>
      <c r="AU62" s="81">
        <v>20</v>
      </c>
      <c r="AV62" s="84" t="s">
        <v>1191</v>
      </c>
      <c r="AW62" s="81" t="b">
        <v>0</v>
      </c>
      <c r="AX62" s="81" t="s">
        <v>1234</v>
      </c>
      <c r="AY62" s="84" t="s">
        <v>1261</v>
      </c>
      <c r="AZ62" s="81" t="s">
        <v>66</v>
      </c>
      <c r="BA62" s="80" t="str">
        <f>REPLACE(INDEX(GroupVertices[Group],MATCH(Vertices[[#This Row],[Vertex]],GroupVertices[Vertex],0)),1,1,"")</f>
        <v>7</v>
      </c>
      <c r="BB62" s="48"/>
      <c r="BC62" s="48"/>
      <c r="BD62" s="48"/>
      <c r="BE62" s="48"/>
      <c r="BF62" s="48" t="s">
        <v>422</v>
      </c>
      <c r="BG62" s="48" t="s">
        <v>422</v>
      </c>
      <c r="BH62" s="120" t="s">
        <v>1592</v>
      </c>
      <c r="BI62" s="120" t="s">
        <v>1592</v>
      </c>
      <c r="BJ62" s="120" t="s">
        <v>1608</v>
      </c>
      <c r="BK62" s="120" t="s">
        <v>1608</v>
      </c>
      <c r="BL62" s="48">
        <v>2</v>
      </c>
      <c r="BM62" s="49">
        <v>5.714285714285714</v>
      </c>
      <c r="BN62" s="48">
        <v>0</v>
      </c>
      <c r="BO62" s="49">
        <v>0</v>
      </c>
      <c r="BP62" s="48">
        <v>0</v>
      </c>
      <c r="BQ62" s="49">
        <v>0</v>
      </c>
      <c r="BR62" s="48">
        <v>33</v>
      </c>
      <c r="BS62" s="49">
        <v>94.28571428571429</v>
      </c>
      <c r="BT62" s="48">
        <v>35</v>
      </c>
      <c r="BU62" s="2"/>
      <c r="BV62" s="3"/>
      <c r="BW62" s="3"/>
      <c r="BX62" s="3"/>
      <c r="BY62" s="3"/>
    </row>
    <row r="63" spans="1:77" ht="41.45" customHeight="1">
      <c r="A63" s="66" t="s">
        <v>300</v>
      </c>
      <c r="B63" s="81"/>
      <c r="C63" s="67"/>
      <c r="D63" s="67" t="s">
        <v>64</v>
      </c>
      <c r="E63" s="68">
        <v>162.1195950522495</v>
      </c>
      <c r="F63" s="124">
        <v>99.99989853021826</v>
      </c>
      <c r="G63" s="101" t="s">
        <v>1207</v>
      </c>
      <c r="H63" s="125"/>
      <c r="I63" s="71" t="s">
        <v>300</v>
      </c>
      <c r="J63" s="72"/>
      <c r="K63" s="126"/>
      <c r="L63" s="71" t="s">
        <v>1345</v>
      </c>
      <c r="M63" s="127">
        <v>1.0338164959263103</v>
      </c>
      <c r="N63" s="76">
        <v>8936.2724609375</v>
      </c>
      <c r="O63" s="76">
        <v>5433.5224609375</v>
      </c>
      <c r="P63" s="77"/>
      <c r="Q63" s="78"/>
      <c r="R63" s="78"/>
      <c r="S63" s="128"/>
      <c r="T63" s="48">
        <v>2</v>
      </c>
      <c r="U63" s="48">
        <v>0</v>
      </c>
      <c r="V63" s="49">
        <v>0</v>
      </c>
      <c r="W63" s="49">
        <v>0.5</v>
      </c>
      <c r="X63" s="49">
        <v>0</v>
      </c>
      <c r="Y63" s="49">
        <v>0.999995</v>
      </c>
      <c r="Z63" s="49">
        <v>0.5</v>
      </c>
      <c r="AA63" s="49">
        <v>0</v>
      </c>
      <c r="AB63" s="73">
        <v>63</v>
      </c>
      <c r="AC63" s="73"/>
      <c r="AD63" s="74"/>
      <c r="AE63" s="81" t="s">
        <v>835</v>
      </c>
      <c r="AF63" s="81">
        <v>399</v>
      </c>
      <c r="AG63" s="81">
        <v>221</v>
      </c>
      <c r="AH63" s="81">
        <v>107</v>
      </c>
      <c r="AI63" s="81">
        <v>110</v>
      </c>
      <c r="AJ63" s="81"/>
      <c r="AK63" s="81" t="s">
        <v>926</v>
      </c>
      <c r="AL63" s="81" t="s">
        <v>1005</v>
      </c>
      <c r="AM63" s="84" t="s">
        <v>1071</v>
      </c>
      <c r="AN63" s="81"/>
      <c r="AO63" s="83">
        <v>43077.47416666667</v>
      </c>
      <c r="AP63" s="84" t="s">
        <v>1131</v>
      </c>
      <c r="AQ63" s="81" t="b">
        <v>0</v>
      </c>
      <c r="AR63" s="81" t="b">
        <v>0</v>
      </c>
      <c r="AS63" s="81" t="b">
        <v>1</v>
      </c>
      <c r="AT63" s="81" t="s">
        <v>1186</v>
      </c>
      <c r="AU63" s="81">
        <v>1</v>
      </c>
      <c r="AV63" s="84" t="s">
        <v>1191</v>
      </c>
      <c r="AW63" s="81" t="b">
        <v>0</v>
      </c>
      <c r="AX63" s="81" t="s">
        <v>1234</v>
      </c>
      <c r="AY63" s="84" t="s">
        <v>1262</v>
      </c>
      <c r="AZ63" s="81" t="s">
        <v>65</v>
      </c>
      <c r="BA63" s="80" t="str">
        <f>REPLACE(INDEX(GroupVertices[Group],MATCH(Vertices[[#This Row],[Vertex]],GroupVertices[Vertex],0)),1,1,"")</f>
        <v>7</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6" t="s">
        <v>244</v>
      </c>
      <c r="B64" s="81"/>
      <c r="C64" s="67"/>
      <c r="D64" s="67" t="s">
        <v>64</v>
      </c>
      <c r="E64" s="68">
        <v>162.15249951106946</v>
      </c>
      <c r="F64" s="124">
        <v>99.99987061260636</v>
      </c>
      <c r="G64" s="101" t="s">
        <v>452</v>
      </c>
      <c r="H64" s="125"/>
      <c r="I64" s="71" t="s">
        <v>244</v>
      </c>
      <c r="J64" s="72"/>
      <c r="K64" s="126"/>
      <c r="L64" s="71" t="s">
        <v>1344</v>
      </c>
      <c r="M64" s="127">
        <v>1.0431205053875174</v>
      </c>
      <c r="N64" s="76">
        <v>9537.81640625</v>
      </c>
      <c r="O64" s="76">
        <v>5433.5224609375</v>
      </c>
      <c r="P64" s="77"/>
      <c r="Q64" s="78"/>
      <c r="R64" s="78"/>
      <c r="S64" s="128"/>
      <c r="T64" s="48">
        <v>0</v>
      </c>
      <c r="U64" s="48">
        <v>2</v>
      </c>
      <c r="V64" s="49">
        <v>0</v>
      </c>
      <c r="W64" s="49">
        <v>0.5</v>
      </c>
      <c r="X64" s="49">
        <v>0</v>
      </c>
      <c r="Y64" s="49">
        <v>0.999995</v>
      </c>
      <c r="Z64" s="49">
        <v>0.5</v>
      </c>
      <c r="AA64" s="49">
        <v>0</v>
      </c>
      <c r="AB64" s="73">
        <v>64</v>
      </c>
      <c r="AC64" s="73"/>
      <c r="AD64" s="74"/>
      <c r="AE64" s="81" t="s">
        <v>833</v>
      </c>
      <c r="AF64" s="81">
        <v>198</v>
      </c>
      <c r="AG64" s="81">
        <v>273</v>
      </c>
      <c r="AH64" s="81">
        <v>1264</v>
      </c>
      <c r="AI64" s="81">
        <v>688</v>
      </c>
      <c r="AJ64" s="81"/>
      <c r="AK64" s="81" t="s">
        <v>924</v>
      </c>
      <c r="AL64" s="81" t="s">
        <v>1003</v>
      </c>
      <c r="AM64" s="81"/>
      <c r="AN64" s="81"/>
      <c r="AO64" s="83">
        <v>40979.64332175926</v>
      </c>
      <c r="AP64" s="84" t="s">
        <v>1129</v>
      </c>
      <c r="AQ64" s="81" t="b">
        <v>1</v>
      </c>
      <c r="AR64" s="81" t="b">
        <v>0</v>
      </c>
      <c r="AS64" s="81" t="b">
        <v>1</v>
      </c>
      <c r="AT64" s="81" t="s">
        <v>728</v>
      </c>
      <c r="AU64" s="81">
        <v>15</v>
      </c>
      <c r="AV64" s="84" t="s">
        <v>1191</v>
      </c>
      <c r="AW64" s="81" t="b">
        <v>0</v>
      </c>
      <c r="AX64" s="81" t="s">
        <v>1234</v>
      </c>
      <c r="AY64" s="84" t="s">
        <v>1260</v>
      </c>
      <c r="AZ64" s="81" t="s">
        <v>66</v>
      </c>
      <c r="BA64" s="80" t="str">
        <f>REPLACE(INDEX(GroupVertices[Group],MATCH(Vertices[[#This Row],[Vertex]],GroupVertices[Vertex],0)),1,1,"")</f>
        <v>7</v>
      </c>
      <c r="BB64" s="48"/>
      <c r="BC64" s="48"/>
      <c r="BD64" s="48"/>
      <c r="BE64" s="48"/>
      <c r="BF64" s="48"/>
      <c r="BG64" s="48"/>
      <c r="BH64" s="120" t="s">
        <v>1592</v>
      </c>
      <c r="BI64" s="120" t="s">
        <v>1592</v>
      </c>
      <c r="BJ64" s="120" t="s">
        <v>1608</v>
      </c>
      <c r="BK64" s="120" t="s">
        <v>1608</v>
      </c>
      <c r="BL64" s="48">
        <v>2</v>
      </c>
      <c r="BM64" s="49">
        <v>5.714285714285714</v>
      </c>
      <c r="BN64" s="48">
        <v>0</v>
      </c>
      <c r="BO64" s="49">
        <v>0</v>
      </c>
      <c r="BP64" s="48">
        <v>0</v>
      </c>
      <c r="BQ64" s="49">
        <v>0</v>
      </c>
      <c r="BR64" s="48">
        <v>33</v>
      </c>
      <c r="BS64" s="49">
        <v>94.28571428571429</v>
      </c>
      <c r="BT64" s="48">
        <v>35</v>
      </c>
      <c r="BU64" s="2"/>
      <c r="BV64" s="3"/>
      <c r="BW64" s="3"/>
      <c r="BX64" s="3"/>
      <c r="BY64" s="3"/>
    </row>
    <row r="65" spans="1:77" ht="41.45" customHeight="1">
      <c r="A65" s="66" t="s">
        <v>269</v>
      </c>
      <c r="B65" s="81"/>
      <c r="C65" s="67"/>
      <c r="D65" s="67" t="s">
        <v>64</v>
      </c>
      <c r="E65" s="68">
        <v>178.9552879630965</v>
      </c>
      <c r="F65" s="124">
        <v>99.98561437671113</v>
      </c>
      <c r="G65" s="101" t="s">
        <v>475</v>
      </c>
      <c r="H65" s="125"/>
      <c r="I65" s="71" t="s">
        <v>269</v>
      </c>
      <c r="J65" s="72"/>
      <c r="K65" s="126"/>
      <c r="L65" s="71" t="s">
        <v>2087</v>
      </c>
      <c r="M65" s="127">
        <v>5.794248721404693</v>
      </c>
      <c r="N65" s="76">
        <v>3127.392822265625</v>
      </c>
      <c r="O65" s="76">
        <v>329.6373596191406</v>
      </c>
      <c r="P65" s="77"/>
      <c r="Q65" s="78"/>
      <c r="R65" s="78"/>
      <c r="S65" s="128"/>
      <c r="T65" s="48">
        <v>1</v>
      </c>
      <c r="U65" s="48">
        <v>2</v>
      </c>
      <c r="V65" s="49">
        <v>0</v>
      </c>
      <c r="W65" s="49">
        <v>0.004808</v>
      </c>
      <c r="X65" s="49">
        <v>0.005521</v>
      </c>
      <c r="Y65" s="49">
        <v>0.5902</v>
      </c>
      <c r="Z65" s="49">
        <v>0.5</v>
      </c>
      <c r="AA65" s="49">
        <v>0</v>
      </c>
      <c r="AB65" s="73">
        <v>65</v>
      </c>
      <c r="AC65" s="73"/>
      <c r="AD65" s="74"/>
      <c r="AE65" s="81" t="s">
        <v>837</v>
      </c>
      <c r="AF65" s="81">
        <v>29054</v>
      </c>
      <c r="AG65" s="81">
        <v>26827</v>
      </c>
      <c r="AH65" s="81">
        <v>240867</v>
      </c>
      <c r="AI65" s="81">
        <v>95587</v>
      </c>
      <c r="AJ65" s="81"/>
      <c r="AK65" s="81" t="s">
        <v>928</v>
      </c>
      <c r="AL65" s="81" t="s">
        <v>774</v>
      </c>
      <c r="AM65" s="81"/>
      <c r="AN65" s="81"/>
      <c r="AO65" s="83">
        <v>40950.559479166666</v>
      </c>
      <c r="AP65" s="81"/>
      <c r="AQ65" s="81" t="b">
        <v>1</v>
      </c>
      <c r="AR65" s="81" t="b">
        <v>0</v>
      </c>
      <c r="AS65" s="81" t="b">
        <v>1</v>
      </c>
      <c r="AT65" s="81" t="s">
        <v>728</v>
      </c>
      <c r="AU65" s="81">
        <v>1043</v>
      </c>
      <c r="AV65" s="84" t="s">
        <v>1191</v>
      </c>
      <c r="AW65" s="81" t="b">
        <v>0</v>
      </c>
      <c r="AX65" s="81" t="s">
        <v>1234</v>
      </c>
      <c r="AY65" s="84" t="s">
        <v>1264</v>
      </c>
      <c r="AZ65" s="81" t="s">
        <v>66</v>
      </c>
      <c r="BA65" s="80" t="str">
        <f>REPLACE(INDEX(GroupVertices[Group],MATCH(Vertices[[#This Row],[Vertex]],GroupVertices[Vertex],0)),1,1,"")</f>
        <v>2</v>
      </c>
      <c r="BB65" s="48"/>
      <c r="BC65" s="48"/>
      <c r="BD65" s="48"/>
      <c r="BE65" s="48"/>
      <c r="BF65" s="48" t="s">
        <v>403</v>
      </c>
      <c r="BG65" s="48" t="s">
        <v>403</v>
      </c>
      <c r="BH65" s="120" t="s">
        <v>1593</v>
      </c>
      <c r="BI65" s="120" t="s">
        <v>1593</v>
      </c>
      <c r="BJ65" s="120" t="s">
        <v>1609</v>
      </c>
      <c r="BK65" s="120" t="s">
        <v>1609</v>
      </c>
      <c r="BL65" s="48">
        <v>2</v>
      </c>
      <c r="BM65" s="49">
        <v>18.181818181818183</v>
      </c>
      <c r="BN65" s="48">
        <v>0</v>
      </c>
      <c r="BO65" s="49">
        <v>0</v>
      </c>
      <c r="BP65" s="48">
        <v>0</v>
      </c>
      <c r="BQ65" s="49">
        <v>0</v>
      </c>
      <c r="BR65" s="48">
        <v>9</v>
      </c>
      <c r="BS65" s="49">
        <v>81.81818181818181</v>
      </c>
      <c r="BT65" s="48">
        <v>11</v>
      </c>
      <c r="BU65" s="2"/>
      <c r="BV65" s="3"/>
      <c r="BW65" s="3"/>
      <c r="BX65" s="3"/>
      <c r="BY65" s="3"/>
    </row>
    <row r="66" spans="1:77" ht="41.45" customHeight="1">
      <c r="A66" s="66" t="s">
        <v>245</v>
      </c>
      <c r="B66" s="81"/>
      <c r="C66" s="67"/>
      <c r="D66" s="67" t="s">
        <v>64</v>
      </c>
      <c r="E66" s="68">
        <v>162.68529863273125</v>
      </c>
      <c r="F66" s="124">
        <v>99.99941856204434</v>
      </c>
      <c r="G66" s="101" t="s">
        <v>453</v>
      </c>
      <c r="H66" s="125"/>
      <c r="I66" s="71" t="s">
        <v>245</v>
      </c>
      <c r="J66" s="72"/>
      <c r="K66" s="126"/>
      <c r="L66" s="71" t="s">
        <v>1346</v>
      </c>
      <c r="M66" s="127">
        <v>1.1937738893555245</v>
      </c>
      <c r="N66" s="76">
        <v>4055.155517578125</v>
      </c>
      <c r="O66" s="76">
        <v>690.154052734375</v>
      </c>
      <c r="P66" s="77"/>
      <c r="Q66" s="78"/>
      <c r="R66" s="78"/>
      <c r="S66" s="128"/>
      <c r="T66" s="48">
        <v>0</v>
      </c>
      <c r="U66" s="48">
        <v>3</v>
      </c>
      <c r="V66" s="49">
        <v>0</v>
      </c>
      <c r="W66" s="49">
        <v>0.004808</v>
      </c>
      <c r="X66" s="49">
        <v>0.005521</v>
      </c>
      <c r="Y66" s="49">
        <v>0.5902</v>
      </c>
      <c r="Z66" s="49">
        <v>0.5</v>
      </c>
      <c r="AA66" s="49">
        <v>0</v>
      </c>
      <c r="AB66" s="73">
        <v>66</v>
      </c>
      <c r="AC66" s="73"/>
      <c r="AD66" s="74"/>
      <c r="AE66" s="81" t="s">
        <v>836</v>
      </c>
      <c r="AF66" s="81">
        <v>575</v>
      </c>
      <c r="AG66" s="81">
        <v>1115</v>
      </c>
      <c r="AH66" s="81">
        <v>13038</v>
      </c>
      <c r="AI66" s="81">
        <v>5206</v>
      </c>
      <c r="AJ66" s="81"/>
      <c r="AK66" s="81" t="s">
        <v>927</v>
      </c>
      <c r="AL66" s="81" t="s">
        <v>1006</v>
      </c>
      <c r="AM66" s="84" t="s">
        <v>1072</v>
      </c>
      <c r="AN66" s="81"/>
      <c r="AO66" s="83">
        <v>40639.80903935185</v>
      </c>
      <c r="AP66" s="81"/>
      <c r="AQ66" s="81" t="b">
        <v>1</v>
      </c>
      <c r="AR66" s="81" t="b">
        <v>0</v>
      </c>
      <c r="AS66" s="81" t="b">
        <v>1</v>
      </c>
      <c r="AT66" s="81" t="s">
        <v>728</v>
      </c>
      <c r="AU66" s="81">
        <v>60</v>
      </c>
      <c r="AV66" s="84" t="s">
        <v>1191</v>
      </c>
      <c r="AW66" s="81" t="b">
        <v>0</v>
      </c>
      <c r="AX66" s="81" t="s">
        <v>1234</v>
      </c>
      <c r="AY66" s="84" t="s">
        <v>1263</v>
      </c>
      <c r="AZ66" s="81" t="s">
        <v>66</v>
      </c>
      <c r="BA66" s="80" t="str">
        <f>REPLACE(INDEX(GroupVertices[Group],MATCH(Vertices[[#This Row],[Vertex]],GroupVertices[Vertex],0)),1,1,"")</f>
        <v>2</v>
      </c>
      <c r="BB66" s="48"/>
      <c r="BC66" s="48"/>
      <c r="BD66" s="48"/>
      <c r="BE66" s="48"/>
      <c r="BF66" s="48" t="s">
        <v>403</v>
      </c>
      <c r="BG66" s="48" t="s">
        <v>403</v>
      </c>
      <c r="BH66" s="120" t="s">
        <v>1593</v>
      </c>
      <c r="BI66" s="120" t="s">
        <v>1593</v>
      </c>
      <c r="BJ66" s="120" t="s">
        <v>1609</v>
      </c>
      <c r="BK66" s="120" t="s">
        <v>1609</v>
      </c>
      <c r="BL66" s="48">
        <v>2</v>
      </c>
      <c r="BM66" s="49">
        <v>18.181818181818183</v>
      </c>
      <c r="BN66" s="48">
        <v>0</v>
      </c>
      <c r="BO66" s="49">
        <v>0</v>
      </c>
      <c r="BP66" s="48">
        <v>0</v>
      </c>
      <c r="BQ66" s="49">
        <v>0</v>
      </c>
      <c r="BR66" s="48">
        <v>9</v>
      </c>
      <c r="BS66" s="49">
        <v>81.81818181818181</v>
      </c>
      <c r="BT66" s="48">
        <v>11</v>
      </c>
      <c r="BU66" s="2"/>
      <c r="BV66" s="3"/>
      <c r="BW66" s="3"/>
      <c r="BX66" s="3"/>
      <c r="BY66" s="3"/>
    </row>
    <row r="67" spans="1:77" ht="41.45" customHeight="1">
      <c r="A67" s="66" t="s">
        <v>281</v>
      </c>
      <c r="B67" s="81"/>
      <c r="C67" s="67"/>
      <c r="D67" s="67" t="s">
        <v>64</v>
      </c>
      <c r="E67" s="68">
        <v>163.71419574890945</v>
      </c>
      <c r="F67" s="124">
        <v>99.99854559979512</v>
      </c>
      <c r="G67" s="101" t="s">
        <v>487</v>
      </c>
      <c r="H67" s="125"/>
      <c r="I67" s="71" t="s">
        <v>281</v>
      </c>
      <c r="J67" s="72"/>
      <c r="K67" s="126"/>
      <c r="L67" s="71" t="s">
        <v>2088</v>
      </c>
      <c r="M67" s="127">
        <v>1.4847031082771156</v>
      </c>
      <c r="N67" s="76">
        <v>9630.0537109375</v>
      </c>
      <c r="O67" s="76">
        <v>977.9241943359375</v>
      </c>
      <c r="P67" s="77"/>
      <c r="Q67" s="78"/>
      <c r="R67" s="78"/>
      <c r="S67" s="128"/>
      <c r="T67" s="48">
        <v>1</v>
      </c>
      <c r="U67" s="48">
        <v>1</v>
      </c>
      <c r="V67" s="49">
        <v>0</v>
      </c>
      <c r="W67" s="49">
        <v>0</v>
      </c>
      <c r="X67" s="49">
        <v>0</v>
      </c>
      <c r="Y67" s="49">
        <v>0.999995</v>
      </c>
      <c r="Z67" s="49">
        <v>0</v>
      </c>
      <c r="AA67" s="49" t="s">
        <v>1941</v>
      </c>
      <c r="AB67" s="73">
        <v>67</v>
      </c>
      <c r="AC67" s="73"/>
      <c r="AD67" s="74"/>
      <c r="AE67" s="81" t="s">
        <v>845</v>
      </c>
      <c r="AF67" s="81">
        <v>180</v>
      </c>
      <c r="AG67" s="81">
        <v>2741</v>
      </c>
      <c r="AH67" s="81">
        <v>81</v>
      </c>
      <c r="AI67" s="81">
        <v>0</v>
      </c>
      <c r="AJ67" s="81"/>
      <c r="AK67" s="81" t="s">
        <v>936</v>
      </c>
      <c r="AL67" s="81" t="s">
        <v>1012</v>
      </c>
      <c r="AM67" s="84" t="s">
        <v>1076</v>
      </c>
      <c r="AN67" s="81"/>
      <c r="AO67" s="83">
        <v>41686.87195601852</v>
      </c>
      <c r="AP67" s="84" t="s">
        <v>1139</v>
      </c>
      <c r="AQ67" s="81" t="b">
        <v>0</v>
      </c>
      <c r="AR67" s="81" t="b">
        <v>0</v>
      </c>
      <c r="AS67" s="81" t="b">
        <v>0</v>
      </c>
      <c r="AT67" s="81" t="s">
        <v>729</v>
      </c>
      <c r="AU67" s="81">
        <v>31</v>
      </c>
      <c r="AV67" s="84" t="s">
        <v>1191</v>
      </c>
      <c r="AW67" s="81" t="b">
        <v>0</v>
      </c>
      <c r="AX67" s="81" t="s">
        <v>1234</v>
      </c>
      <c r="AY67" s="84" t="s">
        <v>1272</v>
      </c>
      <c r="AZ67" s="81" t="s">
        <v>66</v>
      </c>
      <c r="BA67" s="80" t="str">
        <f>REPLACE(INDEX(GroupVertices[Group],MATCH(Vertices[[#This Row],[Vertex]],GroupVertices[Vertex],0)),1,1,"")</f>
        <v>14</v>
      </c>
      <c r="BB67" s="48"/>
      <c r="BC67" s="48"/>
      <c r="BD67" s="48"/>
      <c r="BE67" s="48"/>
      <c r="BF67" s="48" t="s">
        <v>403</v>
      </c>
      <c r="BG67" s="48" t="s">
        <v>403</v>
      </c>
      <c r="BH67" s="120" t="s">
        <v>2262</v>
      </c>
      <c r="BI67" s="120" t="s">
        <v>2262</v>
      </c>
      <c r="BJ67" s="120" t="s">
        <v>2294</v>
      </c>
      <c r="BK67" s="120" t="s">
        <v>2294</v>
      </c>
      <c r="BL67" s="48">
        <v>0</v>
      </c>
      <c r="BM67" s="49">
        <v>0</v>
      </c>
      <c r="BN67" s="48">
        <v>0</v>
      </c>
      <c r="BO67" s="49">
        <v>0</v>
      </c>
      <c r="BP67" s="48">
        <v>0</v>
      </c>
      <c r="BQ67" s="49">
        <v>0</v>
      </c>
      <c r="BR67" s="48">
        <v>41</v>
      </c>
      <c r="BS67" s="49">
        <v>100</v>
      </c>
      <c r="BT67" s="48">
        <v>41</v>
      </c>
      <c r="BU67" s="2"/>
      <c r="BV67" s="3"/>
      <c r="BW67" s="3"/>
      <c r="BX67" s="3"/>
      <c r="BY67" s="3"/>
    </row>
    <row r="68" spans="1:77" ht="41.45" customHeight="1">
      <c r="A68" s="66" t="s">
        <v>247</v>
      </c>
      <c r="B68" s="81"/>
      <c r="C68" s="67"/>
      <c r="D68" s="67" t="s">
        <v>64</v>
      </c>
      <c r="E68" s="68">
        <v>162.39358794973114</v>
      </c>
      <c r="F68" s="124">
        <v>99.99966606241144</v>
      </c>
      <c r="G68" s="101" t="s">
        <v>456</v>
      </c>
      <c r="H68" s="125"/>
      <c r="I68" s="71" t="s">
        <v>247</v>
      </c>
      <c r="J68" s="72"/>
      <c r="K68" s="126"/>
      <c r="L68" s="71" t="s">
        <v>2089</v>
      </c>
      <c r="M68" s="127">
        <v>1.1112902670167464</v>
      </c>
      <c r="N68" s="76">
        <v>1469.986083984375</v>
      </c>
      <c r="O68" s="76">
        <v>2848.861083984375</v>
      </c>
      <c r="P68" s="77"/>
      <c r="Q68" s="78"/>
      <c r="R68" s="78"/>
      <c r="S68" s="128"/>
      <c r="T68" s="48">
        <v>0</v>
      </c>
      <c r="U68" s="48">
        <v>12</v>
      </c>
      <c r="V68" s="49">
        <v>34.416667</v>
      </c>
      <c r="W68" s="49">
        <v>0.005682</v>
      </c>
      <c r="X68" s="49">
        <v>0.029526</v>
      </c>
      <c r="Y68" s="49">
        <v>1.82032</v>
      </c>
      <c r="Z68" s="49">
        <v>0.19696969696969696</v>
      </c>
      <c r="AA68" s="49">
        <v>0</v>
      </c>
      <c r="AB68" s="73">
        <v>68</v>
      </c>
      <c r="AC68" s="73"/>
      <c r="AD68" s="74"/>
      <c r="AE68" s="81" t="s">
        <v>858</v>
      </c>
      <c r="AF68" s="81">
        <v>397</v>
      </c>
      <c r="AG68" s="81">
        <v>654</v>
      </c>
      <c r="AH68" s="81">
        <v>2200</v>
      </c>
      <c r="AI68" s="81">
        <v>2523</v>
      </c>
      <c r="AJ68" s="81"/>
      <c r="AK68" s="81" t="s">
        <v>949</v>
      </c>
      <c r="AL68" s="81"/>
      <c r="AM68" s="84" t="s">
        <v>1088</v>
      </c>
      <c r="AN68" s="81"/>
      <c r="AO68" s="83">
        <v>41656.630694444444</v>
      </c>
      <c r="AP68" s="84" t="s">
        <v>1152</v>
      </c>
      <c r="AQ68" s="81" t="b">
        <v>1</v>
      </c>
      <c r="AR68" s="81" t="b">
        <v>0</v>
      </c>
      <c r="AS68" s="81" t="b">
        <v>1</v>
      </c>
      <c r="AT68" s="81" t="s">
        <v>728</v>
      </c>
      <c r="AU68" s="81">
        <v>14</v>
      </c>
      <c r="AV68" s="84" t="s">
        <v>1191</v>
      </c>
      <c r="AW68" s="81" t="b">
        <v>0</v>
      </c>
      <c r="AX68" s="81" t="s">
        <v>1234</v>
      </c>
      <c r="AY68" s="84" t="s">
        <v>1285</v>
      </c>
      <c r="AZ68" s="81" t="s">
        <v>66</v>
      </c>
      <c r="BA68" s="80" t="str">
        <f>REPLACE(INDEX(GroupVertices[Group],MATCH(Vertices[[#This Row],[Vertex]],GroupVertices[Vertex],0)),1,1,"")</f>
        <v>2</v>
      </c>
      <c r="BB68" s="48"/>
      <c r="BC68" s="48"/>
      <c r="BD68" s="48"/>
      <c r="BE68" s="48"/>
      <c r="BF68" s="48" t="s">
        <v>403</v>
      </c>
      <c r="BG68" s="48" t="s">
        <v>403</v>
      </c>
      <c r="BH68" s="120" t="s">
        <v>2263</v>
      </c>
      <c r="BI68" s="120" t="s">
        <v>2278</v>
      </c>
      <c r="BJ68" s="120" t="s">
        <v>1611</v>
      </c>
      <c r="BK68" s="120" t="s">
        <v>1611</v>
      </c>
      <c r="BL68" s="48">
        <v>1</v>
      </c>
      <c r="BM68" s="49">
        <v>1.492537313432836</v>
      </c>
      <c r="BN68" s="48">
        <v>0</v>
      </c>
      <c r="BO68" s="49">
        <v>0</v>
      </c>
      <c r="BP68" s="48">
        <v>0</v>
      </c>
      <c r="BQ68" s="49">
        <v>0</v>
      </c>
      <c r="BR68" s="48">
        <v>66</v>
      </c>
      <c r="BS68" s="49">
        <v>98.50746268656717</v>
      </c>
      <c r="BT68" s="48">
        <v>67</v>
      </c>
      <c r="BU68" s="2"/>
      <c r="BV68" s="3"/>
      <c r="BW68" s="3"/>
      <c r="BX68" s="3"/>
      <c r="BY68" s="3"/>
    </row>
    <row r="69" spans="1:77" ht="41.45" customHeight="1">
      <c r="A69" s="66" t="s">
        <v>292</v>
      </c>
      <c r="B69" s="81"/>
      <c r="C69" s="67"/>
      <c r="D69" s="67" t="s">
        <v>64</v>
      </c>
      <c r="E69" s="68">
        <v>162.2202067628721</v>
      </c>
      <c r="F69" s="124">
        <v>99.9998131667511</v>
      </c>
      <c r="G69" s="101" t="s">
        <v>497</v>
      </c>
      <c r="H69" s="125"/>
      <c r="I69" s="71" t="s">
        <v>292</v>
      </c>
      <c r="J69" s="72"/>
      <c r="K69" s="126"/>
      <c r="L69" s="71" t="s">
        <v>2090</v>
      </c>
      <c r="M69" s="127">
        <v>1.0622652940865398</v>
      </c>
      <c r="N69" s="76">
        <v>1895.3985595703125</v>
      </c>
      <c r="O69" s="76">
        <v>4177.95458984375</v>
      </c>
      <c r="P69" s="77"/>
      <c r="Q69" s="78"/>
      <c r="R69" s="78"/>
      <c r="S69" s="128"/>
      <c r="T69" s="48">
        <v>4</v>
      </c>
      <c r="U69" s="48">
        <v>0</v>
      </c>
      <c r="V69" s="49">
        <v>2.785714</v>
      </c>
      <c r="W69" s="49">
        <v>0.005882</v>
      </c>
      <c r="X69" s="49">
        <v>0.016247</v>
      </c>
      <c r="Y69" s="49">
        <v>0.707117</v>
      </c>
      <c r="Z69" s="49">
        <v>0.5833333333333334</v>
      </c>
      <c r="AA69" s="49">
        <v>0</v>
      </c>
      <c r="AB69" s="73">
        <v>69</v>
      </c>
      <c r="AC69" s="73"/>
      <c r="AD69" s="74"/>
      <c r="AE69" s="81" t="s">
        <v>843</v>
      </c>
      <c r="AF69" s="81">
        <v>157</v>
      </c>
      <c r="AG69" s="81">
        <v>380</v>
      </c>
      <c r="AH69" s="81">
        <v>1190</v>
      </c>
      <c r="AI69" s="81">
        <v>1034</v>
      </c>
      <c r="AJ69" s="81"/>
      <c r="AK69" s="81" t="s">
        <v>934</v>
      </c>
      <c r="AL69" s="81" t="s">
        <v>1010</v>
      </c>
      <c r="AM69" s="81"/>
      <c r="AN69" s="81"/>
      <c r="AO69" s="83">
        <v>42983.514444444445</v>
      </c>
      <c r="AP69" s="84" t="s">
        <v>1137</v>
      </c>
      <c r="AQ69" s="81" t="b">
        <v>1</v>
      </c>
      <c r="AR69" s="81" t="b">
        <v>0</v>
      </c>
      <c r="AS69" s="81" t="b">
        <v>1</v>
      </c>
      <c r="AT69" s="81" t="s">
        <v>728</v>
      </c>
      <c r="AU69" s="81">
        <v>4</v>
      </c>
      <c r="AV69" s="81"/>
      <c r="AW69" s="81" t="b">
        <v>0</v>
      </c>
      <c r="AX69" s="81" t="s">
        <v>1234</v>
      </c>
      <c r="AY69" s="84" t="s">
        <v>1270</v>
      </c>
      <c r="AZ69" s="81" t="s">
        <v>65</v>
      </c>
      <c r="BA69" s="80" t="str">
        <f>REPLACE(INDEX(GroupVertices[Group],MATCH(Vertices[[#This Row],[Vertex]],GroupVertices[Vertex],0)),1,1,"")</f>
        <v>2</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6" t="s">
        <v>293</v>
      </c>
      <c r="B70" s="81"/>
      <c r="C70" s="67"/>
      <c r="D70" s="67" t="s">
        <v>64</v>
      </c>
      <c r="E70" s="68">
        <v>162.1050411570022</v>
      </c>
      <c r="F70" s="124">
        <v>99.99991087839277</v>
      </c>
      <c r="G70" s="101" t="s">
        <v>498</v>
      </c>
      <c r="H70" s="125"/>
      <c r="I70" s="71" t="s">
        <v>293</v>
      </c>
      <c r="J70" s="72"/>
      <c r="K70" s="126"/>
      <c r="L70" s="71" t="s">
        <v>2091</v>
      </c>
      <c r="M70" s="127">
        <v>1.0297012609723148</v>
      </c>
      <c r="N70" s="76">
        <v>1160.398681640625</v>
      </c>
      <c r="O70" s="76">
        <v>4063.64892578125</v>
      </c>
      <c r="P70" s="77"/>
      <c r="Q70" s="78"/>
      <c r="R70" s="78"/>
      <c r="S70" s="128"/>
      <c r="T70" s="48">
        <v>4</v>
      </c>
      <c r="U70" s="48">
        <v>0</v>
      </c>
      <c r="V70" s="49">
        <v>2.785714</v>
      </c>
      <c r="W70" s="49">
        <v>0.005882</v>
      </c>
      <c r="X70" s="49">
        <v>0.016247</v>
      </c>
      <c r="Y70" s="49">
        <v>0.707117</v>
      </c>
      <c r="Z70" s="49">
        <v>0.5833333333333334</v>
      </c>
      <c r="AA70" s="49">
        <v>0</v>
      </c>
      <c r="AB70" s="73">
        <v>70</v>
      </c>
      <c r="AC70" s="73"/>
      <c r="AD70" s="74"/>
      <c r="AE70" s="81" t="s">
        <v>859</v>
      </c>
      <c r="AF70" s="81">
        <v>275</v>
      </c>
      <c r="AG70" s="81">
        <v>198</v>
      </c>
      <c r="AH70" s="81">
        <v>395</v>
      </c>
      <c r="AI70" s="81">
        <v>674</v>
      </c>
      <c r="AJ70" s="81"/>
      <c r="AK70" s="81"/>
      <c r="AL70" s="81"/>
      <c r="AM70" s="81"/>
      <c r="AN70" s="81"/>
      <c r="AO70" s="83">
        <v>42513.67565972222</v>
      </c>
      <c r="AP70" s="81"/>
      <c r="AQ70" s="81" t="b">
        <v>1</v>
      </c>
      <c r="AR70" s="81" t="b">
        <v>0</v>
      </c>
      <c r="AS70" s="81" t="b">
        <v>1</v>
      </c>
      <c r="AT70" s="81" t="s">
        <v>728</v>
      </c>
      <c r="AU70" s="81">
        <v>4</v>
      </c>
      <c r="AV70" s="81"/>
      <c r="AW70" s="81" t="b">
        <v>0</v>
      </c>
      <c r="AX70" s="81" t="s">
        <v>1234</v>
      </c>
      <c r="AY70" s="84" t="s">
        <v>1286</v>
      </c>
      <c r="AZ70" s="81" t="s">
        <v>65</v>
      </c>
      <c r="BA70" s="80"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6" t="s">
        <v>249</v>
      </c>
      <c r="B71" s="81"/>
      <c r="C71" s="67"/>
      <c r="D71" s="67" t="s">
        <v>64</v>
      </c>
      <c r="E71" s="68">
        <v>173.82915294577816</v>
      </c>
      <c r="F71" s="124">
        <v>99.9899636185198</v>
      </c>
      <c r="G71" s="101" t="s">
        <v>457</v>
      </c>
      <c r="H71" s="125"/>
      <c r="I71" s="71" t="s">
        <v>249</v>
      </c>
      <c r="J71" s="72"/>
      <c r="K71" s="126"/>
      <c r="L71" s="71" t="s">
        <v>2092</v>
      </c>
      <c r="M71" s="127">
        <v>4.344791401303949</v>
      </c>
      <c r="N71" s="76">
        <v>160.41175842285156</v>
      </c>
      <c r="O71" s="76">
        <v>2459.35546875</v>
      </c>
      <c r="P71" s="77"/>
      <c r="Q71" s="78"/>
      <c r="R71" s="78"/>
      <c r="S71" s="128"/>
      <c r="T71" s="48">
        <v>4</v>
      </c>
      <c r="U71" s="48">
        <v>0</v>
      </c>
      <c r="V71" s="49">
        <v>2.785714</v>
      </c>
      <c r="W71" s="49">
        <v>0.005882</v>
      </c>
      <c r="X71" s="49">
        <v>0.016247</v>
      </c>
      <c r="Y71" s="49">
        <v>0.707117</v>
      </c>
      <c r="Z71" s="49">
        <v>0.5833333333333334</v>
      </c>
      <c r="AA71" s="49">
        <v>0</v>
      </c>
      <c r="AB71" s="73">
        <v>71</v>
      </c>
      <c r="AC71" s="73"/>
      <c r="AD71" s="74"/>
      <c r="AE71" s="81" t="s">
        <v>842</v>
      </c>
      <c r="AF71" s="81">
        <v>8397</v>
      </c>
      <c r="AG71" s="81">
        <v>18726</v>
      </c>
      <c r="AH71" s="81">
        <v>8288</v>
      </c>
      <c r="AI71" s="81">
        <v>4599</v>
      </c>
      <c r="AJ71" s="81"/>
      <c r="AK71" s="81" t="s">
        <v>933</v>
      </c>
      <c r="AL71" s="81" t="s">
        <v>996</v>
      </c>
      <c r="AM71" s="84" t="s">
        <v>1075</v>
      </c>
      <c r="AN71" s="81"/>
      <c r="AO71" s="83">
        <v>40617.43480324074</v>
      </c>
      <c r="AP71" s="84" t="s">
        <v>1136</v>
      </c>
      <c r="AQ71" s="81" t="b">
        <v>0</v>
      </c>
      <c r="AR71" s="81" t="b">
        <v>0</v>
      </c>
      <c r="AS71" s="81" t="b">
        <v>1</v>
      </c>
      <c r="AT71" s="81" t="s">
        <v>728</v>
      </c>
      <c r="AU71" s="81">
        <v>209</v>
      </c>
      <c r="AV71" s="84" t="s">
        <v>1191</v>
      </c>
      <c r="AW71" s="81" t="b">
        <v>0</v>
      </c>
      <c r="AX71" s="81" t="s">
        <v>1234</v>
      </c>
      <c r="AY71" s="84" t="s">
        <v>1269</v>
      </c>
      <c r="AZ71" s="81" t="s">
        <v>65</v>
      </c>
      <c r="BA71" s="80" t="str">
        <f>REPLACE(INDEX(GroupVertices[Group],MATCH(Vertices[[#This Row],[Vertex]],GroupVertices[Vertex],0)),1,1,"")</f>
        <v>2</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6" t="s">
        <v>254</v>
      </c>
      <c r="B72" s="81"/>
      <c r="C72" s="67"/>
      <c r="D72" s="67" t="s">
        <v>64</v>
      </c>
      <c r="E72" s="68">
        <v>163.38958060708939</v>
      </c>
      <c r="F72" s="124">
        <v>99.99882101777412</v>
      </c>
      <c r="G72" s="101" t="s">
        <v>462</v>
      </c>
      <c r="H72" s="125"/>
      <c r="I72" s="71" t="s">
        <v>254</v>
      </c>
      <c r="J72" s="72"/>
      <c r="K72" s="126"/>
      <c r="L72" s="71" t="s">
        <v>2093</v>
      </c>
      <c r="M72" s="127">
        <v>1.3929154764771303</v>
      </c>
      <c r="N72" s="76">
        <v>252.58859252929688</v>
      </c>
      <c r="O72" s="76">
        <v>3133.221435546875</v>
      </c>
      <c r="P72" s="77"/>
      <c r="Q72" s="78"/>
      <c r="R72" s="78"/>
      <c r="S72" s="128"/>
      <c r="T72" s="48">
        <v>5</v>
      </c>
      <c r="U72" s="48">
        <v>0</v>
      </c>
      <c r="V72" s="49">
        <v>4.510714</v>
      </c>
      <c r="W72" s="49">
        <v>0.006173</v>
      </c>
      <c r="X72" s="49">
        <v>0.019346</v>
      </c>
      <c r="Y72" s="49">
        <v>0.844572</v>
      </c>
      <c r="Z72" s="49">
        <v>0.55</v>
      </c>
      <c r="AA72" s="49">
        <v>0</v>
      </c>
      <c r="AB72" s="73">
        <v>72</v>
      </c>
      <c r="AC72" s="73"/>
      <c r="AD72" s="74"/>
      <c r="AE72" s="81" t="s">
        <v>844</v>
      </c>
      <c r="AF72" s="81">
        <v>826</v>
      </c>
      <c r="AG72" s="81">
        <v>2228</v>
      </c>
      <c r="AH72" s="81">
        <v>2793</v>
      </c>
      <c r="AI72" s="81">
        <v>1949</v>
      </c>
      <c r="AJ72" s="81"/>
      <c r="AK72" s="81" t="s">
        <v>935</v>
      </c>
      <c r="AL72" s="81" t="s">
        <v>1011</v>
      </c>
      <c r="AM72" s="81"/>
      <c r="AN72" s="81"/>
      <c r="AO72" s="83">
        <v>41634.7944212963</v>
      </c>
      <c r="AP72" s="84" t="s">
        <v>1138</v>
      </c>
      <c r="AQ72" s="81" t="b">
        <v>1</v>
      </c>
      <c r="AR72" s="81" t="b">
        <v>0</v>
      </c>
      <c r="AS72" s="81" t="b">
        <v>1</v>
      </c>
      <c r="AT72" s="81" t="s">
        <v>728</v>
      </c>
      <c r="AU72" s="81">
        <v>18</v>
      </c>
      <c r="AV72" s="84" t="s">
        <v>1191</v>
      </c>
      <c r="AW72" s="81" t="b">
        <v>0</v>
      </c>
      <c r="AX72" s="81" t="s">
        <v>1234</v>
      </c>
      <c r="AY72" s="84" t="s">
        <v>1271</v>
      </c>
      <c r="AZ72" s="81" t="s">
        <v>65</v>
      </c>
      <c r="BA72" s="80"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6" t="s">
        <v>253</v>
      </c>
      <c r="B73" s="81"/>
      <c r="C73" s="67"/>
      <c r="D73" s="67" t="s">
        <v>64</v>
      </c>
      <c r="E73" s="68">
        <v>162.08542503732107</v>
      </c>
      <c r="F73" s="124">
        <v>99.99992752158448</v>
      </c>
      <c r="G73" s="101" t="s">
        <v>461</v>
      </c>
      <c r="H73" s="125"/>
      <c r="I73" s="71" t="s">
        <v>253</v>
      </c>
      <c r="J73" s="72"/>
      <c r="K73" s="126"/>
      <c r="L73" s="71" t="s">
        <v>2094</v>
      </c>
      <c r="M73" s="127">
        <v>1.0241546399473647</v>
      </c>
      <c r="N73" s="76">
        <v>5559.77001953125</v>
      </c>
      <c r="O73" s="76">
        <v>2436.05517578125</v>
      </c>
      <c r="P73" s="77"/>
      <c r="Q73" s="78"/>
      <c r="R73" s="78"/>
      <c r="S73" s="128"/>
      <c r="T73" s="48">
        <v>6</v>
      </c>
      <c r="U73" s="48">
        <v>7</v>
      </c>
      <c r="V73" s="49">
        <v>32.238095</v>
      </c>
      <c r="W73" s="49">
        <v>0.006211</v>
      </c>
      <c r="X73" s="49">
        <v>0.029266</v>
      </c>
      <c r="Y73" s="49">
        <v>1.553533</v>
      </c>
      <c r="Z73" s="49">
        <v>0.3333333333333333</v>
      </c>
      <c r="AA73" s="49">
        <v>0.3</v>
      </c>
      <c r="AB73" s="73">
        <v>73</v>
      </c>
      <c r="AC73" s="73"/>
      <c r="AD73" s="74"/>
      <c r="AE73" s="81" t="s">
        <v>860</v>
      </c>
      <c r="AF73" s="81">
        <v>155</v>
      </c>
      <c r="AG73" s="81">
        <v>167</v>
      </c>
      <c r="AH73" s="81">
        <v>222</v>
      </c>
      <c r="AI73" s="81">
        <v>328</v>
      </c>
      <c r="AJ73" s="81"/>
      <c r="AK73" s="81" t="s">
        <v>950</v>
      </c>
      <c r="AL73" s="81" t="s">
        <v>1025</v>
      </c>
      <c r="AM73" s="81"/>
      <c r="AN73" s="81"/>
      <c r="AO73" s="83">
        <v>43394.879895833335</v>
      </c>
      <c r="AP73" s="84" t="s">
        <v>1153</v>
      </c>
      <c r="AQ73" s="81" t="b">
        <v>1</v>
      </c>
      <c r="AR73" s="81" t="b">
        <v>0</v>
      </c>
      <c r="AS73" s="81" t="b">
        <v>0</v>
      </c>
      <c r="AT73" s="81" t="s">
        <v>728</v>
      </c>
      <c r="AU73" s="81">
        <v>3</v>
      </c>
      <c r="AV73" s="81"/>
      <c r="AW73" s="81" t="b">
        <v>0</v>
      </c>
      <c r="AX73" s="81" t="s">
        <v>1234</v>
      </c>
      <c r="AY73" s="84" t="s">
        <v>1287</v>
      </c>
      <c r="AZ73" s="81" t="s">
        <v>66</v>
      </c>
      <c r="BA73" s="80" t="str">
        <f>REPLACE(INDEX(GroupVertices[Group],MATCH(Vertices[[#This Row],[Vertex]],GroupVertices[Vertex],0)),1,1,"")</f>
        <v>4</v>
      </c>
      <c r="BB73" s="48" t="s">
        <v>382</v>
      </c>
      <c r="BC73" s="48" t="s">
        <v>382</v>
      </c>
      <c r="BD73" s="48" t="s">
        <v>396</v>
      </c>
      <c r="BE73" s="48" t="s">
        <v>396</v>
      </c>
      <c r="BF73" s="48" t="s">
        <v>2235</v>
      </c>
      <c r="BG73" s="48" t="s">
        <v>2243</v>
      </c>
      <c r="BH73" s="120" t="s">
        <v>2264</v>
      </c>
      <c r="BI73" s="120" t="s">
        <v>2279</v>
      </c>
      <c r="BJ73" s="120" t="s">
        <v>2295</v>
      </c>
      <c r="BK73" s="120" t="s">
        <v>2295</v>
      </c>
      <c r="BL73" s="48">
        <v>7</v>
      </c>
      <c r="BM73" s="49">
        <v>5.303030303030303</v>
      </c>
      <c r="BN73" s="48">
        <v>4</v>
      </c>
      <c r="BO73" s="49">
        <v>3.0303030303030303</v>
      </c>
      <c r="BP73" s="48">
        <v>0</v>
      </c>
      <c r="BQ73" s="49">
        <v>0</v>
      </c>
      <c r="BR73" s="48">
        <v>121</v>
      </c>
      <c r="BS73" s="49">
        <v>91.66666666666667</v>
      </c>
      <c r="BT73" s="48">
        <v>132</v>
      </c>
      <c r="BU73" s="2"/>
      <c r="BV73" s="3"/>
      <c r="BW73" s="3"/>
      <c r="BX73" s="3"/>
      <c r="BY73" s="3"/>
    </row>
    <row r="74" spans="1:77" ht="41.45" customHeight="1">
      <c r="A74" s="66" t="s">
        <v>250</v>
      </c>
      <c r="B74" s="81"/>
      <c r="C74" s="67"/>
      <c r="D74" s="67" t="s">
        <v>64</v>
      </c>
      <c r="E74" s="68">
        <v>162.6802364082974</v>
      </c>
      <c r="F74" s="124">
        <v>99.99942285706156</v>
      </c>
      <c r="G74" s="101" t="s">
        <v>458</v>
      </c>
      <c r="H74" s="125"/>
      <c r="I74" s="71" t="s">
        <v>250</v>
      </c>
      <c r="J74" s="72"/>
      <c r="K74" s="126"/>
      <c r="L74" s="71" t="s">
        <v>2095</v>
      </c>
      <c r="M74" s="127">
        <v>1.1923425032845696</v>
      </c>
      <c r="N74" s="76">
        <v>4038.529296875</v>
      </c>
      <c r="O74" s="76">
        <v>2311.43115234375</v>
      </c>
      <c r="P74" s="77"/>
      <c r="Q74" s="78"/>
      <c r="R74" s="78"/>
      <c r="S74" s="128"/>
      <c r="T74" s="48">
        <v>1</v>
      </c>
      <c r="U74" s="48">
        <v>4</v>
      </c>
      <c r="V74" s="49">
        <v>0.25</v>
      </c>
      <c r="W74" s="49">
        <v>0.005435</v>
      </c>
      <c r="X74" s="49">
        <v>0.012753</v>
      </c>
      <c r="Y74" s="49">
        <v>0.69847</v>
      </c>
      <c r="Z74" s="49">
        <v>0.5</v>
      </c>
      <c r="AA74" s="49">
        <v>0.25</v>
      </c>
      <c r="AB74" s="73">
        <v>74</v>
      </c>
      <c r="AC74" s="73"/>
      <c r="AD74" s="74"/>
      <c r="AE74" s="81" t="s">
        <v>850</v>
      </c>
      <c r="AF74" s="81">
        <v>300</v>
      </c>
      <c r="AG74" s="81">
        <v>1107</v>
      </c>
      <c r="AH74" s="81">
        <v>712</v>
      </c>
      <c r="AI74" s="81">
        <v>1755</v>
      </c>
      <c r="AJ74" s="81"/>
      <c r="AK74" s="81" t="s">
        <v>941</v>
      </c>
      <c r="AL74" s="81" t="s">
        <v>1016</v>
      </c>
      <c r="AM74" s="84" t="s">
        <v>1080</v>
      </c>
      <c r="AN74" s="81"/>
      <c r="AO74" s="83">
        <v>41937.98465277778</v>
      </c>
      <c r="AP74" s="84" t="s">
        <v>1144</v>
      </c>
      <c r="AQ74" s="81" t="b">
        <v>1</v>
      </c>
      <c r="AR74" s="81" t="b">
        <v>0</v>
      </c>
      <c r="AS74" s="81" t="b">
        <v>1</v>
      </c>
      <c r="AT74" s="81" t="s">
        <v>729</v>
      </c>
      <c r="AU74" s="81">
        <v>19</v>
      </c>
      <c r="AV74" s="84" t="s">
        <v>1191</v>
      </c>
      <c r="AW74" s="81" t="b">
        <v>0</v>
      </c>
      <c r="AX74" s="81" t="s">
        <v>1234</v>
      </c>
      <c r="AY74" s="84" t="s">
        <v>1277</v>
      </c>
      <c r="AZ74" s="81" t="s">
        <v>66</v>
      </c>
      <c r="BA74" s="80" t="str">
        <f>REPLACE(INDEX(GroupVertices[Group],MATCH(Vertices[[#This Row],[Vertex]],GroupVertices[Vertex],0)),1,1,"")</f>
        <v>2</v>
      </c>
      <c r="BB74" s="48"/>
      <c r="BC74" s="48"/>
      <c r="BD74" s="48"/>
      <c r="BE74" s="48"/>
      <c r="BF74" s="48" t="s">
        <v>403</v>
      </c>
      <c r="BG74" s="48" t="s">
        <v>403</v>
      </c>
      <c r="BH74" s="120" t="s">
        <v>2265</v>
      </c>
      <c r="BI74" s="120" t="s">
        <v>2265</v>
      </c>
      <c r="BJ74" s="120" t="s">
        <v>2296</v>
      </c>
      <c r="BK74" s="120" t="s">
        <v>2296</v>
      </c>
      <c r="BL74" s="48">
        <v>2</v>
      </c>
      <c r="BM74" s="49">
        <v>8.333333333333334</v>
      </c>
      <c r="BN74" s="48">
        <v>0</v>
      </c>
      <c r="BO74" s="49">
        <v>0</v>
      </c>
      <c r="BP74" s="48">
        <v>0</v>
      </c>
      <c r="BQ74" s="49">
        <v>0</v>
      </c>
      <c r="BR74" s="48">
        <v>22</v>
      </c>
      <c r="BS74" s="49">
        <v>91.66666666666667</v>
      </c>
      <c r="BT74" s="48">
        <v>24</v>
      </c>
      <c r="BU74" s="2"/>
      <c r="BV74" s="3"/>
      <c r="BW74" s="3"/>
      <c r="BX74" s="3"/>
      <c r="BY74" s="3"/>
    </row>
    <row r="75" spans="1:77" ht="41.45" customHeight="1">
      <c r="A75" s="66" t="s">
        <v>272</v>
      </c>
      <c r="B75" s="81"/>
      <c r="C75" s="67"/>
      <c r="D75" s="67" t="s">
        <v>64</v>
      </c>
      <c r="E75" s="68">
        <v>162.1885678601606</v>
      </c>
      <c r="F75" s="124">
        <v>99.9998400106087</v>
      </c>
      <c r="G75" s="101" t="s">
        <v>478</v>
      </c>
      <c r="H75" s="125"/>
      <c r="I75" s="71" t="s">
        <v>272</v>
      </c>
      <c r="J75" s="72"/>
      <c r="K75" s="126"/>
      <c r="L75" s="71" t="s">
        <v>2096</v>
      </c>
      <c r="M75" s="127">
        <v>1.0533191311430714</v>
      </c>
      <c r="N75" s="76">
        <v>1168.3724365234375</v>
      </c>
      <c r="O75" s="76">
        <v>6500.30126953125</v>
      </c>
      <c r="P75" s="77"/>
      <c r="Q75" s="78"/>
      <c r="R75" s="78"/>
      <c r="S75" s="128"/>
      <c r="T75" s="48">
        <v>2</v>
      </c>
      <c r="U75" s="48">
        <v>11</v>
      </c>
      <c r="V75" s="49">
        <v>288.913691</v>
      </c>
      <c r="W75" s="49">
        <v>0.006579</v>
      </c>
      <c r="X75" s="49">
        <v>0.023744</v>
      </c>
      <c r="Y75" s="49">
        <v>1.997641</v>
      </c>
      <c r="Z75" s="49">
        <v>0.17272727272727273</v>
      </c>
      <c r="AA75" s="49">
        <v>0.18181818181818182</v>
      </c>
      <c r="AB75" s="73">
        <v>75</v>
      </c>
      <c r="AC75" s="73"/>
      <c r="AD75" s="74"/>
      <c r="AE75" s="81" t="s">
        <v>867</v>
      </c>
      <c r="AF75" s="81">
        <v>328</v>
      </c>
      <c r="AG75" s="81">
        <v>330</v>
      </c>
      <c r="AH75" s="81">
        <v>2918</v>
      </c>
      <c r="AI75" s="81">
        <v>2732</v>
      </c>
      <c r="AJ75" s="81"/>
      <c r="AK75" s="81" t="s">
        <v>957</v>
      </c>
      <c r="AL75" s="81" t="s">
        <v>1031</v>
      </c>
      <c r="AM75" s="84" t="s">
        <v>1092</v>
      </c>
      <c r="AN75" s="81"/>
      <c r="AO75" s="83">
        <v>42975.795625</v>
      </c>
      <c r="AP75" s="84" t="s">
        <v>1158</v>
      </c>
      <c r="AQ75" s="81" t="b">
        <v>1</v>
      </c>
      <c r="AR75" s="81" t="b">
        <v>0</v>
      </c>
      <c r="AS75" s="81" t="b">
        <v>1</v>
      </c>
      <c r="AT75" s="81" t="s">
        <v>729</v>
      </c>
      <c r="AU75" s="81">
        <v>7</v>
      </c>
      <c r="AV75" s="81"/>
      <c r="AW75" s="81" t="b">
        <v>0</v>
      </c>
      <c r="AX75" s="81" t="s">
        <v>1234</v>
      </c>
      <c r="AY75" s="84" t="s">
        <v>1294</v>
      </c>
      <c r="AZ75" s="81" t="s">
        <v>66</v>
      </c>
      <c r="BA75" s="80" t="str">
        <f>REPLACE(INDEX(GroupVertices[Group],MATCH(Vertices[[#This Row],[Vertex]],GroupVertices[Vertex],0)),1,1,"")</f>
        <v>1</v>
      </c>
      <c r="BB75" s="48"/>
      <c r="BC75" s="48"/>
      <c r="BD75" s="48"/>
      <c r="BE75" s="48"/>
      <c r="BF75" s="48" t="s">
        <v>403</v>
      </c>
      <c r="BG75" s="48" t="s">
        <v>403</v>
      </c>
      <c r="BH75" s="120" t="s">
        <v>2266</v>
      </c>
      <c r="BI75" s="120" t="s">
        <v>2280</v>
      </c>
      <c r="BJ75" s="120" t="s">
        <v>2297</v>
      </c>
      <c r="BK75" s="120" t="s">
        <v>2297</v>
      </c>
      <c r="BL75" s="48">
        <v>4</v>
      </c>
      <c r="BM75" s="49">
        <v>4.597701149425287</v>
      </c>
      <c r="BN75" s="48">
        <v>4</v>
      </c>
      <c r="BO75" s="49">
        <v>4.597701149425287</v>
      </c>
      <c r="BP75" s="48">
        <v>0</v>
      </c>
      <c r="BQ75" s="49">
        <v>0</v>
      </c>
      <c r="BR75" s="48">
        <v>79</v>
      </c>
      <c r="BS75" s="49">
        <v>90.80459770114942</v>
      </c>
      <c r="BT75" s="48">
        <v>87</v>
      </c>
      <c r="BU75" s="2"/>
      <c r="BV75" s="3"/>
      <c r="BW75" s="3"/>
      <c r="BX75" s="3"/>
      <c r="BY75" s="3"/>
    </row>
    <row r="76" spans="1:77" ht="41.45" customHeight="1">
      <c r="A76" s="66" t="s">
        <v>1971</v>
      </c>
      <c r="B76" s="81"/>
      <c r="C76" s="67"/>
      <c r="D76" s="67" t="s">
        <v>64</v>
      </c>
      <c r="E76" s="68">
        <v>197.69754115133892</v>
      </c>
      <c r="F76" s="124">
        <v>99.96971261234489</v>
      </c>
      <c r="G76" s="101" t="s">
        <v>2043</v>
      </c>
      <c r="H76" s="125"/>
      <c r="I76" s="71" t="s">
        <v>1971</v>
      </c>
      <c r="J76" s="72"/>
      <c r="K76" s="126"/>
      <c r="L76" s="71" t="s">
        <v>2097</v>
      </c>
      <c r="M76" s="127">
        <v>11.093776725856477</v>
      </c>
      <c r="N76" s="76">
        <v>160.41175842285156</v>
      </c>
      <c r="O76" s="76">
        <v>5880.1357421875</v>
      </c>
      <c r="P76" s="77"/>
      <c r="Q76" s="78"/>
      <c r="R76" s="78"/>
      <c r="S76" s="128"/>
      <c r="T76" s="48">
        <v>1</v>
      </c>
      <c r="U76" s="48">
        <v>0</v>
      </c>
      <c r="V76" s="49">
        <v>0</v>
      </c>
      <c r="W76" s="49">
        <v>0.004425</v>
      </c>
      <c r="X76" s="49">
        <v>0.002026</v>
      </c>
      <c r="Y76" s="49">
        <v>0.304363</v>
      </c>
      <c r="Z76" s="49">
        <v>0</v>
      </c>
      <c r="AA76" s="49">
        <v>0</v>
      </c>
      <c r="AB76" s="73">
        <v>76</v>
      </c>
      <c r="AC76" s="73"/>
      <c r="AD76" s="74"/>
      <c r="AE76" s="81" t="s">
        <v>2021</v>
      </c>
      <c r="AF76" s="81">
        <v>61850</v>
      </c>
      <c r="AG76" s="81">
        <v>56446</v>
      </c>
      <c r="AH76" s="81">
        <v>56162</v>
      </c>
      <c r="AI76" s="81">
        <v>12463</v>
      </c>
      <c r="AJ76" s="81"/>
      <c r="AK76" s="81" t="s">
        <v>2029</v>
      </c>
      <c r="AL76" s="81" t="s">
        <v>2031</v>
      </c>
      <c r="AM76" s="84" t="s">
        <v>2034</v>
      </c>
      <c r="AN76" s="81"/>
      <c r="AO76" s="83">
        <v>40593.89599537037</v>
      </c>
      <c r="AP76" s="84" t="s">
        <v>2042</v>
      </c>
      <c r="AQ76" s="81" t="b">
        <v>0</v>
      </c>
      <c r="AR76" s="81" t="b">
        <v>0</v>
      </c>
      <c r="AS76" s="81" t="b">
        <v>1</v>
      </c>
      <c r="AT76" s="81" t="s">
        <v>728</v>
      </c>
      <c r="AU76" s="81">
        <v>1070</v>
      </c>
      <c r="AV76" s="84" t="s">
        <v>1193</v>
      </c>
      <c r="AW76" s="81" t="b">
        <v>0</v>
      </c>
      <c r="AX76" s="81" t="s">
        <v>1234</v>
      </c>
      <c r="AY76" s="84" t="s">
        <v>2051</v>
      </c>
      <c r="AZ76" s="81" t="s">
        <v>65</v>
      </c>
      <c r="BA76" s="80"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6" t="s">
        <v>317</v>
      </c>
      <c r="B77" s="81"/>
      <c r="C77" s="67"/>
      <c r="D77" s="67" t="s">
        <v>64</v>
      </c>
      <c r="E77" s="68">
        <v>174.33664094527074</v>
      </c>
      <c r="F77" s="124">
        <v>99.98953304304386</v>
      </c>
      <c r="G77" s="101" t="s">
        <v>1225</v>
      </c>
      <c r="H77" s="125"/>
      <c r="I77" s="71" t="s">
        <v>317</v>
      </c>
      <c r="J77" s="72"/>
      <c r="K77" s="126"/>
      <c r="L77" s="71" t="s">
        <v>1367</v>
      </c>
      <c r="M77" s="127">
        <v>4.488287854917182</v>
      </c>
      <c r="N77" s="76">
        <v>1089.5120849609375</v>
      </c>
      <c r="O77" s="76">
        <v>4933.57275390625</v>
      </c>
      <c r="P77" s="77"/>
      <c r="Q77" s="78"/>
      <c r="R77" s="78"/>
      <c r="S77" s="128"/>
      <c r="T77" s="48">
        <v>2</v>
      </c>
      <c r="U77" s="48">
        <v>0</v>
      </c>
      <c r="V77" s="49">
        <v>0</v>
      </c>
      <c r="W77" s="49">
        <v>0.00495</v>
      </c>
      <c r="X77" s="49">
        <v>0.005262</v>
      </c>
      <c r="Y77" s="49">
        <v>0.438059</v>
      </c>
      <c r="Z77" s="49">
        <v>1</v>
      </c>
      <c r="AA77" s="49">
        <v>0</v>
      </c>
      <c r="AB77" s="73">
        <v>77</v>
      </c>
      <c r="AC77" s="73"/>
      <c r="AD77" s="74"/>
      <c r="AE77" s="81" t="s">
        <v>889</v>
      </c>
      <c r="AF77" s="81">
        <v>110</v>
      </c>
      <c r="AG77" s="81">
        <v>19528</v>
      </c>
      <c r="AH77" s="81">
        <v>41377</v>
      </c>
      <c r="AI77" s="81">
        <v>8351</v>
      </c>
      <c r="AJ77" s="81"/>
      <c r="AK77" s="81" t="s">
        <v>977</v>
      </c>
      <c r="AL77" s="81"/>
      <c r="AM77" s="84" t="s">
        <v>1105</v>
      </c>
      <c r="AN77" s="81"/>
      <c r="AO77" s="83">
        <v>40377.14787037037</v>
      </c>
      <c r="AP77" s="84" t="s">
        <v>1177</v>
      </c>
      <c r="AQ77" s="81" t="b">
        <v>0</v>
      </c>
      <c r="AR77" s="81" t="b">
        <v>0</v>
      </c>
      <c r="AS77" s="81" t="b">
        <v>0</v>
      </c>
      <c r="AT77" s="81" t="s">
        <v>728</v>
      </c>
      <c r="AU77" s="81">
        <v>618</v>
      </c>
      <c r="AV77" s="84" t="s">
        <v>1191</v>
      </c>
      <c r="AW77" s="81" t="b">
        <v>0</v>
      </c>
      <c r="AX77" s="81" t="s">
        <v>1234</v>
      </c>
      <c r="AY77" s="84" t="s">
        <v>1316</v>
      </c>
      <c r="AZ77" s="81" t="s">
        <v>65</v>
      </c>
      <c r="BA77" s="80"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6" t="s">
        <v>284</v>
      </c>
      <c r="B78" s="81"/>
      <c r="C78" s="67"/>
      <c r="D78" s="67" t="s">
        <v>64</v>
      </c>
      <c r="E78" s="68">
        <v>162.37903405448384</v>
      </c>
      <c r="F78" s="124">
        <v>99.99967841058593</v>
      </c>
      <c r="G78" s="101" t="s">
        <v>489</v>
      </c>
      <c r="H78" s="125"/>
      <c r="I78" s="71" t="s">
        <v>284</v>
      </c>
      <c r="J78" s="72"/>
      <c r="K78" s="126"/>
      <c r="L78" s="71" t="s">
        <v>2098</v>
      </c>
      <c r="M78" s="127">
        <v>1.107175032062751</v>
      </c>
      <c r="N78" s="76">
        <v>396.25970458984375</v>
      </c>
      <c r="O78" s="76">
        <v>3916.5</v>
      </c>
      <c r="P78" s="77"/>
      <c r="Q78" s="78"/>
      <c r="R78" s="78"/>
      <c r="S78" s="128"/>
      <c r="T78" s="48">
        <v>0</v>
      </c>
      <c r="U78" s="48">
        <v>1</v>
      </c>
      <c r="V78" s="49">
        <v>0</v>
      </c>
      <c r="W78" s="49">
        <v>0.005263</v>
      </c>
      <c r="X78" s="49">
        <v>0.005969</v>
      </c>
      <c r="Y78" s="49">
        <v>0.286928</v>
      </c>
      <c r="Z78" s="49">
        <v>0</v>
      </c>
      <c r="AA78" s="49">
        <v>0</v>
      </c>
      <c r="AB78" s="73">
        <v>78</v>
      </c>
      <c r="AC78" s="73"/>
      <c r="AD78" s="74"/>
      <c r="AE78" s="81" t="s">
        <v>893</v>
      </c>
      <c r="AF78" s="81">
        <v>315</v>
      </c>
      <c r="AG78" s="81">
        <v>631</v>
      </c>
      <c r="AH78" s="81">
        <v>6371</v>
      </c>
      <c r="AI78" s="81">
        <v>5144</v>
      </c>
      <c r="AJ78" s="81"/>
      <c r="AK78" s="81" t="s">
        <v>981</v>
      </c>
      <c r="AL78" s="81" t="s">
        <v>1052</v>
      </c>
      <c r="AM78" s="81"/>
      <c r="AN78" s="81"/>
      <c r="AO78" s="83">
        <v>40792.23608796296</v>
      </c>
      <c r="AP78" s="84" t="s">
        <v>1180</v>
      </c>
      <c r="AQ78" s="81" t="b">
        <v>1</v>
      </c>
      <c r="AR78" s="81" t="b">
        <v>0</v>
      </c>
      <c r="AS78" s="81" t="b">
        <v>1</v>
      </c>
      <c r="AT78" s="81" t="s">
        <v>728</v>
      </c>
      <c r="AU78" s="81">
        <v>5</v>
      </c>
      <c r="AV78" s="84" t="s">
        <v>1191</v>
      </c>
      <c r="AW78" s="81" t="b">
        <v>0</v>
      </c>
      <c r="AX78" s="81" t="s">
        <v>1234</v>
      </c>
      <c r="AY78" s="84" t="s">
        <v>1320</v>
      </c>
      <c r="AZ78" s="81" t="s">
        <v>66</v>
      </c>
      <c r="BA78" s="80" t="str">
        <f>REPLACE(INDEX(GroupVertices[Group],MATCH(Vertices[[#This Row],[Vertex]],GroupVertices[Vertex],0)),1,1,"")</f>
        <v>2</v>
      </c>
      <c r="BB78" s="48"/>
      <c r="BC78" s="48"/>
      <c r="BD78" s="48"/>
      <c r="BE78" s="48"/>
      <c r="BF78" s="48" t="s">
        <v>403</v>
      </c>
      <c r="BG78" s="48" t="s">
        <v>403</v>
      </c>
      <c r="BH78" s="120" t="s">
        <v>1585</v>
      </c>
      <c r="BI78" s="120" t="s">
        <v>1585</v>
      </c>
      <c r="BJ78" s="120" t="s">
        <v>1601</v>
      </c>
      <c r="BK78" s="120" t="s">
        <v>1601</v>
      </c>
      <c r="BL78" s="48">
        <v>0</v>
      </c>
      <c r="BM78" s="49">
        <v>0</v>
      </c>
      <c r="BN78" s="48">
        <v>0</v>
      </c>
      <c r="BO78" s="49">
        <v>0</v>
      </c>
      <c r="BP78" s="48">
        <v>0</v>
      </c>
      <c r="BQ78" s="49">
        <v>0</v>
      </c>
      <c r="BR78" s="48">
        <v>10</v>
      </c>
      <c r="BS78" s="49">
        <v>100</v>
      </c>
      <c r="BT78" s="48">
        <v>10</v>
      </c>
      <c r="BU78" s="2"/>
      <c r="BV78" s="3"/>
      <c r="BW78" s="3"/>
      <c r="BX78" s="3"/>
      <c r="BY78" s="3"/>
    </row>
    <row r="79" spans="1:77" ht="41.45" customHeight="1">
      <c r="A79" s="66" t="s">
        <v>259</v>
      </c>
      <c r="B79" s="81"/>
      <c r="C79" s="67"/>
      <c r="D79" s="67" t="s">
        <v>64</v>
      </c>
      <c r="E79" s="68">
        <v>162.09618226424297</v>
      </c>
      <c r="F79" s="124">
        <v>99.99991839467289</v>
      </c>
      <c r="G79" s="101" t="s">
        <v>467</v>
      </c>
      <c r="H79" s="125"/>
      <c r="I79" s="71" t="s">
        <v>259</v>
      </c>
      <c r="J79" s="72"/>
      <c r="K79" s="126"/>
      <c r="L79" s="71" t="s">
        <v>1362</v>
      </c>
      <c r="M79" s="127">
        <v>1.0271963353481437</v>
      </c>
      <c r="N79" s="76">
        <v>5977.07470703125</v>
      </c>
      <c r="O79" s="76">
        <v>3746.8779296875</v>
      </c>
      <c r="P79" s="77"/>
      <c r="Q79" s="78"/>
      <c r="R79" s="78"/>
      <c r="S79" s="128"/>
      <c r="T79" s="48">
        <v>0</v>
      </c>
      <c r="U79" s="48">
        <v>2</v>
      </c>
      <c r="V79" s="49">
        <v>0</v>
      </c>
      <c r="W79" s="49">
        <v>0.005291</v>
      </c>
      <c r="X79" s="49">
        <v>0.009483</v>
      </c>
      <c r="Y79" s="49">
        <v>0.417293</v>
      </c>
      <c r="Z79" s="49">
        <v>1</v>
      </c>
      <c r="AA79" s="49">
        <v>0</v>
      </c>
      <c r="AB79" s="73">
        <v>79</v>
      </c>
      <c r="AC79" s="73"/>
      <c r="AD79" s="74"/>
      <c r="AE79" s="81" t="s">
        <v>881</v>
      </c>
      <c r="AF79" s="81">
        <v>503</v>
      </c>
      <c r="AG79" s="81">
        <v>184</v>
      </c>
      <c r="AH79" s="81">
        <v>493</v>
      </c>
      <c r="AI79" s="81">
        <v>556</v>
      </c>
      <c r="AJ79" s="81"/>
      <c r="AK79" s="81" t="s">
        <v>970</v>
      </c>
      <c r="AL79" s="81"/>
      <c r="AM79" s="81"/>
      <c r="AN79" s="81"/>
      <c r="AO79" s="83">
        <v>40730.640393518515</v>
      </c>
      <c r="AP79" s="84" t="s">
        <v>1170</v>
      </c>
      <c r="AQ79" s="81" t="b">
        <v>1</v>
      </c>
      <c r="AR79" s="81" t="b">
        <v>0</v>
      </c>
      <c r="AS79" s="81" t="b">
        <v>1</v>
      </c>
      <c r="AT79" s="81" t="s">
        <v>728</v>
      </c>
      <c r="AU79" s="81">
        <v>9</v>
      </c>
      <c r="AV79" s="84" t="s">
        <v>1191</v>
      </c>
      <c r="AW79" s="81" t="b">
        <v>0</v>
      </c>
      <c r="AX79" s="81" t="s">
        <v>1234</v>
      </c>
      <c r="AY79" s="84" t="s">
        <v>1308</v>
      </c>
      <c r="AZ79" s="81" t="s">
        <v>66</v>
      </c>
      <c r="BA79" s="80" t="str">
        <f>REPLACE(INDEX(GroupVertices[Group],MATCH(Vertices[[#This Row],[Vertex]],GroupVertices[Vertex],0)),1,1,"")</f>
        <v>4</v>
      </c>
      <c r="BB79" s="48"/>
      <c r="BC79" s="48"/>
      <c r="BD79" s="48"/>
      <c r="BE79" s="48"/>
      <c r="BF79" s="48" t="s">
        <v>412</v>
      </c>
      <c r="BG79" s="48" t="s">
        <v>412</v>
      </c>
      <c r="BH79" s="120" t="s">
        <v>1595</v>
      </c>
      <c r="BI79" s="120" t="s">
        <v>1595</v>
      </c>
      <c r="BJ79" s="120" t="s">
        <v>1614</v>
      </c>
      <c r="BK79" s="120" t="s">
        <v>1614</v>
      </c>
      <c r="BL79" s="48">
        <v>2</v>
      </c>
      <c r="BM79" s="49">
        <v>8.333333333333334</v>
      </c>
      <c r="BN79" s="48">
        <v>0</v>
      </c>
      <c r="BO79" s="49">
        <v>0</v>
      </c>
      <c r="BP79" s="48">
        <v>0</v>
      </c>
      <c r="BQ79" s="49">
        <v>0</v>
      </c>
      <c r="BR79" s="48">
        <v>22</v>
      </c>
      <c r="BS79" s="49">
        <v>91.66666666666667</v>
      </c>
      <c r="BT79" s="48">
        <v>24</v>
      </c>
      <c r="BU79" s="2"/>
      <c r="BV79" s="3"/>
      <c r="BW79" s="3"/>
      <c r="BX79" s="3"/>
      <c r="BY79" s="3"/>
    </row>
    <row r="80" spans="1:77" ht="41.45" customHeight="1">
      <c r="A80" s="66" t="s">
        <v>278</v>
      </c>
      <c r="B80" s="81"/>
      <c r="C80" s="67"/>
      <c r="D80" s="67" t="s">
        <v>64</v>
      </c>
      <c r="E80" s="68">
        <v>162.63341083228437</v>
      </c>
      <c r="F80" s="124">
        <v>99.9994625859708</v>
      </c>
      <c r="G80" s="101" t="s">
        <v>484</v>
      </c>
      <c r="H80" s="125"/>
      <c r="I80" s="71" t="s">
        <v>278</v>
      </c>
      <c r="J80" s="72"/>
      <c r="K80" s="126"/>
      <c r="L80" s="71" t="s">
        <v>2099</v>
      </c>
      <c r="M80" s="127">
        <v>1.1791021821282366</v>
      </c>
      <c r="N80" s="76">
        <v>4250.91162109375</v>
      </c>
      <c r="O80" s="76">
        <v>2466.377685546875</v>
      </c>
      <c r="P80" s="77"/>
      <c r="Q80" s="78"/>
      <c r="R80" s="78"/>
      <c r="S80" s="128"/>
      <c r="T80" s="48">
        <v>1</v>
      </c>
      <c r="U80" s="48">
        <v>4</v>
      </c>
      <c r="V80" s="49">
        <v>0</v>
      </c>
      <c r="W80" s="49">
        <v>0.005319</v>
      </c>
      <c r="X80" s="49">
        <v>0.009415</v>
      </c>
      <c r="Y80" s="49">
        <v>0.739381</v>
      </c>
      <c r="Z80" s="49">
        <v>0.5</v>
      </c>
      <c r="AA80" s="49">
        <v>0</v>
      </c>
      <c r="AB80" s="73">
        <v>80</v>
      </c>
      <c r="AC80" s="73"/>
      <c r="AD80" s="74"/>
      <c r="AE80" s="81" t="s">
        <v>854</v>
      </c>
      <c r="AF80" s="81">
        <v>1179</v>
      </c>
      <c r="AG80" s="81">
        <v>1033</v>
      </c>
      <c r="AH80" s="81">
        <v>4178</v>
      </c>
      <c r="AI80" s="81">
        <v>6292</v>
      </c>
      <c r="AJ80" s="81"/>
      <c r="AK80" s="81" t="s">
        <v>945</v>
      </c>
      <c r="AL80" s="81" t="s">
        <v>754</v>
      </c>
      <c r="AM80" s="84" t="s">
        <v>1084</v>
      </c>
      <c r="AN80" s="81"/>
      <c r="AO80" s="83">
        <v>42686.89141203704</v>
      </c>
      <c r="AP80" s="84" t="s">
        <v>1148</v>
      </c>
      <c r="AQ80" s="81" t="b">
        <v>1</v>
      </c>
      <c r="AR80" s="81" t="b">
        <v>0</v>
      </c>
      <c r="AS80" s="81" t="b">
        <v>0</v>
      </c>
      <c r="AT80" s="81" t="s">
        <v>728</v>
      </c>
      <c r="AU80" s="81">
        <v>12</v>
      </c>
      <c r="AV80" s="81"/>
      <c r="AW80" s="81" t="b">
        <v>0</v>
      </c>
      <c r="AX80" s="81" t="s">
        <v>1234</v>
      </c>
      <c r="AY80" s="84" t="s">
        <v>1281</v>
      </c>
      <c r="AZ80" s="81" t="s">
        <v>66</v>
      </c>
      <c r="BA80" s="80" t="str">
        <f>REPLACE(INDEX(GroupVertices[Group],MATCH(Vertices[[#This Row],[Vertex]],GroupVertices[Vertex],0)),1,1,"")</f>
        <v>4</v>
      </c>
      <c r="BB80" s="48" t="s">
        <v>395</v>
      </c>
      <c r="BC80" s="48" t="s">
        <v>395</v>
      </c>
      <c r="BD80" s="48" t="s">
        <v>396</v>
      </c>
      <c r="BE80" s="48" t="s">
        <v>396</v>
      </c>
      <c r="BF80" s="48" t="s">
        <v>2236</v>
      </c>
      <c r="BG80" s="48" t="s">
        <v>2244</v>
      </c>
      <c r="BH80" s="120" t="s">
        <v>2267</v>
      </c>
      <c r="BI80" s="120" t="s">
        <v>2281</v>
      </c>
      <c r="BJ80" s="120" t="s">
        <v>2298</v>
      </c>
      <c r="BK80" s="120" t="s">
        <v>2298</v>
      </c>
      <c r="BL80" s="48">
        <v>2</v>
      </c>
      <c r="BM80" s="49">
        <v>5</v>
      </c>
      <c r="BN80" s="48">
        <v>0</v>
      </c>
      <c r="BO80" s="49">
        <v>0</v>
      </c>
      <c r="BP80" s="48">
        <v>0</v>
      </c>
      <c r="BQ80" s="49">
        <v>0</v>
      </c>
      <c r="BR80" s="48">
        <v>38</v>
      </c>
      <c r="BS80" s="49">
        <v>95</v>
      </c>
      <c r="BT80" s="48">
        <v>40</v>
      </c>
      <c r="BU80" s="2"/>
      <c r="BV80" s="3"/>
      <c r="BW80" s="3"/>
      <c r="BX80" s="3"/>
      <c r="BY80" s="3"/>
    </row>
    <row r="81" spans="1:77" ht="41.45" customHeight="1">
      <c r="A81" s="66" t="s">
        <v>277</v>
      </c>
      <c r="B81" s="81"/>
      <c r="C81" s="67"/>
      <c r="D81" s="67" t="s">
        <v>64</v>
      </c>
      <c r="E81" s="68">
        <v>162.77831700670308</v>
      </c>
      <c r="F81" s="124">
        <v>99.99933964110299</v>
      </c>
      <c r="G81" s="101" t="s">
        <v>483</v>
      </c>
      <c r="H81" s="125"/>
      <c r="I81" s="71" t="s">
        <v>277</v>
      </c>
      <c r="J81" s="72"/>
      <c r="K81" s="126"/>
      <c r="L81" s="71" t="s">
        <v>2100</v>
      </c>
      <c r="M81" s="127">
        <v>1.2200756084093216</v>
      </c>
      <c r="N81" s="76">
        <v>5003.6123046875</v>
      </c>
      <c r="O81" s="76">
        <v>2177.98876953125</v>
      </c>
      <c r="P81" s="77"/>
      <c r="Q81" s="78"/>
      <c r="R81" s="78"/>
      <c r="S81" s="128"/>
      <c r="T81" s="48">
        <v>6</v>
      </c>
      <c r="U81" s="48">
        <v>1</v>
      </c>
      <c r="V81" s="49">
        <v>37.166667</v>
      </c>
      <c r="W81" s="49">
        <v>0.006061</v>
      </c>
      <c r="X81" s="49">
        <v>0.019991</v>
      </c>
      <c r="Y81" s="49">
        <v>1.174434</v>
      </c>
      <c r="Z81" s="49">
        <v>0.40476190476190477</v>
      </c>
      <c r="AA81" s="49">
        <v>0</v>
      </c>
      <c r="AB81" s="73">
        <v>81</v>
      </c>
      <c r="AC81" s="73"/>
      <c r="AD81" s="74"/>
      <c r="AE81" s="81" t="s">
        <v>851</v>
      </c>
      <c r="AF81" s="81">
        <v>839</v>
      </c>
      <c r="AG81" s="81">
        <v>1262</v>
      </c>
      <c r="AH81" s="81">
        <v>6088</v>
      </c>
      <c r="AI81" s="81">
        <v>6631</v>
      </c>
      <c r="AJ81" s="81"/>
      <c r="AK81" s="81" t="s">
        <v>942</v>
      </c>
      <c r="AL81" s="81"/>
      <c r="AM81" s="84" t="s">
        <v>1081</v>
      </c>
      <c r="AN81" s="81"/>
      <c r="AO81" s="83">
        <v>41716.61298611111</v>
      </c>
      <c r="AP81" s="84" t="s">
        <v>1145</v>
      </c>
      <c r="AQ81" s="81" t="b">
        <v>0</v>
      </c>
      <c r="AR81" s="81" t="b">
        <v>0</v>
      </c>
      <c r="AS81" s="81" t="b">
        <v>1</v>
      </c>
      <c r="AT81" s="81" t="s">
        <v>1189</v>
      </c>
      <c r="AU81" s="81">
        <v>24</v>
      </c>
      <c r="AV81" s="84" t="s">
        <v>1191</v>
      </c>
      <c r="AW81" s="81" t="b">
        <v>0</v>
      </c>
      <c r="AX81" s="81" t="s">
        <v>1234</v>
      </c>
      <c r="AY81" s="84" t="s">
        <v>1278</v>
      </c>
      <c r="AZ81" s="81" t="s">
        <v>66</v>
      </c>
      <c r="BA81" s="80" t="str">
        <f>REPLACE(INDEX(GroupVertices[Group],MATCH(Vertices[[#This Row],[Vertex]],GroupVertices[Vertex],0)),1,1,"")</f>
        <v>4</v>
      </c>
      <c r="BB81" s="48" t="s">
        <v>382</v>
      </c>
      <c r="BC81" s="48" t="s">
        <v>382</v>
      </c>
      <c r="BD81" s="48" t="s">
        <v>396</v>
      </c>
      <c r="BE81" s="48" t="s">
        <v>396</v>
      </c>
      <c r="BF81" s="48" t="s">
        <v>408</v>
      </c>
      <c r="BG81" s="48" t="s">
        <v>408</v>
      </c>
      <c r="BH81" s="120" t="s">
        <v>1594</v>
      </c>
      <c r="BI81" s="120" t="s">
        <v>1594</v>
      </c>
      <c r="BJ81" s="120" t="s">
        <v>1610</v>
      </c>
      <c r="BK81" s="120" t="s">
        <v>1610</v>
      </c>
      <c r="BL81" s="48">
        <v>1</v>
      </c>
      <c r="BM81" s="49">
        <v>5.882352941176471</v>
      </c>
      <c r="BN81" s="48">
        <v>0</v>
      </c>
      <c r="BO81" s="49">
        <v>0</v>
      </c>
      <c r="BP81" s="48">
        <v>0</v>
      </c>
      <c r="BQ81" s="49">
        <v>0</v>
      </c>
      <c r="BR81" s="48">
        <v>16</v>
      </c>
      <c r="BS81" s="49">
        <v>94.11764705882354</v>
      </c>
      <c r="BT81" s="48">
        <v>17</v>
      </c>
      <c r="BU81" s="2"/>
      <c r="BV81" s="3"/>
      <c r="BW81" s="3"/>
      <c r="BX81" s="3"/>
      <c r="BY81" s="3"/>
    </row>
    <row r="82" spans="1:77" ht="41.45" customHeight="1">
      <c r="A82" s="66" t="s">
        <v>303</v>
      </c>
      <c r="B82" s="81"/>
      <c r="C82" s="67"/>
      <c r="D82" s="67" t="s">
        <v>64</v>
      </c>
      <c r="E82" s="68">
        <v>1000</v>
      </c>
      <c r="F82" s="124">
        <v>70</v>
      </c>
      <c r="G82" s="101" t="s">
        <v>1210</v>
      </c>
      <c r="H82" s="125"/>
      <c r="I82" s="71" t="s">
        <v>303</v>
      </c>
      <c r="J82" s="72"/>
      <c r="K82" s="126"/>
      <c r="L82" s="71" t="s">
        <v>1350</v>
      </c>
      <c r="M82" s="127">
        <v>9999</v>
      </c>
      <c r="N82" s="76">
        <v>4810.7421875</v>
      </c>
      <c r="O82" s="76">
        <v>3120.748779296875</v>
      </c>
      <c r="P82" s="77"/>
      <c r="Q82" s="78"/>
      <c r="R82" s="78"/>
      <c r="S82" s="128"/>
      <c r="T82" s="48">
        <v>4</v>
      </c>
      <c r="U82" s="48">
        <v>0</v>
      </c>
      <c r="V82" s="49">
        <v>0.666667</v>
      </c>
      <c r="W82" s="49">
        <v>0.005348</v>
      </c>
      <c r="X82" s="49">
        <v>0.010976</v>
      </c>
      <c r="Y82" s="49">
        <v>0.718706</v>
      </c>
      <c r="Z82" s="49">
        <v>0.5</v>
      </c>
      <c r="AA82" s="49">
        <v>0</v>
      </c>
      <c r="AB82" s="73">
        <v>82</v>
      </c>
      <c r="AC82" s="73"/>
      <c r="AD82" s="74"/>
      <c r="AE82" s="81" t="s">
        <v>852</v>
      </c>
      <c r="AF82" s="81">
        <v>140</v>
      </c>
      <c r="AG82" s="81">
        <v>55878737</v>
      </c>
      <c r="AH82" s="81">
        <v>8619</v>
      </c>
      <c r="AI82" s="81">
        <v>5580</v>
      </c>
      <c r="AJ82" s="81"/>
      <c r="AK82" s="81" t="s">
        <v>943</v>
      </c>
      <c r="AL82" s="81" t="s">
        <v>1017</v>
      </c>
      <c r="AM82" s="84" t="s">
        <v>1082</v>
      </c>
      <c r="AN82" s="81"/>
      <c r="AO82" s="83">
        <v>39133.60826388889</v>
      </c>
      <c r="AP82" s="84" t="s">
        <v>1146</v>
      </c>
      <c r="AQ82" s="81" t="b">
        <v>0</v>
      </c>
      <c r="AR82" s="81" t="b">
        <v>0</v>
      </c>
      <c r="AS82" s="81" t="b">
        <v>1</v>
      </c>
      <c r="AT82" s="81" t="s">
        <v>728</v>
      </c>
      <c r="AU82" s="81">
        <v>91329</v>
      </c>
      <c r="AV82" s="84" t="s">
        <v>1199</v>
      </c>
      <c r="AW82" s="81" t="b">
        <v>1</v>
      </c>
      <c r="AX82" s="81" t="s">
        <v>1234</v>
      </c>
      <c r="AY82" s="84" t="s">
        <v>1279</v>
      </c>
      <c r="AZ82" s="81" t="s">
        <v>65</v>
      </c>
      <c r="BA82" s="80" t="str">
        <f>REPLACE(INDEX(GroupVertices[Group],MATCH(Vertices[[#This Row],[Vertex]],GroupVertices[Vertex],0)),1,1,"")</f>
        <v>4</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6" t="s">
        <v>246</v>
      </c>
      <c r="B83" s="81"/>
      <c r="C83" s="67"/>
      <c r="D83" s="67" t="s">
        <v>64</v>
      </c>
      <c r="E83" s="68">
        <v>163.08711269716738</v>
      </c>
      <c r="F83" s="124">
        <v>99.9990776450528</v>
      </c>
      <c r="G83" s="101" t="s">
        <v>454</v>
      </c>
      <c r="H83" s="125"/>
      <c r="I83" s="71" t="s">
        <v>246</v>
      </c>
      <c r="J83" s="72"/>
      <c r="K83" s="126"/>
      <c r="L83" s="71" t="s">
        <v>1347</v>
      </c>
      <c r="M83" s="127">
        <v>1.3073901587375727</v>
      </c>
      <c r="N83" s="76">
        <v>6033.66357421875</v>
      </c>
      <c r="O83" s="76">
        <v>329.6373596191406</v>
      </c>
      <c r="P83" s="77"/>
      <c r="Q83" s="78"/>
      <c r="R83" s="78"/>
      <c r="S83" s="128"/>
      <c r="T83" s="48">
        <v>0</v>
      </c>
      <c r="U83" s="48">
        <v>3</v>
      </c>
      <c r="V83" s="49">
        <v>0</v>
      </c>
      <c r="W83" s="49">
        <v>0.005319</v>
      </c>
      <c r="X83" s="49">
        <v>0.012164</v>
      </c>
      <c r="Y83" s="49">
        <v>0.549556</v>
      </c>
      <c r="Z83" s="49">
        <v>0.6666666666666666</v>
      </c>
      <c r="AA83" s="49">
        <v>0</v>
      </c>
      <c r="AB83" s="73">
        <v>83</v>
      </c>
      <c r="AC83" s="73"/>
      <c r="AD83" s="74"/>
      <c r="AE83" s="81" t="s">
        <v>838</v>
      </c>
      <c r="AF83" s="81">
        <v>1649</v>
      </c>
      <c r="AG83" s="81">
        <v>1750</v>
      </c>
      <c r="AH83" s="81">
        <v>10628</v>
      </c>
      <c r="AI83" s="81">
        <v>12763</v>
      </c>
      <c r="AJ83" s="81"/>
      <c r="AK83" s="81" t="s">
        <v>929</v>
      </c>
      <c r="AL83" s="81"/>
      <c r="AM83" s="81"/>
      <c r="AN83" s="81"/>
      <c r="AO83" s="83">
        <v>41051.80898148148</v>
      </c>
      <c r="AP83" s="84" t="s">
        <v>1132</v>
      </c>
      <c r="AQ83" s="81" t="b">
        <v>1</v>
      </c>
      <c r="AR83" s="81" t="b">
        <v>0</v>
      </c>
      <c r="AS83" s="81" t="b">
        <v>0</v>
      </c>
      <c r="AT83" s="81" t="s">
        <v>729</v>
      </c>
      <c r="AU83" s="81">
        <v>75</v>
      </c>
      <c r="AV83" s="84" t="s">
        <v>1191</v>
      </c>
      <c r="AW83" s="81" t="b">
        <v>0</v>
      </c>
      <c r="AX83" s="81" t="s">
        <v>1234</v>
      </c>
      <c r="AY83" s="84" t="s">
        <v>1265</v>
      </c>
      <c r="AZ83" s="81" t="s">
        <v>66</v>
      </c>
      <c r="BA83" s="80" t="str">
        <f>REPLACE(INDEX(GroupVertices[Group],MATCH(Vertices[[#This Row],[Vertex]],GroupVertices[Vertex],0)),1,1,"")</f>
        <v>4</v>
      </c>
      <c r="BB83" s="48"/>
      <c r="BC83" s="48"/>
      <c r="BD83" s="48"/>
      <c r="BE83" s="48"/>
      <c r="BF83" s="48" t="s">
        <v>406</v>
      </c>
      <c r="BG83" s="48" t="s">
        <v>406</v>
      </c>
      <c r="BH83" s="120" t="s">
        <v>1590</v>
      </c>
      <c r="BI83" s="120" t="s">
        <v>1590</v>
      </c>
      <c r="BJ83" s="120" t="s">
        <v>1606</v>
      </c>
      <c r="BK83" s="120" t="s">
        <v>1606</v>
      </c>
      <c r="BL83" s="48">
        <v>0</v>
      </c>
      <c r="BM83" s="49">
        <v>0</v>
      </c>
      <c r="BN83" s="48">
        <v>0</v>
      </c>
      <c r="BO83" s="49">
        <v>0</v>
      </c>
      <c r="BP83" s="48">
        <v>0</v>
      </c>
      <c r="BQ83" s="49">
        <v>0</v>
      </c>
      <c r="BR83" s="48">
        <v>26</v>
      </c>
      <c r="BS83" s="49">
        <v>100</v>
      </c>
      <c r="BT83" s="48">
        <v>26</v>
      </c>
      <c r="BU83" s="2"/>
      <c r="BV83" s="3"/>
      <c r="BW83" s="3"/>
      <c r="BX83" s="3"/>
      <c r="BY83" s="3"/>
    </row>
    <row r="84" spans="1:77" ht="41.45" customHeight="1">
      <c r="A84" s="66" t="s">
        <v>301</v>
      </c>
      <c r="B84" s="81"/>
      <c r="C84" s="67"/>
      <c r="D84" s="67" t="s">
        <v>64</v>
      </c>
      <c r="E84" s="68">
        <v>171.17464900828276</v>
      </c>
      <c r="F84" s="124">
        <v>99.9922158181726</v>
      </c>
      <c r="G84" s="101" t="s">
        <v>1208</v>
      </c>
      <c r="H84" s="125"/>
      <c r="I84" s="71" t="s">
        <v>301</v>
      </c>
      <c r="J84" s="72"/>
      <c r="K84" s="126"/>
      <c r="L84" s="71" t="s">
        <v>1348</v>
      </c>
      <c r="M84" s="127">
        <v>3.5942083303469543</v>
      </c>
      <c r="N84" s="76">
        <v>734.4766845703125</v>
      </c>
      <c r="O84" s="76">
        <v>8701.1708984375</v>
      </c>
      <c r="P84" s="77"/>
      <c r="Q84" s="78"/>
      <c r="R84" s="78"/>
      <c r="S84" s="128"/>
      <c r="T84" s="48">
        <v>1</v>
      </c>
      <c r="U84" s="48">
        <v>0</v>
      </c>
      <c r="V84" s="49">
        <v>0</v>
      </c>
      <c r="W84" s="49">
        <v>0.004975</v>
      </c>
      <c r="X84" s="49">
        <v>0.004245</v>
      </c>
      <c r="Y84" s="49">
        <v>0.310884</v>
      </c>
      <c r="Z84" s="49">
        <v>0</v>
      </c>
      <c r="AA84" s="49">
        <v>0</v>
      </c>
      <c r="AB84" s="73">
        <v>84</v>
      </c>
      <c r="AC84" s="73"/>
      <c r="AD84" s="74"/>
      <c r="AE84" s="81" t="s">
        <v>839</v>
      </c>
      <c r="AF84" s="81">
        <v>990</v>
      </c>
      <c r="AG84" s="81">
        <v>14531</v>
      </c>
      <c r="AH84" s="81">
        <v>12778</v>
      </c>
      <c r="AI84" s="81">
        <v>11388</v>
      </c>
      <c r="AJ84" s="81"/>
      <c r="AK84" s="81" t="s">
        <v>930</v>
      </c>
      <c r="AL84" s="81" t="s">
        <v>1007</v>
      </c>
      <c r="AM84" s="84" t="s">
        <v>1073</v>
      </c>
      <c r="AN84" s="81"/>
      <c r="AO84" s="83">
        <v>40115.794270833336</v>
      </c>
      <c r="AP84" s="84" t="s">
        <v>1133</v>
      </c>
      <c r="AQ84" s="81" t="b">
        <v>0</v>
      </c>
      <c r="AR84" s="81" t="b">
        <v>0</v>
      </c>
      <c r="AS84" s="81" t="b">
        <v>1</v>
      </c>
      <c r="AT84" s="81" t="s">
        <v>728</v>
      </c>
      <c r="AU84" s="81">
        <v>149</v>
      </c>
      <c r="AV84" s="84" t="s">
        <v>1196</v>
      </c>
      <c r="AW84" s="81" t="b">
        <v>0</v>
      </c>
      <c r="AX84" s="81" t="s">
        <v>1234</v>
      </c>
      <c r="AY84" s="84" t="s">
        <v>1266</v>
      </c>
      <c r="AZ84" s="81" t="s">
        <v>65</v>
      </c>
      <c r="BA84" s="80"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6" t="s">
        <v>288</v>
      </c>
      <c r="B85" s="81"/>
      <c r="C85" s="67"/>
      <c r="D85" s="67" t="s">
        <v>64</v>
      </c>
      <c r="E85" s="68">
        <v>172.22885724663016</v>
      </c>
      <c r="F85" s="124">
        <v>99.99132138083729</v>
      </c>
      <c r="G85" s="101" t="s">
        <v>493</v>
      </c>
      <c r="H85" s="125"/>
      <c r="I85" s="71" t="s">
        <v>288</v>
      </c>
      <c r="J85" s="72"/>
      <c r="K85" s="126"/>
      <c r="L85" s="71" t="s">
        <v>2101</v>
      </c>
      <c r="M85" s="127">
        <v>3.89229447962332</v>
      </c>
      <c r="N85" s="76">
        <v>2455.806396484375</v>
      </c>
      <c r="O85" s="76">
        <v>9450.728515625</v>
      </c>
      <c r="P85" s="77"/>
      <c r="Q85" s="78"/>
      <c r="R85" s="78"/>
      <c r="S85" s="128"/>
      <c r="T85" s="48">
        <v>1</v>
      </c>
      <c r="U85" s="48">
        <v>0</v>
      </c>
      <c r="V85" s="49">
        <v>0</v>
      </c>
      <c r="W85" s="49">
        <v>0.004975</v>
      </c>
      <c r="X85" s="49">
        <v>0.004245</v>
      </c>
      <c r="Y85" s="49">
        <v>0.310884</v>
      </c>
      <c r="Z85" s="49">
        <v>0</v>
      </c>
      <c r="AA85" s="49">
        <v>0</v>
      </c>
      <c r="AB85" s="73">
        <v>85</v>
      </c>
      <c r="AC85" s="73"/>
      <c r="AD85" s="74"/>
      <c r="AE85" s="81" t="s">
        <v>840</v>
      </c>
      <c r="AF85" s="81">
        <v>13373</v>
      </c>
      <c r="AG85" s="81">
        <v>16197</v>
      </c>
      <c r="AH85" s="81">
        <v>28642</v>
      </c>
      <c r="AI85" s="81">
        <v>31954</v>
      </c>
      <c r="AJ85" s="81"/>
      <c r="AK85" s="81" t="s">
        <v>931</v>
      </c>
      <c r="AL85" s="81" t="s">
        <v>1008</v>
      </c>
      <c r="AM85" s="84" t="s">
        <v>1074</v>
      </c>
      <c r="AN85" s="81"/>
      <c r="AO85" s="83">
        <v>40763.26394675926</v>
      </c>
      <c r="AP85" s="84" t="s">
        <v>1134</v>
      </c>
      <c r="AQ85" s="81" t="b">
        <v>0</v>
      </c>
      <c r="AR85" s="81" t="b">
        <v>0</v>
      </c>
      <c r="AS85" s="81" t="b">
        <v>1</v>
      </c>
      <c r="AT85" s="81" t="s">
        <v>728</v>
      </c>
      <c r="AU85" s="81">
        <v>389</v>
      </c>
      <c r="AV85" s="84" t="s">
        <v>1197</v>
      </c>
      <c r="AW85" s="81" t="b">
        <v>0</v>
      </c>
      <c r="AX85" s="81" t="s">
        <v>1234</v>
      </c>
      <c r="AY85" s="84" t="s">
        <v>1267</v>
      </c>
      <c r="AZ85" s="81" t="s">
        <v>65</v>
      </c>
      <c r="BA85" s="80"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6" t="s">
        <v>302</v>
      </c>
      <c r="B86" s="81"/>
      <c r="C86" s="67"/>
      <c r="D86" s="67" t="s">
        <v>64</v>
      </c>
      <c r="E86" s="68">
        <v>164.59249168818087</v>
      </c>
      <c r="F86" s="124">
        <v>99.9978004143081</v>
      </c>
      <c r="G86" s="101" t="s">
        <v>1209</v>
      </c>
      <c r="H86" s="125"/>
      <c r="I86" s="71" t="s">
        <v>302</v>
      </c>
      <c r="J86" s="72"/>
      <c r="K86" s="126"/>
      <c r="L86" s="71" t="s">
        <v>1349</v>
      </c>
      <c r="M86" s="127">
        <v>1.7330485915877971</v>
      </c>
      <c r="N86" s="76">
        <v>1505.3270263671875</v>
      </c>
      <c r="O86" s="76">
        <v>9624.9833984375</v>
      </c>
      <c r="P86" s="77"/>
      <c r="Q86" s="78"/>
      <c r="R86" s="78"/>
      <c r="S86" s="128"/>
      <c r="T86" s="48">
        <v>1</v>
      </c>
      <c r="U86" s="48">
        <v>0</v>
      </c>
      <c r="V86" s="49">
        <v>0</v>
      </c>
      <c r="W86" s="49">
        <v>0.004975</v>
      </c>
      <c r="X86" s="49">
        <v>0.004245</v>
      </c>
      <c r="Y86" s="49">
        <v>0.310884</v>
      </c>
      <c r="Z86" s="49">
        <v>0</v>
      </c>
      <c r="AA86" s="49">
        <v>0</v>
      </c>
      <c r="AB86" s="73">
        <v>86</v>
      </c>
      <c r="AC86" s="73"/>
      <c r="AD86" s="74"/>
      <c r="AE86" s="81" t="s">
        <v>841</v>
      </c>
      <c r="AF86" s="81">
        <v>655</v>
      </c>
      <c r="AG86" s="81">
        <v>4129</v>
      </c>
      <c r="AH86" s="81">
        <v>3299</v>
      </c>
      <c r="AI86" s="81">
        <v>14766</v>
      </c>
      <c r="AJ86" s="81"/>
      <c r="AK86" s="81" t="s">
        <v>932</v>
      </c>
      <c r="AL86" s="81" t="s">
        <v>1009</v>
      </c>
      <c r="AM86" s="81"/>
      <c r="AN86" s="81"/>
      <c r="AO86" s="83">
        <v>41554.91546296296</v>
      </c>
      <c r="AP86" s="84" t="s">
        <v>1135</v>
      </c>
      <c r="AQ86" s="81" t="b">
        <v>1</v>
      </c>
      <c r="AR86" s="81" t="b">
        <v>0</v>
      </c>
      <c r="AS86" s="81" t="b">
        <v>1</v>
      </c>
      <c r="AT86" s="81" t="s">
        <v>728</v>
      </c>
      <c r="AU86" s="81">
        <v>49</v>
      </c>
      <c r="AV86" s="84" t="s">
        <v>1191</v>
      </c>
      <c r="AW86" s="81" t="b">
        <v>0</v>
      </c>
      <c r="AX86" s="81" t="s">
        <v>1234</v>
      </c>
      <c r="AY86" s="84" t="s">
        <v>1268</v>
      </c>
      <c r="AZ86" s="81" t="s">
        <v>65</v>
      </c>
      <c r="BA86" s="80"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6" t="s">
        <v>290</v>
      </c>
      <c r="B87" s="81"/>
      <c r="C87" s="67"/>
      <c r="D87" s="67" t="s">
        <v>64</v>
      </c>
      <c r="E87" s="68">
        <v>162.12275894252065</v>
      </c>
      <c r="F87" s="124">
        <v>99.9998958458325</v>
      </c>
      <c r="G87" s="101" t="s">
        <v>495</v>
      </c>
      <c r="H87" s="125"/>
      <c r="I87" s="71" t="s">
        <v>290</v>
      </c>
      <c r="J87" s="72"/>
      <c r="K87" s="126"/>
      <c r="L87" s="71" t="s">
        <v>2102</v>
      </c>
      <c r="M87" s="127">
        <v>1.0347111122206571</v>
      </c>
      <c r="N87" s="76">
        <v>6413.541015625</v>
      </c>
      <c r="O87" s="76">
        <v>2728.22607421875</v>
      </c>
      <c r="P87" s="77"/>
      <c r="Q87" s="78"/>
      <c r="R87" s="78"/>
      <c r="S87" s="128"/>
      <c r="T87" s="48">
        <v>1</v>
      </c>
      <c r="U87" s="48">
        <v>9</v>
      </c>
      <c r="V87" s="49">
        <v>96.072727</v>
      </c>
      <c r="W87" s="49">
        <v>0.006061</v>
      </c>
      <c r="X87" s="49">
        <v>0.020965</v>
      </c>
      <c r="Y87" s="49">
        <v>1.633215</v>
      </c>
      <c r="Z87" s="49">
        <v>0.25</v>
      </c>
      <c r="AA87" s="49">
        <v>0.1111111111111111</v>
      </c>
      <c r="AB87" s="73">
        <v>87</v>
      </c>
      <c r="AC87" s="73"/>
      <c r="AD87" s="74"/>
      <c r="AE87" s="81" t="s">
        <v>876</v>
      </c>
      <c r="AF87" s="81">
        <v>236</v>
      </c>
      <c r="AG87" s="81">
        <v>226</v>
      </c>
      <c r="AH87" s="81">
        <v>674</v>
      </c>
      <c r="AI87" s="81">
        <v>559</v>
      </c>
      <c r="AJ87" s="81"/>
      <c r="AK87" s="81" t="s">
        <v>965</v>
      </c>
      <c r="AL87" s="81" t="s">
        <v>1038</v>
      </c>
      <c r="AM87" s="81"/>
      <c r="AN87" s="81"/>
      <c r="AO87" s="83">
        <v>41451.01336805556</v>
      </c>
      <c r="AP87" s="81"/>
      <c r="AQ87" s="81" t="b">
        <v>1</v>
      </c>
      <c r="AR87" s="81" t="b">
        <v>0</v>
      </c>
      <c r="AS87" s="81" t="b">
        <v>0</v>
      </c>
      <c r="AT87" s="81" t="s">
        <v>1186</v>
      </c>
      <c r="AU87" s="81">
        <v>6</v>
      </c>
      <c r="AV87" s="84" t="s">
        <v>1191</v>
      </c>
      <c r="AW87" s="81" t="b">
        <v>0</v>
      </c>
      <c r="AX87" s="81" t="s">
        <v>1234</v>
      </c>
      <c r="AY87" s="84" t="s">
        <v>1303</v>
      </c>
      <c r="AZ87" s="81" t="s">
        <v>66</v>
      </c>
      <c r="BA87" s="80" t="str">
        <f>REPLACE(INDEX(GroupVertices[Group],MATCH(Vertices[[#This Row],[Vertex]],GroupVertices[Vertex],0)),1,1,"")</f>
        <v>4</v>
      </c>
      <c r="BB87" s="48"/>
      <c r="BC87" s="48"/>
      <c r="BD87" s="48"/>
      <c r="BE87" s="48"/>
      <c r="BF87" s="48"/>
      <c r="BG87" s="48"/>
      <c r="BH87" s="120" t="s">
        <v>2268</v>
      </c>
      <c r="BI87" s="120" t="s">
        <v>2268</v>
      </c>
      <c r="BJ87" s="120" t="s">
        <v>2299</v>
      </c>
      <c r="BK87" s="120" t="s">
        <v>2299</v>
      </c>
      <c r="BL87" s="48">
        <v>1</v>
      </c>
      <c r="BM87" s="49">
        <v>3.125</v>
      </c>
      <c r="BN87" s="48">
        <v>1</v>
      </c>
      <c r="BO87" s="49">
        <v>3.125</v>
      </c>
      <c r="BP87" s="48">
        <v>0</v>
      </c>
      <c r="BQ87" s="49">
        <v>0</v>
      </c>
      <c r="BR87" s="48">
        <v>30</v>
      </c>
      <c r="BS87" s="49">
        <v>93.75</v>
      </c>
      <c r="BT87" s="48">
        <v>32</v>
      </c>
      <c r="BU87" s="2"/>
      <c r="BV87" s="3"/>
      <c r="BW87" s="3"/>
      <c r="BX87" s="3"/>
      <c r="BY87" s="3"/>
    </row>
    <row r="88" spans="1:77" ht="41.45" customHeight="1">
      <c r="A88" s="66" t="s">
        <v>311</v>
      </c>
      <c r="B88" s="81"/>
      <c r="C88" s="67"/>
      <c r="D88" s="67" t="s">
        <v>64</v>
      </c>
      <c r="E88" s="68">
        <v>162.18224007961828</v>
      </c>
      <c r="F88" s="124">
        <v>99.99984537938022</v>
      </c>
      <c r="G88" s="101" t="s">
        <v>1218</v>
      </c>
      <c r="H88" s="125"/>
      <c r="I88" s="71" t="s">
        <v>311</v>
      </c>
      <c r="J88" s="72"/>
      <c r="K88" s="126"/>
      <c r="L88" s="71" t="s">
        <v>1359</v>
      </c>
      <c r="M88" s="127">
        <v>1.0515298985543777</v>
      </c>
      <c r="N88" s="76">
        <v>2327.615234375</v>
      </c>
      <c r="O88" s="76">
        <v>7032.90478515625</v>
      </c>
      <c r="P88" s="77"/>
      <c r="Q88" s="78"/>
      <c r="R88" s="78"/>
      <c r="S88" s="128"/>
      <c r="T88" s="48">
        <v>2</v>
      </c>
      <c r="U88" s="48">
        <v>0</v>
      </c>
      <c r="V88" s="49">
        <v>0</v>
      </c>
      <c r="W88" s="49">
        <v>0.005</v>
      </c>
      <c r="X88" s="49">
        <v>0.006034</v>
      </c>
      <c r="Y88" s="49">
        <v>0.465132</v>
      </c>
      <c r="Z88" s="49">
        <v>1</v>
      </c>
      <c r="AA88" s="49">
        <v>0</v>
      </c>
      <c r="AB88" s="73">
        <v>88</v>
      </c>
      <c r="AC88" s="73"/>
      <c r="AD88" s="74"/>
      <c r="AE88" s="81" t="s">
        <v>874</v>
      </c>
      <c r="AF88" s="81">
        <v>487</v>
      </c>
      <c r="AG88" s="81">
        <v>320</v>
      </c>
      <c r="AH88" s="81">
        <v>2927</v>
      </c>
      <c r="AI88" s="81">
        <v>992</v>
      </c>
      <c r="AJ88" s="81"/>
      <c r="AK88" s="81" t="s">
        <v>963</v>
      </c>
      <c r="AL88" s="81" t="s">
        <v>1037</v>
      </c>
      <c r="AM88" s="81"/>
      <c r="AN88" s="81"/>
      <c r="AO88" s="83">
        <v>40894.9828587963</v>
      </c>
      <c r="AP88" s="84" t="s">
        <v>1164</v>
      </c>
      <c r="AQ88" s="81" t="b">
        <v>0</v>
      </c>
      <c r="AR88" s="81" t="b">
        <v>0</v>
      </c>
      <c r="AS88" s="81" t="b">
        <v>1</v>
      </c>
      <c r="AT88" s="81" t="s">
        <v>729</v>
      </c>
      <c r="AU88" s="81">
        <v>6</v>
      </c>
      <c r="AV88" s="84" t="s">
        <v>1195</v>
      </c>
      <c r="AW88" s="81" t="b">
        <v>0</v>
      </c>
      <c r="AX88" s="81" t="s">
        <v>1234</v>
      </c>
      <c r="AY88" s="84" t="s">
        <v>1301</v>
      </c>
      <c r="AZ88" s="81" t="s">
        <v>65</v>
      </c>
      <c r="BA88" s="80"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6" t="s">
        <v>257</v>
      </c>
      <c r="B89" s="81"/>
      <c r="C89" s="67"/>
      <c r="D89" s="67" t="s">
        <v>64</v>
      </c>
      <c r="E89" s="68">
        <v>162.06391058347725</v>
      </c>
      <c r="F89" s="124">
        <v>99.99994577540764</v>
      </c>
      <c r="G89" s="101" t="s">
        <v>465</v>
      </c>
      <c r="H89" s="125"/>
      <c r="I89" s="71" t="s">
        <v>257</v>
      </c>
      <c r="J89" s="72"/>
      <c r="K89" s="126"/>
      <c r="L89" s="71" t="s">
        <v>2103</v>
      </c>
      <c r="M89" s="127">
        <v>1.0180712491458062</v>
      </c>
      <c r="N89" s="76">
        <v>7111.58837890625</v>
      </c>
      <c r="O89" s="76">
        <v>3502.130859375</v>
      </c>
      <c r="P89" s="77"/>
      <c r="Q89" s="78"/>
      <c r="R89" s="78"/>
      <c r="S89" s="128"/>
      <c r="T89" s="48">
        <v>2</v>
      </c>
      <c r="U89" s="48">
        <v>0</v>
      </c>
      <c r="V89" s="49">
        <v>0</v>
      </c>
      <c r="W89" s="49">
        <v>0.005</v>
      </c>
      <c r="X89" s="49">
        <v>0.006034</v>
      </c>
      <c r="Y89" s="49">
        <v>0.465132</v>
      </c>
      <c r="Z89" s="49">
        <v>1</v>
      </c>
      <c r="AA89" s="49">
        <v>0</v>
      </c>
      <c r="AB89" s="73">
        <v>89</v>
      </c>
      <c r="AC89" s="73"/>
      <c r="AD89" s="74"/>
      <c r="AE89" s="81" t="s">
        <v>875</v>
      </c>
      <c r="AF89" s="81">
        <v>195</v>
      </c>
      <c r="AG89" s="81">
        <v>133</v>
      </c>
      <c r="AH89" s="81">
        <v>1841</v>
      </c>
      <c r="AI89" s="81">
        <v>197</v>
      </c>
      <c r="AJ89" s="81"/>
      <c r="AK89" s="81" t="s">
        <v>964</v>
      </c>
      <c r="AL89" s="81"/>
      <c r="AM89" s="81"/>
      <c r="AN89" s="81"/>
      <c r="AO89" s="83">
        <v>42271.80934027778</v>
      </c>
      <c r="AP89" s="84" t="s">
        <v>1165</v>
      </c>
      <c r="AQ89" s="81" t="b">
        <v>1</v>
      </c>
      <c r="AR89" s="81" t="b">
        <v>0</v>
      </c>
      <c r="AS89" s="81" t="b">
        <v>0</v>
      </c>
      <c r="AT89" s="81" t="s">
        <v>729</v>
      </c>
      <c r="AU89" s="81">
        <v>9</v>
      </c>
      <c r="AV89" s="84" t="s">
        <v>1191</v>
      </c>
      <c r="AW89" s="81" t="b">
        <v>0</v>
      </c>
      <c r="AX89" s="81" t="s">
        <v>1234</v>
      </c>
      <c r="AY89" s="84" t="s">
        <v>1302</v>
      </c>
      <c r="AZ89" s="81" t="s">
        <v>65</v>
      </c>
      <c r="BA89" s="80"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6" t="s">
        <v>291</v>
      </c>
      <c r="B90" s="81"/>
      <c r="C90" s="67"/>
      <c r="D90" s="67" t="s">
        <v>64</v>
      </c>
      <c r="E90" s="68">
        <v>163.8141746814778</v>
      </c>
      <c r="F90" s="124">
        <v>99.99846077320511</v>
      </c>
      <c r="G90" s="101" t="s">
        <v>496</v>
      </c>
      <c r="H90" s="125"/>
      <c r="I90" s="71" t="s">
        <v>291</v>
      </c>
      <c r="J90" s="72"/>
      <c r="K90" s="126"/>
      <c r="L90" s="71" t="s">
        <v>2104</v>
      </c>
      <c r="M90" s="127">
        <v>1.5129729831784755</v>
      </c>
      <c r="N90" s="76">
        <v>1463.0277099609375</v>
      </c>
      <c r="O90" s="76">
        <v>8674.5458984375</v>
      </c>
      <c r="P90" s="77"/>
      <c r="Q90" s="78"/>
      <c r="R90" s="78"/>
      <c r="S90" s="128"/>
      <c r="T90" s="48">
        <v>2</v>
      </c>
      <c r="U90" s="48">
        <v>0</v>
      </c>
      <c r="V90" s="49">
        <v>0</v>
      </c>
      <c r="W90" s="49">
        <v>0.005</v>
      </c>
      <c r="X90" s="49">
        <v>0.006034</v>
      </c>
      <c r="Y90" s="49">
        <v>0.465132</v>
      </c>
      <c r="Z90" s="49">
        <v>1</v>
      </c>
      <c r="AA90" s="49">
        <v>0</v>
      </c>
      <c r="AB90" s="73">
        <v>90</v>
      </c>
      <c r="AC90" s="73"/>
      <c r="AD90" s="74"/>
      <c r="AE90" s="81" t="s">
        <v>877</v>
      </c>
      <c r="AF90" s="81">
        <v>2197</v>
      </c>
      <c r="AG90" s="81">
        <v>2899</v>
      </c>
      <c r="AH90" s="81">
        <v>8184</v>
      </c>
      <c r="AI90" s="81">
        <v>251</v>
      </c>
      <c r="AJ90" s="81"/>
      <c r="AK90" s="81" t="s">
        <v>966</v>
      </c>
      <c r="AL90" s="81" t="s">
        <v>1039</v>
      </c>
      <c r="AM90" s="84" t="s">
        <v>1098</v>
      </c>
      <c r="AN90" s="81"/>
      <c r="AO90" s="83">
        <v>40409.708657407406</v>
      </c>
      <c r="AP90" s="84" t="s">
        <v>1166</v>
      </c>
      <c r="AQ90" s="81" t="b">
        <v>1</v>
      </c>
      <c r="AR90" s="81" t="b">
        <v>0</v>
      </c>
      <c r="AS90" s="81" t="b">
        <v>1</v>
      </c>
      <c r="AT90" s="81" t="s">
        <v>728</v>
      </c>
      <c r="AU90" s="81">
        <v>56</v>
      </c>
      <c r="AV90" s="84" t="s">
        <v>1191</v>
      </c>
      <c r="AW90" s="81" t="b">
        <v>0</v>
      </c>
      <c r="AX90" s="81" t="s">
        <v>1234</v>
      </c>
      <c r="AY90" s="84" t="s">
        <v>1304</v>
      </c>
      <c r="AZ90" s="81" t="s">
        <v>65</v>
      </c>
      <c r="BA90" s="80" t="str">
        <f>REPLACE(INDEX(GroupVertices[Group],MATCH(Vertices[[#This Row],[Vertex]],GroupVertices[Vertex],0)),1,1,"")</f>
        <v>1</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6" t="s">
        <v>312</v>
      </c>
      <c r="B91" s="81"/>
      <c r="C91" s="67"/>
      <c r="D91" s="67" t="s">
        <v>64</v>
      </c>
      <c r="E91" s="68">
        <v>162.07403503234494</v>
      </c>
      <c r="F91" s="124">
        <v>99.99993718537321</v>
      </c>
      <c r="G91" s="101" t="s">
        <v>1219</v>
      </c>
      <c r="H91" s="125"/>
      <c r="I91" s="71" t="s">
        <v>312</v>
      </c>
      <c r="J91" s="72"/>
      <c r="K91" s="126"/>
      <c r="L91" s="71" t="s">
        <v>1360</v>
      </c>
      <c r="M91" s="127">
        <v>1.020934021287716</v>
      </c>
      <c r="N91" s="76">
        <v>2796.75048828125</v>
      </c>
      <c r="O91" s="76">
        <v>7553.35986328125</v>
      </c>
      <c r="P91" s="77"/>
      <c r="Q91" s="78"/>
      <c r="R91" s="78"/>
      <c r="S91" s="128"/>
      <c r="T91" s="48">
        <v>2</v>
      </c>
      <c r="U91" s="48">
        <v>0</v>
      </c>
      <c r="V91" s="49">
        <v>0</v>
      </c>
      <c r="W91" s="49">
        <v>0.005</v>
      </c>
      <c r="X91" s="49">
        <v>0.006034</v>
      </c>
      <c r="Y91" s="49">
        <v>0.465132</v>
      </c>
      <c r="Z91" s="49">
        <v>1</v>
      </c>
      <c r="AA91" s="49">
        <v>0</v>
      </c>
      <c r="AB91" s="73">
        <v>91</v>
      </c>
      <c r="AC91" s="73"/>
      <c r="AD91" s="74"/>
      <c r="AE91" s="81" t="s">
        <v>878</v>
      </c>
      <c r="AF91" s="81">
        <v>488</v>
      </c>
      <c r="AG91" s="81">
        <v>149</v>
      </c>
      <c r="AH91" s="81">
        <v>957</v>
      </c>
      <c r="AI91" s="81">
        <v>1450</v>
      </c>
      <c r="AJ91" s="81"/>
      <c r="AK91" s="81" t="s">
        <v>967</v>
      </c>
      <c r="AL91" s="81" t="s">
        <v>1040</v>
      </c>
      <c r="AM91" s="81"/>
      <c r="AN91" s="81"/>
      <c r="AO91" s="83">
        <v>42088.784050925926</v>
      </c>
      <c r="AP91" s="84" t="s">
        <v>1167</v>
      </c>
      <c r="AQ91" s="81" t="b">
        <v>1</v>
      </c>
      <c r="AR91" s="81" t="b">
        <v>0</v>
      </c>
      <c r="AS91" s="81" t="b">
        <v>0</v>
      </c>
      <c r="AT91" s="81" t="s">
        <v>731</v>
      </c>
      <c r="AU91" s="81">
        <v>6</v>
      </c>
      <c r="AV91" s="84" t="s">
        <v>1191</v>
      </c>
      <c r="AW91" s="81" t="b">
        <v>0</v>
      </c>
      <c r="AX91" s="81" t="s">
        <v>1234</v>
      </c>
      <c r="AY91" s="84" t="s">
        <v>1305</v>
      </c>
      <c r="AZ91" s="81" t="s">
        <v>65</v>
      </c>
      <c r="BA91" s="80"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6" t="s">
        <v>320</v>
      </c>
      <c r="B92" s="81"/>
      <c r="C92" s="67"/>
      <c r="D92" s="67" t="s">
        <v>64</v>
      </c>
      <c r="E92" s="68">
        <v>162.28032067802394</v>
      </c>
      <c r="F92" s="124">
        <v>99.99976216342165</v>
      </c>
      <c r="G92" s="101" t="s">
        <v>1228</v>
      </c>
      <c r="H92" s="125"/>
      <c r="I92" s="71" t="s">
        <v>320</v>
      </c>
      <c r="J92" s="72"/>
      <c r="K92" s="126"/>
      <c r="L92" s="71" t="s">
        <v>1370</v>
      </c>
      <c r="M92" s="127">
        <v>1.0792630036791295</v>
      </c>
      <c r="N92" s="76">
        <v>2972.9814453125</v>
      </c>
      <c r="O92" s="76">
        <v>6853.5302734375</v>
      </c>
      <c r="P92" s="77"/>
      <c r="Q92" s="78"/>
      <c r="R92" s="78"/>
      <c r="S92" s="128"/>
      <c r="T92" s="48">
        <v>1</v>
      </c>
      <c r="U92" s="48">
        <v>0</v>
      </c>
      <c r="V92" s="49">
        <v>0</v>
      </c>
      <c r="W92" s="49">
        <v>0.004975</v>
      </c>
      <c r="X92" s="49">
        <v>0.004245</v>
      </c>
      <c r="Y92" s="49">
        <v>0.310884</v>
      </c>
      <c r="Z92" s="49">
        <v>0</v>
      </c>
      <c r="AA92" s="49">
        <v>0</v>
      </c>
      <c r="AB92" s="73">
        <v>92</v>
      </c>
      <c r="AC92" s="73"/>
      <c r="AD92" s="74"/>
      <c r="AE92" s="81" t="s">
        <v>895</v>
      </c>
      <c r="AF92" s="81">
        <v>134</v>
      </c>
      <c r="AG92" s="81">
        <v>475</v>
      </c>
      <c r="AH92" s="81">
        <v>952</v>
      </c>
      <c r="AI92" s="81">
        <v>1062</v>
      </c>
      <c r="AJ92" s="81"/>
      <c r="AK92" s="81" t="s">
        <v>983</v>
      </c>
      <c r="AL92" s="81" t="s">
        <v>1054</v>
      </c>
      <c r="AM92" s="81"/>
      <c r="AN92" s="81"/>
      <c r="AO92" s="83">
        <v>40808.52611111111</v>
      </c>
      <c r="AP92" s="84" t="s">
        <v>1182</v>
      </c>
      <c r="AQ92" s="81" t="b">
        <v>0</v>
      </c>
      <c r="AR92" s="81" t="b">
        <v>0</v>
      </c>
      <c r="AS92" s="81" t="b">
        <v>1</v>
      </c>
      <c r="AT92" s="81" t="s">
        <v>728</v>
      </c>
      <c r="AU92" s="81">
        <v>20</v>
      </c>
      <c r="AV92" s="84" t="s">
        <v>1198</v>
      </c>
      <c r="AW92" s="81" t="b">
        <v>0</v>
      </c>
      <c r="AX92" s="81" t="s">
        <v>1234</v>
      </c>
      <c r="AY92" s="84" t="s">
        <v>1322</v>
      </c>
      <c r="AZ92" s="81" t="s">
        <v>65</v>
      </c>
      <c r="BA92" s="80"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6" t="s">
        <v>321</v>
      </c>
      <c r="B93" s="81"/>
      <c r="C93" s="67"/>
      <c r="D93" s="67" t="s">
        <v>64</v>
      </c>
      <c r="E93" s="68">
        <v>162.05948113709763</v>
      </c>
      <c r="F93" s="124">
        <v>99.9999495335477</v>
      </c>
      <c r="G93" s="101" t="s">
        <v>1229</v>
      </c>
      <c r="H93" s="125"/>
      <c r="I93" s="71" t="s">
        <v>321</v>
      </c>
      <c r="J93" s="72"/>
      <c r="K93" s="126"/>
      <c r="L93" s="71" t="s">
        <v>1371</v>
      </c>
      <c r="M93" s="127">
        <v>1.0168187863337206</v>
      </c>
      <c r="N93" s="76">
        <v>2282.861083984375</v>
      </c>
      <c r="O93" s="76">
        <v>8687.869140625</v>
      </c>
      <c r="P93" s="77"/>
      <c r="Q93" s="78"/>
      <c r="R93" s="78"/>
      <c r="S93" s="128"/>
      <c r="T93" s="48">
        <v>1</v>
      </c>
      <c r="U93" s="48">
        <v>0</v>
      </c>
      <c r="V93" s="49">
        <v>0</v>
      </c>
      <c r="W93" s="49">
        <v>0.004975</v>
      </c>
      <c r="X93" s="49">
        <v>0.004245</v>
      </c>
      <c r="Y93" s="49">
        <v>0.310884</v>
      </c>
      <c r="Z93" s="49">
        <v>0</v>
      </c>
      <c r="AA93" s="49">
        <v>0</v>
      </c>
      <c r="AB93" s="73">
        <v>93</v>
      </c>
      <c r="AC93" s="73"/>
      <c r="AD93" s="74"/>
      <c r="AE93" s="81" t="s">
        <v>896</v>
      </c>
      <c r="AF93" s="81">
        <v>218</v>
      </c>
      <c r="AG93" s="81">
        <v>126</v>
      </c>
      <c r="AH93" s="81">
        <v>390</v>
      </c>
      <c r="AI93" s="81">
        <v>1066</v>
      </c>
      <c r="AJ93" s="81"/>
      <c r="AK93" s="81" t="s">
        <v>984</v>
      </c>
      <c r="AL93" s="81" t="s">
        <v>1055</v>
      </c>
      <c r="AM93" s="81"/>
      <c r="AN93" s="81"/>
      <c r="AO93" s="83">
        <v>42185.75225694444</v>
      </c>
      <c r="AP93" s="84" t="s">
        <v>1183</v>
      </c>
      <c r="AQ93" s="81" t="b">
        <v>1</v>
      </c>
      <c r="AR93" s="81" t="b">
        <v>0</v>
      </c>
      <c r="AS93" s="81" t="b">
        <v>0</v>
      </c>
      <c r="AT93" s="81" t="s">
        <v>729</v>
      </c>
      <c r="AU93" s="81">
        <v>1</v>
      </c>
      <c r="AV93" s="84" t="s">
        <v>1191</v>
      </c>
      <c r="AW93" s="81" t="b">
        <v>0</v>
      </c>
      <c r="AX93" s="81" t="s">
        <v>1234</v>
      </c>
      <c r="AY93" s="84" t="s">
        <v>1323</v>
      </c>
      <c r="AZ93" s="81" t="s">
        <v>65</v>
      </c>
      <c r="BA93" s="80" t="str">
        <f>REPLACE(INDEX(GroupVertices[Group],MATCH(Vertices[[#This Row],[Vertex]],GroupVertices[Vertex],0)),1,1,"")</f>
        <v>1</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6" t="s">
        <v>322</v>
      </c>
      <c r="B94" s="81"/>
      <c r="C94" s="67"/>
      <c r="D94" s="67" t="s">
        <v>64</v>
      </c>
      <c r="E94" s="68">
        <v>162.07909725677877</v>
      </c>
      <c r="F94" s="124">
        <v>99.99993289035599</v>
      </c>
      <c r="G94" s="101" t="s">
        <v>1230</v>
      </c>
      <c r="H94" s="125"/>
      <c r="I94" s="71" t="s">
        <v>322</v>
      </c>
      <c r="J94" s="72"/>
      <c r="K94" s="126"/>
      <c r="L94" s="71" t="s">
        <v>1372</v>
      </c>
      <c r="M94" s="127">
        <v>1.022365407358671</v>
      </c>
      <c r="N94" s="76">
        <v>1430.5743408203125</v>
      </c>
      <c r="O94" s="76">
        <v>7014.12158203125</v>
      </c>
      <c r="P94" s="77"/>
      <c r="Q94" s="78"/>
      <c r="R94" s="78"/>
      <c r="S94" s="128"/>
      <c r="T94" s="48">
        <v>2</v>
      </c>
      <c r="U94" s="48">
        <v>0</v>
      </c>
      <c r="V94" s="49">
        <v>0</v>
      </c>
      <c r="W94" s="49">
        <v>0.005051</v>
      </c>
      <c r="X94" s="49">
        <v>0.006271</v>
      </c>
      <c r="Y94" s="49">
        <v>0.465247</v>
      </c>
      <c r="Z94" s="49">
        <v>1</v>
      </c>
      <c r="AA94" s="49">
        <v>0</v>
      </c>
      <c r="AB94" s="73">
        <v>94</v>
      </c>
      <c r="AC94" s="73"/>
      <c r="AD94" s="74"/>
      <c r="AE94" s="81" t="s">
        <v>897</v>
      </c>
      <c r="AF94" s="81">
        <v>118</v>
      </c>
      <c r="AG94" s="81">
        <v>157</v>
      </c>
      <c r="AH94" s="81">
        <v>114</v>
      </c>
      <c r="AI94" s="81">
        <v>189</v>
      </c>
      <c r="AJ94" s="81"/>
      <c r="AK94" s="81" t="s">
        <v>985</v>
      </c>
      <c r="AL94" s="81" t="s">
        <v>1056</v>
      </c>
      <c r="AM94" s="81"/>
      <c r="AN94" s="81"/>
      <c r="AO94" s="83">
        <v>43369.831770833334</v>
      </c>
      <c r="AP94" s="81"/>
      <c r="AQ94" s="81" t="b">
        <v>1</v>
      </c>
      <c r="AR94" s="81" t="b">
        <v>0</v>
      </c>
      <c r="AS94" s="81" t="b">
        <v>1</v>
      </c>
      <c r="AT94" s="81" t="s">
        <v>1190</v>
      </c>
      <c r="AU94" s="81">
        <v>2</v>
      </c>
      <c r="AV94" s="81"/>
      <c r="AW94" s="81" t="b">
        <v>0</v>
      </c>
      <c r="AX94" s="81" t="s">
        <v>1234</v>
      </c>
      <c r="AY94" s="84" t="s">
        <v>1324</v>
      </c>
      <c r="AZ94" s="81" t="s">
        <v>65</v>
      </c>
      <c r="BA94" s="80"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6" t="s">
        <v>323</v>
      </c>
      <c r="B95" s="81"/>
      <c r="C95" s="67"/>
      <c r="D95" s="67" t="s">
        <v>64</v>
      </c>
      <c r="E95" s="68">
        <v>162.04429446379612</v>
      </c>
      <c r="F95" s="124">
        <v>99.99996241859935</v>
      </c>
      <c r="G95" s="101" t="s">
        <v>1231</v>
      </c>
      <c r="H95" s="125"/>
      <c r="I95" s="71" t="s">
        <v>323</v>
      </c>
      <c r="J95" s="72"/>
      <c r="K95" s="126"/>
      <c r="L95" s="71" t="s">
        <v>1373</v>
      </c>
      <c r="M95" s="127">
        <v>1.0125246281208558</v>
      </c>
      <c r="N95" s="76">
        <v>1777.88623046875</v>
      </c>
      <c r="O95" s="76">
        <v>6330.17236328125</v>
      </c>
      <c r="P95" s="77"/>
      <c r="Q95" s="78"/>
      <c r="R95" s="78"/>
      <c r="S95" s="128"/>
      <c r="T95" s="48">
        <v>2</v>
      </c>
      <c r="U95" s="48">
        <v>0</v>
      </c>
      <c r="V95" s="49">
        <v>0</v>
      </c>
      <c r="W95" s="49">
        <v>0.005051</v>
      </c>
      <c r="X95" s="49">
        <v>0.006271</v>
      </c>
      <c r="Y95" s="49">
        <v>0.465247</v>
      </c>
      <c r="Z95" s="49">
        <v>1</v>
      </c>
      <c r="AA95" s="49">
        <v>0</v>
      </c>
      <c r="AB95" s="73">
        <v>95</v>
      </c>
      <c r="AC95" s="73"/>
      <c r="AD95" s="74"/>
      <c r="AE95" s="81" t="s">
        <v>898</v>
      </c>
      <c r="AF95" s="81">
        <v>825</v>
      </c>
      <c r="AG95" s="81">
        <v>102</v>
      </c>
      <c r="AH95" s="81">
        <v>189</v>
      </c>
      <c r="AI95" s="81">
        <v>315</v>
      </c>
      <c r="AJ95" s="81"/>
      <c r="AK95" s="81" t="s">
        <v>986</v>
      </c>
      <c r="AL95" s="81"/>
      <c r="AM95" s="81"/>
      <c r="AN95" s="81"/>
      <c r="AO95" s="83">
        <v>40486.408784722225</v>
      </c>
      <c r="AP95" s="81"/>
      <c r="AQ95" s="81" t="b">
        <v>0</v>
      </c>
      <c r="AR95" s="81" t="b">
        <v>0</v>
      </c>
      <c r="AS95" s="81" t="b">
        <v>0</v>
      </c>
      <c r="AT95" s="81" t="s">
        <v>728</v>
      </c>
      <c r="AU95" s="81">
        <v>2</v>
      </c>
      <c r="AV95" s="84" t="s">
        <v>1192</v>
      </c>
      <c r="AW95" s="81" t="b">
        <v>0</v>
      </c>
      <c r="AX95" s="81" t="s">
        <v>1234</v>
      </c>
      <c r="AY95" s="84" t="s">
        <v>1325</v>
      </c>
      <c r="AZ95" s="81" t="s">
        <v>65</v>
      </c>
      <c r="BA95" s="80"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6" t="s">
        <v>306</v>
      </c>
      <c r="B96" s="81"/>
      <c r="C96" s="67"/>
      <c r="D96" s="67" t="s">
        <v>64</v>
      </c>
      <c r="E96" s="68">
        <v>171.4302913421917</v>
      </c>
      <c r="F96" s="124">
        <v>99.99199891980317</v>
      </c>
      <c r="G96" s="101" t="s">
        <v>1213</v>
      </c>
      <c r="H96" s="125"/>
      <c r="I96" s="71" t="s">
        <v>306</v>
      </c>
      <c r="J96" s="72"/>
      <c r="K96" s="126"/>
      <c r="L96" s="71" t="s">
        <v>1354</v>
      </c>
      <c r="M96" s="127">
        <v>3.6664933269301785</v>
      </c>
      <c r="N96" s="76">
        <v>1984.1517333984375</v>
      </c>
      <c r="O96" s="76">
        <v>9669.3623046875</v>
      </c>
      <c r="P96" s="77"/>
      <c r="Q96" s="78"/>
      <c r="R96" s="78"/>
      <c r="S96" s="128"/>
      <c r="T96" s="48">
        <v>1</v>
      </c>
      <c r="U96" s="48">
        <v>0</v>
      </c>
      <c r="V96" s="49">
        <v>0</v>
      </c>
      <c r="W96" s="49">
        <v>0.004975</v>
      </c>
      <c r="X96" s="49">
        <v>0.004245</v>
      </c>
      <c r="Y96" s="49">
        <v>0.310884</v>
      </c>
      <c r="Z96" s="49">
        <v>0</v>
      </c>
      <c r="AA96" s="49">
        <v>0</v>
      </c>
      <c r="AB96" s="73">
        <v>96</v>
      </c>
      <c r="AC96" s="73"/>
      <c r="AD96" s="74"/>
      <c r="AE96" s="81" t="s">
        <v>861</v>
      </c>
      <c r="AF96" s="81">
        <v>1117</v>
      </c>
      <c r="AG96" s="81">
        <v>14935</v>
      </c>
      <c r="AH96" s="81">
        <v>13868</v>
      </c>
      <c r="AI96" s="81">
        <v>6646</v>
      </c>
      <c r="AJ96" s="81"/>
      <c r="AK96" s="81" t="s">
        <v>951</v>
      </c>
      <c r="AL96" s="81" t="s">
        <v>1017</v>
      </c>
      <c r="AM96" s="84" t="s">
        <v>1089</v>
      </c>
      <c r="AN96" s="81"/>
      <c r="AO96" s="83">
        <v>39948.95355324074</v>
      </c>
      <c r="AP96" s="84" t="s">
        <v>1154</v>
      </c>
      <c r="AQ96" s="81" t="b">
        <v>0</v>
      </c>
      <c r="AR96" s="81" t="b">
        <v>0</v>
      </c>
      <c r="AS96" s="81" t="b">
        <v>1</v>
      </c>
      <c r="AT96" s="81" t="s">
        <v>728</v>
      </c>
      <c r="AU96" s="81">
        <v>204</v>
      </c>
      <c r="AV96" s="84" t="s">
        <v>1194</v>
      </c>
      <c r="AW96" s="81" t="b">
        <v>1</v>
      </c>
      <c r="AX96" s="81" t="s">
        <v>1234</v>
      </c>
      <c r="AY96" s="84" t="s">
        <v>1288</v>
      </c>
      <c r="AZ96" s="81" t="s">
        <v>65</v>
      </c>
      <c r="BA96" s="80" t="str">
        <f>REPLACE(INDEX(GroupVertices[Group],MATCH(Vertices[[#This Row],[Vertex]],GroupVertices[Vertex],0)),1,1,"")</f>
        <v>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6" t="s">
        <v>324</v>
      </c>
      <c r="B97" s="81"/>
      <c r="C97" s="67"/>
      <c r="D97" s="67" t="s">
        <v>64</v>
      </c>
      <c r="E97" s="68">
        <v>1000</v>
      </c>
      <c r="F97" s="124">
        <v>99.28900338688952</v>
      </c>
      <c r="G97" s="101" t="s">
        <v>1232</v>
      </c>
      <c r="H97" s="125"/>
      <c r="I97" s="71" t="s">
        <v>324</v>
      </c>
      <c r="J97" s="72"/>
      <c r="K97" s="126"/>
      <c r="L97" s="71" t="s">
        <v>1374</v>
      </c>
      <c r="M97" s="127">
        <v>237.95147126262142</v>
      </c>
      <c r="N97" s="76">
        <v>2527.20166015625</v>
      </c>
      <c r="O97" s="76">
        <v>6316.8115234375</v>
      </c>
      <c r="P97" s="77"/>
      <c r="Q97" s="78"/>
      <c r="R97" s="78"/>
      <c r="S97" s="128"/>
      <c r="T97" s="48">
        <v>1</v>
      </c>
      <c r="U97" s="48">
        <v>0</v>
      </c>
      <c r="V97" s="49">
        <v>0</v>
      </c>
      <c r="W97" s="49">
        <v>0.004975</v>
      </c>
      <c r="X97" s="49">
        <v>0.004245</v>
      </c>
      <c r="Y97" s="49">
        <v>0.310884</v>
      </c>
      <c r="Z97" s="49">
        <v>0</v>
      </c>
      <c r="AA97" s="49">
        <v>0</v>
      </c>
      <c r="AB97" s="73">
        <v>97</v>
      </c>
      <c r="AC97" s="73"/>
      <c r="AD97" s="74"/>
      <c r="AE97" s="81" t="s">
        <v>899</v>
      </c>
      <c r="AF97" s="81">
        <v>553</v>
      </c>
      <c r="AG97" s="81">
        <v>1324351</v>
      </c>
      <c r="AH97" s="81">
        <v>32985</v>
      </c>
      <c r="AI97" s="81">
        <v>5131</v>
      </c>
      <c r="AJ97" s="81"/>
      <c r="AK97" s="81" t="s">
        <v>987</v>
      </c>
      <c r="AL97" s="81" t="s">
        <v>1057</v>
      </c>
      <c r="AM97" s="84" t="s">
        <v>1108</v>
      </c>
      <c r="AN97" s="81"/>
      <c r="AO97" s="83">
        <v>39335.04461805556</v>
      </c>
      <c r="AP97" s="84" t="s">
        <v>1184</v>
      </c>
      <c r="AQ97" s="81" t="b">
        <v>0</v>
      </c>
      <c r="AR97" s="81" t="b">
        <v>0</v>
      </c>
      <c r="AS97" s="81" t="b">
        <v>0</v>
      </c>
      <c r="AT97" s="81" t="s">
        <v>728</v>
      </c>
      <c r="AU97" s="81">
        <v>8781</v>
      </c>
      <c r="AV97" s="84" t="s">
        <v>1191</v>
      </c>
      <c r="AW97" s="81" t="b">
        <v>1</v>
      </c>
      <c r="AX97" s="81" t="s">
        <v>1234</v>
      </c>
      <c r="AY97" s="84" t="s">
        <v>1326</v>
      </c>
      <c r="AZ97" s="81" t="s">
        <v>65</v>
      </c>
      <c r="BA97" s="80" t="str">
        <f>REPLACE(INDEX(GroupVertices[Group],MATCH(Vertices[[#This Row],[Vertex]],GroupVertices[Vertex],0)),1,1,"")</f>
        <v>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6" t="s">
        <v>325</v>
      </c>
      <c r="B98" s="81"/>
      <c r="C98" s="67"/>
      <c r="D98" s="67" t="s">
        <v>64</v>
      </c>
      <c r="E98" s="68">
        <v>163.87365581857543</v>
      </c>
      <c r="F98" s="124">
        <v>99.99841030675282</v>
      </c>
      <c r="G98" s="101" t="s">
        <v>1233</v>
      </c>
      <c r="H98" s="125"/>
      <c r="I98" s="71" t="s">
        <v>325</v>
      </c>
      <c r="J98" s="72"/>
      <c r="K98" s="126"/>
      <c r="L98" s="71" t="s">
        <v>1375</v>
      </c>
      <c r="M98" s="127">
        <v>1.529791769512196</v>
      </c>
      <c r="N98" s="76">
        <v>1040.39501953125</v>
      </c>
      <c r="O98" s="76">
        <v>9289.2568359375</v>
      </c>
      <c r="P98" s="77"/>
      <c r="Q98" s="78"/>
      <c r="R98" s="78"/>
      <c r="S98" s="128"/>
      <c r="T98" s="48">
        <v>1</v>
      </c>
      <c r="U98" s="48">
        <v>0</v>
      </c>
      <c r="V98" s="49">
        <v>0</v>
      </c>
      <c r="W98" s="49">
        <v>0.004975</v>
      </c>
      <c r="X98" s="49">
        <v>0.004245</v>
      </c>
      <c r="Y98" s="49">
        <v>0.310884</v>
      </c>
      <c r="Z98" s="49">
        <v>0</v>
      </c>
      <c r="AA98" s="49">
        <v>0</v>
      </c>
      <c r="AB98" s="73">
        <v>98</v>
      </c>
      <c r="AC98" s="73"/>
      <c r="AD98" s="74"/>
      <c r="AE98" s="81" t="s">
        <v>900</v>
      </c>
      <c r="AF98" s="81">
        <v>49</v>
      </c>
      <c r="AG98" s="81">
        <v>2993</v>
      </c>
      <c r="AH98" s="81">
        <v>2582</v>
      </c>
      <c r="AI98" s="81">
        <v>124</v>
      </c>
      <c r="AJ98" s="81"/>
      <c r="AK98" s="81" t="s">
        <v>988</v>
      </c>
      <c r="AL98" s="81" t="s">
        <v>1058</v>
      </c>
      <c r="AM98" s="84" t="s">
        <v>1109</v>
      </c>
      <c r="AN98" s="81"/>
      <c r="AO98" s="83">
        <v>41659.71461805556</v>
      </c>
      <c r="AP98" s="84" t="s">
        <v>1185</v>
      </c>
      <c r="AQ98" s="81" t="b">
        <v>0</v>
      </c>
      <c r="AR98" s="81" t="b">
        <v>0</v>
      </c>
      <c r="AS98" s="81" t="b">
        <v>0</v>
      </c>
      <c r="AT98" s="81" t="s">
        <v>1188</v>
      </c>
      <c r="AU98" s="81">
        <v>67</v>
      </c>
      <c r="AV98" s="84" t="s">
        <v>1191</v>
      </c>
      <c r="AW98" s="81" t="b">
        <v>0</v>
      </c>
      <c r="AX98" s="81" t="s">
        <v>1234</v>
      </c>
      <c r="AY98" s="84" t="s">
        <v>1327</v>
      </c>
      <c r="AZ98" s="81" t="s">
        <v>65</v>
      </c>
      <c r="BA98" s="80" t="str">
        <f>REPLACE(INDEX(GroupVertices[Group],MATCH(Vertices[[#This Row],[Vertex]],GroupVertices[Vertex],0)),1,1,"")</f>
        <v>1</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6" t="s">
        <v>261</v>
      </c>
      <c r="B99" s="81"/>
      <c r="C99" s="67"/>
      <c r="D99" s="67" t="s">
        <v>64</v>
      </c>
      <c r="E99" s="68">
        <v>163.67053406316757</v>
      </c>
      <c r="F99" s="124">
        <v>99.99858264431862</v>
      </c>
      <c r="G99" s="101" t="s">
        <v>469</v>
      </c>
      <c r="H99" s="125"/>
      <c r="I99" s="71" t="s">
        <v>261</v>
      </c>
      <c r="J99" s="72"/>
      <c r="K99" s="126"/>
      <c r="L99" s="71" t="s">
        <v>1351</v>
      </c>
      <c r="M99" s="127">
        <v>1.4723574034151292</v>
      </c>
      <c r="N99" s="76">
        <v>7111.58837890625</v>
      </c>
      <c r="O99" s="76">
        <v>4076.515380859375</v>
      </c>
      <c r="P99" s="77"/>
      <c r="Q99" s="78"/>
      <c r="R99" s="78"/>
      <c r="S99" s="128"/>
      <c r="T99" s="48">
        <v>2</v>
      </c>
      <c r="U99" s="48">
        <v>1</v>
      </c>
      <c r="V99" s="49">
        <v>0</v>
      </c>
      <c r="W99" s="49">
        <v>0.003356</v>
      </c>
      <c r="X99" s="49">
        <v>0.000312</v>
      </c>
      <c r="Y99" s="49">
        <v>0.648812</v>
      </c>
      <c r="Z99" s="49">
        <v>0</v>
      </c>
      <c r="AA99" s="49">
        <v>0</v>
      </c>
      <c r="AB99" s="73">
        <v>99</v>
      </c>
      <c r="AC99" s="73"/>
      <c r="AD99" s="74"/>
      <c r="AE99" s="81" t="s">
        <v>853</v>
      </c>
      <c r="AF99" s="81">
        <v>958</v>
      </c>
      <c r="AG99" s="81">
        <v>2672</v>
      </c>
      <c r="AH99" s="81">
        <v>3095</v>
      </c>
      <c r="AI99" s="81">
        <v>7802</v>
      </c>
      <c r="AJ99" s="81"/>
      <c r="AK99" s="81" t="s">
        <v>944</v>
      </c>
      <c r="AL99" s="81" t="s">
        <v>1018</v>
      </c>
      <c r="AM99" s="84" t="s">
        <v>1083</v>
      </c>
      <c r="AN99" s="81"/>
      <c r="AO99" s="83">
        <v>42675.69980324074</v>
      </c>
      <c r="AP99" s="84" t="s">
        <v>1147</v>
      </c>
      <c r="AQ99" s="81" t="b">
        <v>1</v>
      </c>
      <c r="AR99" s="81" t="b">
        <v>0</v>
      </c>
      <c r="AS99" s="81" t="b">
        <v>1</v>
      </c>
      <c r="AT99" s="81" t="s">
        <v>728</v>
      </c>
      <c r="AU99" s="81">
        <v>42</v>
      </c>
      <c r="AV99" s="81"/>
      <c r="AW99" s="81" t="b">
        <v>0</v>
      </c>
      <c r="AX99" s="81" t="s">
        <v>1234</v>
      </c>
      <c r="AY99" s="84" t="s">
        <v>1280</v>
      </c>
      <c r="AZ99" s="81" t="s">
        <v>66</v>
      </c>
      <c r="BA99" s="80" t="str">
        <f>REPLACE(INDEX(GroupVertices[Group],MATCH(Vertices[[#This Row],[Vertex]],GroupVertices[Vertex],0)),1,1,"")</f>
        <v>3</v>
      </c>
      <c r="BB99" s="48"/>
      <c r="BC99" s="48"/>
      <c r="BD99" s="48"/>
      <c r="BE99" s="48"/>
      <c r="BF99" s="48" t="s">
        <v>413</v>
      </c>
      <c r="BG99" s="48" t="s">
        <v>413</v>
      </c>
      <c r="BH99" s="120" t="s">
        <v>1510</v>
      </c>
      <c r="BI99" s="120" t="s">
        <v>1510</v>
      </c>
      <c r="BJ99" s="120" t="s">
        <v>1538</v>
      </c>
      <c r="BK99" s="120" t="s">
        <v>1538</v>
      </c>
      <c r="BL99" s="48">
        <v>0</v>
      </c>
      <c r="BM99" s="49">
        <v>0</v>
      </c>
      <c r="BN99" s="48">
        <v>0</v>
      </c>
      <c r="BO99" s="49">
        <v>0</v>
      </c>
      <c r="BP99" s="48">
        <v>0</v>
      </c>
      <c r="BQ99" s="49">
        <v>0</v>
      </c>
      <c r="BR99" s="48">
        <v>46</v>
      </c>
      <c r="BS99" s="49">
        <v>100</v>
      </c>
      <c r="BT99" s="48">
        <v>46</v>
      </c>
      <c r="BU99" s="2"/>
      <c r="BV99" s="3"/>
      <c r="BW99" s="3"/>
      <c r="BX99" s="3"/>
      <c r="BY99" s="3"/>
    </row>
    <row r="100" spans="1:77" ht="41.45" customHeight="1">
      <c r="A100" s="66" t="s">
        <v>265</v>
      </c>
      <c r="B100" s="81"/>
      <c r="C100" s="67"/>
      <c r="D100" s="67" t="s">
        <v>64</v>
      </c>
      <c r="E100" s="68">
        <v>162.0480911321215</v>
      </c>
      <c r="F100" s="124">
        <v>99.99995919733645</v>
      </c>
      <c r="G100" s="101" t="s">
        <v>1222</v>
      </c>
      <c r="H100" s="125"/>
      <c r="I100" s="71" t="s">
        <v>265</v>
      </c>
      <c r="J100" s="72"/>
      <c r="K100" s="126"/>
      <c r="L100" s="71" t="s">
        <v>1364</v>
      </c>
      <c r="M100" s="127">
        <v>1.013598167674072</v>
      </c>
      <c r="N100" s="76">
        <v>9216.9921875</v>
      </c>
      <c r="O100" s="76">
        <v>8801.3173828125</v>
      </c>
      <c r="P100" s="77"/>
      <c r="Q100" s="78"/>
      <c r="R100" s="78"/>
      <c r="S100" s="128"/>
      <c r="T100" s="48">
        <v>0</v>
      </c>
      <c r="U100" s="48">
        <v>3</v>
      </c>
      <c r="V100" s="49">
        <v>6</v>
      </c>
      <c r="W100" s="49">
        <v>0.333333</v>
      </c>
      <c r="X100" s="49">
        <v>0</v>
      </c>
      <c r="Y100" s="49">
        <v>1.918908</v>
      </c>
      <c r="Z100" s="49">
        <v>0</v>
      </c>
      <c r="AA100" s="49">
        <v>0</v>
      </c>
      <c r="AB100" s="73">
        <v>100</v>
      </c>
      <c r="AC100" s="73"/>
      <c r="AD100" s="74"/>
      <c r="AE100" s="81" t="s">
        <v>884</v>
      </c>
      <c r="AF100" s="81">
        <v>158</v>
      </c>
      <c r="AG100" s="81">
        <v>108</v>
      </c>
      <c r="AH100" s="81">
        <v>274</v>
      </c>
      <c r="AI100" s="81">
        <v>385</v>
      </c>
      <c r="AJ100" s="81"/>
      <c r="AK100" s="81" t="s">
        <v>972</v>
      </c>
      <c r="AL100" s="81" t="s">
        <v>1044</v>
      </c>
      <c r="AM100" s="84" t="s">
        <v>1100</v>
      </c>
      <c r="AN100" s="81"/>
      <c r="AO100" s="83">
        <v>40238.94652777778</v>
      </c>
      <c r="AP100" s="84" t="s">
        <v>1172</v>
      </c>
      <c r="AQ100" s="81" t="b">
        <v>1</v>
      </c>
      <c r="AR100" s="81" t="b">
        <v>0</v>
      </c>
      <c r="AS100" s="81" t="b">
        <v>0</v>
      </c>
      <c r="AT100" s="81" t="s">
        <v>728</v>
      </c>
      <c r="AU100" s="81">
        <v>0</v>
      </c>
      <c r="AV100" s="84" t="s">
        <v>1191</v>
      </c>
      <c r="AW100" s="81" t="b">
        <v>0</v>
      </c>
      <c r="AX100" s="81" t="s">
        <v>1234</v>
      </c>
      <c r="AY100" s="84" t="s">
        <v>1311</v>
      </c>
      <c r="AZ100" s="81" t="s">
        <v>66</v>
      </c>
      <c r="BA100" s="80" t="str">
        <f>REPLACE(INDEX(GroupVertices[Group],MATCH(Vertices[[#This Row],[Vertex]],GroupVertices[Vertex],0)),1,1,"")</f>
        <v>6</v>
      </c>
      <c r="BB100" s="48"/>
      <c r="BC100" s="48"/>
      <c r="BD100" s="48"/>
      <c r="BE100" s="48"/>
      <c r="BF100" s="48" t="s">
        <v>415</v>
      </c>
      <c r="BG100" s="48" t="s">
        <v>415</v>
      </c>
      <c r="BH100" s="120" t="s">
        <v>1596</v>
      </c>
      <c r="BI100" s="120" t="s">
        <v>1596</v>
      </c>
      <c r="BJ100" s="120" t="s">
        <v>1615</v>
      </c>
      <c r="BK100" s="120" t="s">
        <v>1615</v>
      </c>
      <c r="BL100" s="48">
        <v>1</v>
      </c>
      <c r="BM100" s="49">
        <v>2.7777777777777777</v>
      </c>
      <c r="BN100" s="48">
        <v>1</v>
      </c>
      <c r="BO100" s="49">
        <v>2.7777777777777777</v>
      </c>
      <c r="BP100" s="48">
        <v>0</v>
      </c>
      <c r="BQ100" s="49">
        <v>0</v>
      </c>
      <c r="BR100" s="48">
        <v>34</v>
      </c>
      <c r="BS100" s="49">
        <v>94.44444444444444</v>
      </c>
      <c r="BT100" s="48">
        <v>36</v>
      </c>
      <c r="BU100" s="2"/>
      <c r="BV100" s="3"/>
      <c r="BW100" s="3"/>
      <c r="BX100" s="3"/>
      <c r="BY100" s="3"/>
    </row>
    <row r="101" spans="1:77" ht="41.45" customHeight="1">
      <c r="A101" s="66" t="s">
        <v>315</v>
      </c>
      <c r="B101" s="81"/>
      <c r="C101" s="67"/>
      <c r="D101" s="67" t="s">
        <v>64</v>
      </c>
      <c r="E101" s="68">
        <v>162.96118986437557</v>
      </c>
      <c r="F101" s="124">
        <v>99.99918448360606</v>
      </c>
      <c r="G101" s="101" t="s">
        <v>1223</v>
      </c>
      <c r="H101" s="125"/>
      <c r="I101" s="71" t="s">
        <v>315</v>
      </c>
      <c r="J101" s="72"/>
      <c r="K101" s="126"/>
      <c r="L101" s="71" t="s">
        <v>1365</v>
      </c>
      <c r="M101" s="127">
        <v>1.2717844302225687</v>
      </c>
      <c r="N101" s="76">
        <v>9631.3896484375</v>
      </c>
      <c r="O101" s="76">
        <v>8801.3173828125</v>
      </c>
      <c r="P101" s="77"/>
      <c r="Q101" s="78"/>
      <c r="R101" s="78"/>
      <c r="S101" s="128"/>
      <c r="T101" s="48">
        <v>1</v>
      </c>
      <c r="U101" s="48">
        <v>0</v>
      </c>
      <c r="V101" s="49">
        <v>0</v>
      </c>
      <c r="W101" s="49">
        <v>0.2</v>
      </c>
      <c r="X101" s="49">
        <v>0</v>
      </c>
      <c r="Y101" s="49">
        <v>0.69369</v>
      </c>
      <c r="Z101" s="49">
        <v>0</v>
      </c>
      <c r="AA101" s="49">
        <v>0</v>
      </c>
      <c r="AB101" s="73">
        <v>101</v>
      </c>
      <c r="AC101" s="73"/>
      <c r="AD101" s="74"/>
      <c r="AE101" s="81" t="s">
        <v>885</v>
      </c>
      <c r="AF101" s="81">
        <v>1260</v>
      </c>
      <c r="AG101" s="81">
        <v>1551</v>
      </c>
      <c r="AH101" s="81">
        <v>658</v>
      </c>
      <c r="AI101" s="81">
        <v>650</v>
      </c>
      <c r="AJ101" s="81"/>
      <c r="AK101" s="81" t="s">
        <v>973</v>
      </c>
      <c r="AL101" s="81" t="s">
        <v>1045</v>
      </c>
      <c r="AM101" s="84" t="s">
        <v>1101</v>
      </c>
      <c r="AN101" s="81"/>
      <c r="AO101" s="83">
        <v>41782.57234953704</v>
      </c>
      <c r="AP101" s="84" t="s">
        <v>1173</v>
      </c>
      <c r="AQ101" s="81" t="b">
        <v>0</v>
      </c>
      <c r="AR101" s="81" t="b">
        <v>0</v>
      </c>
      <c r="AS101" s="81" t="b">
        <v>1</v>
      </c>
      <c r="AT101" s="81" t="s">
        <v>728</v>
      </c>
      <c r="AU101" s="81">
        <v>26</v>
      </c>
      <c r="AV101" s="84" t="s">
        <v>1191</v>
      </c>
      <c r="AW101" s="81" t="b">
        <v>0</v>
      </c>
      <c r="AX101" s="81" t="s">
        <v>1234</v>
      </c>
      <c r="AY101" s="84" t="s">
        <v>1312</v>
      </c>
      <c r="AZ101" s="81" t="s">
        <v>65</v>
      </c>
      <c r="BA101" s="80" t="str">
        <f>REPLACE(INDEX(GroupVertices[Group],MATCH(Vertices[[#This Row],[Vertex]],GroupVertices[Vertex],0)),1,1,"")</f>
        <v>6</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6" t="s">
        <v>316</v>
      </c>
      <c r="B102" s="81"/>
      <c r="C102" s="67"/>
      <c r="D102" s="67" t="s">
        <v>64</v>
      </c>
      <c r="E102" s="68">
        <v>163.3079522380937</v>
      </c>
      <c r="F102" s="124">
        <v>99.99889027492674</v>
      </c>
      <c r="G102" s="101" t="s">
        <v>1224</v>
      </c>
      <c r="H102" s="125"/>
      <c r="I102" s="71" t="s">
        <v>316</v>
      </c>
      <c r="J102" s="72"/>
      <c r="K102" s="126"/>
      <c r="L102" s="71" t="s">
        <v>1366</v>
      </c>
      <c r="M102" s="127">
        <v>1.3698343760829819</v>
      </c>
      <c r="N102" s="76">
        <v>9216.9921875</v>
      </c>
      <c r="O102" s="76">
        <v>7065.2275390625</v>
      </c>
      <c r="P102" s="77"/>
      <c r="Q102" s="78"/>
      <c r="R102" s="78"/>
      <c r="S102" s="128"/>
      <c r="T102" s="48">
        <v>1</v>
      </c>
      <c r="U102" s="48">
        <v>0</v>
      </c>
      <c r="V102" s="49">
        <v>0</v>
      </c>
      <c r="W102" s="49">
        <v>0.2</v>
      </c>
      <c r="X102" s="49">
        <v>0</v>
      </c>
      <c r="Y102" s="49">
        <v>0.69369</v>
      </c>
      <c r="Z102" s="49">
        <v>0</v>
      </c>
      <c r="AA102" s="49">
        <v>0</v>
      </c>
      <c r="AB102" s="73">
        <v>102</v>
      </c>
      <c r="AC102" s="73"/>
      <c r="AD102" s="74"/>
      <c r="AE102" s="81" t="s">
        <v>886</v>
      </c>
      <c r="AF102" s="81">
        <v>91</v>
      </c>
      <c r="AG102" s="81">
        <v>2099</v>
      </c>
      <c r="AH102" s="81">
        <v>528</v>
      </c>
      <c r="AI102" s="81">
        <v>25</v>
      </c>
      <c r="AJ102" s="81"/>
      <c r="AK102" s="81" t="s">
        <v>974</v>
      </c>
      <c r="AL102" s="81" t="s">
        <v>1046</v>
      </c>
      <c r="AM102" s="84" t="s">
        <v>1102</v>
      </c>
      <c r="AN102" s="81"/>
      <c r="AO102" s="83">
        <v>40098.64476851852</v>
      </c>
      <c r="AP102" s="84" t="s">
        <v>1174</v>
      </c>
      <c r="AQ102" s="81" t="b">
        <v>0</v>
      </c>
      <c r="AR102" s="81" t="b">
        <v>0</v>
      </c>
      <c r="AS102" s="81" t="b">
        <v>0</v>
      </c>
      <c r="AT102" s="81" t="s">
        <v>728</v>
      </c>
      <c r="AU102" s="81">
        <v>24</v>
      </c>
      <c r="AV102" s="84" t="s">
        <v>1191</v>
      </c>
      <c r="AW102" s="81" t="b">
        <v>0</v>
      </c>
      <c r="AX102" s="81" t="s">
        <v>1234</v>
      </c>
      <c r="AY102" s="84" t="s">
        <v>1313</v>
      </c>
      <c r="AZ102" s="81" t="s">
        <v>65</v>
      </c>
      <c r="BA102" s="80" t="str">
        <f>REPLACE(INDEX(GroupVertices[Group],MATCH(Vertices[[#This Row],[Vertex]],GroupVertices[Vertex],0)),1,1,"")</f>
        <v>6</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88" t="s">
        <v>304</v>
      </c>
      <c r="B103" s="129"/>
      <c r="C103" s="89"/>
      <c r="D103" s="89" t="s">
        <v>64</v>
      </c>
      <c r="E103" s="90">
        <v>165.34233368244358</v>
      </c>
      <c r="F103" s="91">
        <v>99.99716421488293</v>
      </c>
      <c r="G103" s="102" t="s">
        <v>1211</v>
      </c>
      <c r="H103" s="89"/>
      <c r="I103" s="92" t="s">
        <v>304</v>
      </c>
      <c r="J103" s="93"/>
      <c r="K103" s="93"/>
      <c r="L103" s="92" t="s">
        <v>1352</v>
      </c>
      <c r="M103" s="94">
        <v>1.9450726533479972</v>
      </c>
      <c r="N103" s="95">
        <v>9631.3896484375</v>
      </c>
      <c r="O103" s="95">
        <v>7065.2275390625</v>
      </c>
      <c r="P103" s="96"/>
      <c r="Q103" s="97"/>
      <c r="R103" s="97"/>
      <c r="S103" s="98"/>
      <c r="T103" s="48">
        <v>1</v>
      </c>
      <c r="U103" s="48">
        <v>0</v>
      </c>
      <c r="V103" s="49">
        <v>0</v>
      </c>
      <c r="W103" s="49">
        <v>0.2</v>
      </c>
      <c r="X103" s="49">
        <v>0</v>
      </c>
      <c r="Y103" s="49">
        <v>0.69369</v>
      </c>
      <c r="Z103" s="49">
        <v>0</v>
      </c>
      <c r="AA103" s="49">
        <v>0</v>
      </c>
      <c r="AB103" s="99">
        <v>103</v>
      </c>
      <c r="AC103" s="99"/>
      <c r="AD103" s="100"/>
      <c r="AE103" s="129" t="s">
        <v>856</v>
      </c>
      <c r="AF103" s="129">
        <v>184</v>
      </c>
      <c r="AG103" s="129">
        <v>5314</v>
      </c>
      <c r="AH103" s="129">
        <v>422</v>
      </c>
      <c r="AI103" s="129">
        <v>33</v>
      </c>
      <c r="AJ103" s="129"/>
      <c r="AK103" s="129" t="s">
        <v>947</v>
      </c>
      <c r="AL103" s="129" t="s">
        <v>1023</v>
      </c>
      <c r="AM103" s="130" t="s">
        <v>1086</v>
      </c>
      <c r="AN103" s="129"/>
      <c r="AO103" s="131">
        <v>41067.810648148145</v>
      </c>
      <c r="AP103" s="130" t="s">
        <v>1150</v>
      </c>
      <c r="AQ103" s="129" t="b">
        <v>0</v>
      </c>
      <c r="AR103" s="129" t="b">
        <v>0</v>
      </c>
      <c r="AS103" s="129" t="b">
        <v>0</v>
      </c>
      <c r="AT103" s="129" t="s">
        <v>728</v>
      </c>
      <c r="AU103" s="129">
        <v>108</v>
      </c>
      <c r="AV103" s="130" t="s">
        <v>1191</v>
      </c>
      <c r="AW103" s="129" t="b">
        <v>0</v>
      </c>
      <c r="AX103" s="129" t="s">
        <v>1234</v>
      </c>
      <c r="AY103" s="130" t="s">
        <v>1283</v>
      </c>
      <c r="AZ103" s="129" t="s">
        <v>65</v>
      </c>
      <c r="BA103" s="80" t="str">
        <f>REPLACE(INDEX(GroupVertices[Group],MATCH(Vertices[[#This Row],[Vertex]],GroupVertices[Vertex],0)),1,1,"")</f>
        <v>6</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c r="J104"/>
      <c r="AA104"/>
      <c r="AB104"/>
      <c r="AC104"/>
      <c r="AD104"/>
      <c r="AE104"/>
      <c r="AF104"/>
      <c r="AG104"/>
      <c r="AH104"/>
      <c r="BU104" s="2"/>
      <c r="BV104" s="3"/>
      <c r="BW104" s="3"/>
      <c r="BX104" s="3"/>
      <c r="BY104" s="3"/>
    </row>
    <row r="105" spans="1:77" ht="41.45" customHeight="1">
      <c r="A105"/>
      <c r="J105"/>
      <c r="AA105"/>
      <c r="AB105"/>
      <c r="AC105"/>
      <c r="AD105"/>
      <c r="AE105"/>
      <c r="AF105"/>
      <c r="AG105"/>
      <c r="AH105"/>
      <c r="BU105" s="2"/>
      <c r="BV105" s="3"/>
      <c r="BW105" s="3"/>
      <c r="BX105" s="3"/>
      <c r="BY105" s="3"/>
    </row>
    <row r="106" spans="1:77" ht="41.45" customHeight="1">
      <c r="A106"/>
      <c r="J106"/>
      <c r="AA106"/>
      <c r="AB106"/>
      <c r="AC106"/>
      <c r="AD106"/>
      <c r="AE106"/>
      <c r="AF106"/>
      <c r="AG106"/>
      <c r="AH106"/>
      <c r="BU106" s="2"/>
      <c r="BV106" s="3"/>
      <c r="BW106" s="3"/>
      <c r="BX106" s="3"/>
      <c r="BY106" s="3"/>
    </row>
    <row r="107" spans="1:77" ht="41.45" customHeight="1">
      <c r="A107"/>
      <c r="J107"/>
      <c r="AA107"/>
      <c r="AB107"/>
      <c r="AC107"/>
      <c r="AD107"/>
      <c r="AE107"/>
      <c r="AF107"/>
      <c r="AG107"/>
      <c r="AH107"/>
      <c r="BU107" s="2"/>
      <c r="BV107" s="3"/>
      <c r="BW107" s="3"/>
      <c r="BX107" s="3"/>
      <c r="BY107" s="3"/>
    </row>
    <row r="108" spans="1:77" ht="41.45" customHeight="1">
      <c r="A108"/>
      <c r="J108"/>
      <c r="AA108"/>
      <c r="AB108"/>
      <c r="AC108"/>
      <c r="AD108"/>
      <c r="AE108"/>
      <c r="AF108"/>
      <c r="AG108"/>
      <c r="AH108"/>
      <c r="BU108" s="2"/>
      <c r="BV108" s="3"/>
      <c r="BW108" s="3"/>
      <c r="BX108" s="3"/>
      <c r="BY108" s="3"/>
    </row>
    <row r="109" spans="1:77" ht="41.45" customHeight="1">
      <c r="A109"/>
      <c r="J109"/>
      <c r="AA109"/>
      <c r="AB109"/>
      <c r="AC109"/>
      <c r="AD109"/>
      <c r="AE109"/>
      <c r="AF109"/>
      <c r="AG109"/>
      <c r="AH109"/>
      <c r="BU109" s="2"/>
      <c r="BV109" s="3"/>
      <c r="BW109" s="3"/>
      <c r="BX109" s="3"/>
      <c r="BY109" s="3"/>
    </row>
    <row r="110" spans="1:77" ht="41.45" customHeight="1">
      <c r="A110"/>
      <c r="J110"/>
      <c r="AA110"/>
      <c r="AB110"/>
      <c r="AC110"/>
      <c r="AD110"/>
      <c r="AE110"/>
      <c r="AF110"/>
      <c r="AG110"/>
      <c r="AH110"/>
      <c r="BU110" s="2"/>
      <c r="BV110" s="3"/>
      <c r="BW110" s="3"/>
      <c r="BX110" s="3"/>
      <c r="BY110" s="3"/>
    </row>
    <row r="111" spans="1:77" ht="41.45" customHeight="1">
      <c r="A111"/>
      <c r="J111"/>
      <c r="AA111"/>
      <c r="AB111"/>
      <c r="AC111"/>
      <c r="AD111"/>
      <c r="AE111"/>
      <c r="AF111"/>
      <c r="AG111"/>
      <c r="AH111"/>
      <c r="BU111" s="2"/>
      <c r="BV111" s="3"/>
      <c r="BW111" s="3"/>
      <c r="BX111" s="3"/>
      <c r="BY111" s="3"/>
    </row>
    <row r="112" spans="1:77" ht="41.45" customHeight="1">
      <c r="A112"/>
      <c r="J112"/>
      <c r="AA112"/>
      <c r="AB112"/>
      <c r="AC112"/>
      <c r="AD112"/>
      <c r="AE112"/>
      <c r="AF112"/>
      <c r="AG112"/>
      <c r="AH112"/>
      <c r="BU112" s="2"/>
      <c r="BV112" s="3"/>
      <c r="BW112" s="3"/>
      <c r="BX112" s="3"/>
      <c r="BY112" s="3"/>
    </row>
    <row r="113" spans="1:77" ht="41.45" customHeight="1">
      <c r="A113"/>
      <c r="J113"/>
      <c r="AA113"/>
      <c r="AB113"/>
      <c r="AC113"/>
      <c r="AD113"/>
      <c r="AE113"/>
      <c r="AF113"/>
      <c r="AG113"/>
      <c r="AH113"/>
      <c r="BU113" s="2"/>
      <c r="BV113" s="3"/>
      <c r="BW113" s="3"/>
      <c r="BX113" s="3"/>
      <c r="BY113" s="3"/>
    </row>
    <row r="114" spans="1:77" ht="41.45" customHeight="1">
      <c r="A114"/>
      <c r="J114"/>
      <c r="AA114"/>
      <c r="AB114"/>
      <c r="AC114"/>
      <c r="AD114"/>
      <c r="AE114"/>
      <c r="AF114"/>
      <c r="AG114"/>
      <c r="AH114"/>
      <c r="BU114" s="2"/>
      <c r="BV114" s="3"/>
      <c r="BW114" s="3"/>
      <c r="BX114" s="3"/>
      <c r="BY114" s="3"/>
    </row>
    <row r="115" spans="1:77" ht="41.45" customHeight="1">
      <c r="A115"/>
      <c r="J115"/>
      <c r="AA115"/>
      <c r="AB115"/>
      <c r="AC115"/>
      <c r="AD115"/>
      <c r="AE115"/>
      <c r="AF115"/>
      <c r="AG115"/>
      <c r="AH115"/>
      <c r="BU115" s="2"/>
      <c r="BV115" s="3"/>
      <c r="BW115" s="3"/>
      <c r="BX115" s="3"/>
      <c r="BY115" s="3"/>
    </row>
    <row r="116" spans="1:77" ht="41.45" customHeight="1">
      <c r="A116"/>
      <c r="J116"/>
      <c r="AA116"/>
      <c r="AB116"/>
      <c r="AC116"/>
      <c r="AD116"/>
      <c r="AE116"/>
      <c r="AF116"/>
      <c r="AG116"/>
      <c r="AH116"/>
      <c r="BU116" s="2"/>
      <c r="BV116" s="3"/>
      <c r="BW116" s="3"/>
      <c r="BX116" s="3"/>
      <c r="BY116" s="3"/>
    </row>
    <row r="117" spans="1:77" ht="41.45" customHeight="1">
      <c r="A117"/>
      <c r="J117"/>
      <c r="AA117"/>
      <c r="AB117"/>
      <c r="AC117"/>
      <c r="AD117"/>
      <c r="AE117"/>
      <c r="AF117"/>
      <c r="AG117"/>
      <c r="AH117"/>
      <c r="BU117" s="2"/>
      <c r="BV117" s="3"/>
      <c r="BW117" s="3"/>
      <c r="BX117" s="3"/>
      <c r="BY117" s="3"/>
    </row>
    <row r="118" spans="1:77" ht="41.45" customHeight="1">
      <c r="A118"/>
      <c r="J118"/>
      <c r="AA118"/>
      <c r="AB118"/>
      <c r="AC118"/>
      <c r="AD118"/>
      <c r="AE118"/>
      <c r="AF118"/>
      <c r="AG118"/>
      <c r="AH118"/>
      <c r="BU118" s="2"/>
      <c r="BV118" s="3"/>
      <c r="BW118" s="3"/>
      <c r="BX118" s="3"/>
      <c r="BY118" s="3"/>
    </row>
    <row r="119" spans="1:77" ht="41.45" customHeight="1">
      <c r="A119"/>
      <c r="J119"/>
      <c r="AA119"/>
      <c r="AB119"/>
      <c r="AC119"/>
      <c r="AD119"/>
      <c r="AE119"/>
      <c r="AF119"/>
      <c r="AG119"/>
      <c r="AH119"/>
      <c r="BU119" s="2"/>
      <c r="BV119" s="3"/>
      <c r="BW119" s="3"/>
      <c r="BX119" s="3"/>
      <c r="BY119" s="3"/>
    </row>
    <row r="120" spans="1:77" ht="41.45" customHeight="1">
      <c r="A120"/>
      <c r="J120"/>
      <c r="AA120"/>
      <c r="AB120"/>
      <c r="AC120"/>
      <c r="AD120"/>
      <c r="AE120"/>
      <c r="AF120"/>
      <c r="AG120"/>
      <c r="AH120"/>
      <c r="BU120" s="2"/>
      <c r="BV120" s="3"/>
      <c r="BW120" s="3"/>
      <c r="BX120" s="3"/>
      <c r="BY120" s="3"/>
    </row>
    <row r="121" spans="1:77" ht="41.45" customHeight="1">
      <c r="A121"/>
      <c r="J121"/>
      <c r="AA121"/>
      <c r="AB121"/>
      <c r="AC121"/>
      <c r="AD121"/>
      <c r="AE121"/>
      <c r="AF121"/>
      <c r="AG121"/>
      <c r="AH121"/>
      <c r="BU121" s="2"/>
      <c r="BV121" s="3"/>
      <c r="BW121" s="3"/>
      <c r="BX121" s="3"/>
      <c r="BY121" s="3"/>
    </row>
    <row r="122" spans="1:77" ht="41.45" customHeight="1">
      <c r="A122"/>
      <c r="J122"/>
      <c r="AA122"/>
      <c r="AB122"/>
      <c r="AC122"/>
      <c r="AD122"/>
      <c r="AE122"/>
      <c r="AF122"/>
      <c r="AG122"/>
      <c r="AH122"/>
      <c r="BU122" s="2"/>
      <c r="BV122" s="3"/>
      <c r="BW122" s="3"/>
      <c r="BX122" s="3"/>
      <c r="BY122" s="3"/>
    </row>
    <row r="123" spans="1:77" ht="41.45" customHeight="1">
      <c r="A123"/>
      <c r="J123"/>
      <c r="AA123"/>
      <c r="AB123"/>
      <c r="AC123"/>
      <c r="AD123"/>
      <c r="AE123"/>
      <c r="AF123"/>
      <c r="AG123"/>
      <c r="AH123"/>
      <c r="BU123" s="2"/>
      <c r="BV123" s="3"/>
      <c r="BW123" s="3"/>
      <c r="BX123" s="3"/>
      <c r="BY123" s="3"/>
    </row>
    <row r="124" spans="1:77" ht="41.45" customHeight="1">
      <c r="A124"/>
      <c r="J124"/>
      <c r="AA124"/>
      <c r="AB124"/>
      <c r="AC124"/>
      <c r="AD124"/>
      <c r="AE124"/>
      <c r="AF124"/>
      <c r="AG124"/>
      <c r="AH124"/>
      <c r="BU124" s="2"/>
      <c r="BV124" s="3"/>
      <c r="BW124" s="3"/>
      <c r="BX124" s="3"/>
      <c r="BY124" s="3"/>
    </row>
    <row r="125" spans="1:77" ht="41.45" customHeight="1">
      <c r="A125"/>
      <c r="J125"/>
      <c r="AA125"/>
      <c r="AB125"/>
      <c r="AC125"/>
      <c r="AD125"/>
      <c r="AE125"/>
      <c r="AF125"/>
      <c r="AG125"/>
      <c r="AH125"/>
      <c r="BU125" s="2"/>
      <c r="BV125" s="3"/>
      <c r="BW125" s="3"/>
      <c r="BX125" s="3"/>
      <c r="BY125" s="3"/>
    </row>
    <row r="126" spans="1:77" ht="41.45" customHeight="1">
      <c r="A126"/>
      <c r="J126"/>
      <c r="AA126"/>
      <c r="AB126"/>
      <c r="AC126"/>
      <c r="AD126"/>
      <c r="AE126"/>
      <c r="AF126"/>
      <c r="AG126"/>
      <c r="AH126"/>
      <c r="BU126" s="2"/>
      <c r="BV126" s="3"/>
      <c r="BW126" s="3"/>
      <c r="BX126" s="3"/>
      <c r="BY126" s="3"/>
    </row>
    <row r="127" spans="1:77" ht="41.45" customHeight="1">
      <c r="A127"/>
      <c r="J127"/>
      <c r="AA127"/>
      <c r="AB127"/>
      <c r="AC127"/>
      <c r="AD127"/>
      <c r="AE127"/>
      <c r="AF127"/>
      <c r="AG127"/>
      <c r="AH127"/>
      <c r="BU127" s="2"/>
      <c r="BV127" s="3"/>
      <c r="BW127" s="3"/>
      <c r="BX127" s="3"/>
      <c r="BY127" s="3"/>
    </row>
    <row r="128" spans="1:77" ht="41.45" customHeight="1">
      <c r="A128"/>
      <c r="J128"/>
      <c r="AA128"/>
      <c r="AB128"/>
      <c r="AC128"/>
      <c r="AD128"/>
      <c r="AE128"/>
      <c r="AF128"/>
      <c r="AG128"/>
      <c r="AH128"/>
      <c r="BU128" s="2"/>
      <c r="BV128" s="3"/>
      <c r="BW128" s="3"/>
      <c r="BX128" s="3"/>
      <c r="BY128" s="3"/>
    </row>
    <row r="129" spans="1:77" ht="41.45" customHeight="1">
      <c r="A129"/>
      <c r="J129"/>
      <c r="AA129"/>
      <c r="AB129"/>
      <c r="AC129"/>
      <c r="AD129"/>
      <c r="AE129"/>
      <c r="AF129"/>
      <c r="AG129"/>
      <c r="AH129"/>
      <c r="BU129" s="2"/>
      <c r="BV129" s="3"/>
      <c r="BW129" s="3"/>
      <c r="BX129" s="3"/>
      <c r="BY129" s="3"/>
    </row>
    <row r="130" spans="1:77" ht="41.45" customHeight="1">
      <c r="A130"/>
      <c r="J130"/>
      <c r="AA130"/>
      <c r="AB130"/>
      <c r="AC130"/>
      <c r="AD130"/>
      <c r="AE130"/>
      <c r="AF130"/>
      <c r="AG130"/>
      <c r="AH130"/>
      <c r="BU130" s="2"/>
      <c r="BV130" s="3"/>
      <c r="BW130" s="3"/>
      <c r="BX130" s="3"/>
      <c r="BY130" s="3"/>
    </row>
    <row r="131" spans="1:77" ht="41.45" customHeight="1">
      <c r="A131"/>
      <c r="J131"/>
      <c r="AA131"/>
      <c r="AB131"/>
      <c r="AC131"/>
      <c r="AD131"/>
      <c r="AE131"/>
      <c r="AF131"/>
      <c r="AG131"/>
      <c r="AH131"/>
      <c r="BU131" s="2"/>
      <c r="BV131" s="3"/>
      <c r="BW131" s="3"/>
      <c r="BX131" s="3"/>
      <c r="BY131" s="3"/>
    </row>
    <row r="132" spans="1:77" ht="41.45" customHeight="1">
      <c r="A132"/>
      <c r="J132"/>
      <c r="AA132"/>
      <c r="AB132"/>
      <c r="AC132"/>
      <c r="AD132"/>
      <c r="AE132"/>
      <c r="AF132"/>
      <c r="AG132"/>
      <c r="AH132"/>
      <c r="BU132" s="2"/>
      <c r="BV132" s="3"/>
      <c r="BW132" s="3"/>
      <c r="BX132" s="3"/>
      <c r="BY132" s="3"/>
    </row>
    <row r="133" spans="1:77" ht="41.45" customHeight="1">
      <c r="A133"/>
      <c r="J133"/>
      <c r="AA133"/>
      <c r="AB133"/>
      <c r="AC133"/>
      <c r="AD133"/>
      <c r="AE133"/>
      <c r="AF133"/>
      <c r="AG133"/>
      <c r="AH133"/>
      <c r="BU133" s="2"/>
      <c r="BV133" s="3"/>
      <c r="BW133" s="3"/>
      <c r="BX133" s="3"/>
      <c r="BY133" s="3"/>
    </row>
    <row r="134" spans="1:77" ht="41.45" customHeight="1">
      <c r="A134"/>
      <c r="J134"/>
      <c r="AA134"/>
      <c r="AB134"/>
      <c r="AC134"/>
      <c r="AD134"/>
      <c r="AE134"/>
      <c r="AF134"/>
      <c r="AG134"/>
      <c r="AH134"/>
      <c r="BU134" s="2"/>
      <c r="BV134" s="3"/>
      <c r="BW134" s="3"/>
      <c r="BX134" s="3"/>
      <c r="BY134" s="3"/>
    </row>
    <row r="135" spans="1:77" ht="41.45" customHeight="1">
      <c r="A135"/>
      <c r="J135"/>
      <c r="AA135"/>
      <c r="AB135"/>
      <c r="AC135"/>
      <c r="AD135"/>
      <c r="AE135"/>
      <c r="AF135"/>
      <c r="AG135"/>
      <c r="AH135"/>
      <c r="BU135" s="2"/>
      <c r="BV135" s="3"/>
      <c r="BW135" s="3"/>
      <c r="BX135" s="3"/>
      <c r="BY135" s="3"/>
    </row>
    <row r="136" spans="1:77" ht="41.45" customHeight="1">
      <c r="A136"/>
      <c r="J136"/>
      <c r="AA136"/>
      <c r="AB136"/>
      <c r="AC136"/>
      <c r="AD136"/>
      <c r="AE136"/>
      <c r="AF136"/>
      <c r="AG136"/>
      <c r="AH136"/>
      <c r="BU136" s="2"/>
      <c r="BV136" s="3"/>
      <c r="BW136" s="3"/>
      <c r="BX136" s="3"/>
      <c r="BY136" s="3"/>
    </row>
    <row r="137" spans="1:77" ht="41.45" customHeight="1">
      <c r="A137"/>
      <c r="J137"/>
      <c r="AA137"/>
      <c r="AB137"/>
      <c r="AC137"/>
      <c r="AD137"/>
      <c r="AE137"/>
      <c r="AF137"/>
      <c r="AG137"/>
      <c r="AH137"/>
      <c r="BU137" s="2"/>
      <c r="BV137" s="3"/>
      <c r="BW137" s="3"/>
      <c r="BX137" s="3"/>
      <c r="BY137" s="3"/>
    </row>
    <row r="138" spans="1:77" ht="41.45" customHeight="1">
      <c r="A138"/>
      <c r="J138"/>
      <c r="AA138"/>
      <c r="AB138"/>
      <c r="AC138"/>
      <c r="AD138"/>
      <c r="AE138"/>
      <c r="AF138"/>
      <c r="AG138"/>
      <c r="AH138"/>
      <c r="BU138" s="2"/>
      <c r="BV138" s="3"/>
      <c r="BW138" s="3"/>
      <c r="BX138" s="3"/>
      <c r="BY138" s="3"/>
    </row>
    <row r="139" spans="1:77" ht="41.45" customHeight="1">
      <c r="A139"/>
      <c r="J139"/>
      <c r="AA139"/>
      <c r="AB139"/>
      <c r="AC139"/>
      <c r="AD139"/>
      <c r="AE139"/>
      <c r="AF139"/>
      <c r="AG139"/>
      <c r="AH139"/>
      <c r="BU139" s="2"/>
      <c r="BV139" s="3"/>
      <c r="BW139" s="3"/>
      <c r="BX139" s="3"/>
      <c r="BY139" s="3"/>
    </row>
    <row r="140" spans="1:77" ht="41.45" customHeight="1">
      <c r="A140"/>
      <c r="J140"/>
      <c r="AA140"/>
      <c r="AB140"/>
      <c r="AC140"/>
      <c r="AD140"/>
      <c r="AE140"/>
      <c r="AF140"/>
      <c r="AG140"/>
      <c r="AH140"/>
      <c r="BU140" s="2"/>
      <c r="BV140" s="3"/>
      <c r="BW140" s="3"/>
      <c r="BX140" s="3"/>
      <c r="BY140" s="3"/>
    </row>
    <row r="141" spans="1:77" ht="41.45" customHeight="1">
      <c r="A141"/>
      <c r="J141"/>
      <c r="AA141"/>
      <c r="AB141"/>
      <c r="AC141"/>
      <c r="AD141"/>
      <c r="AE141"/>
      <c r="AF141"/>
      <c r="AG141"/>
      <c r="AH141"/>
      <c r="BU141" s="2"/>
      <c r="BV141" s="3"/>
      <c r="BW141" s="3"/>
      <c r="BX141" s="3"/>
      <c r="BY141" s="3"/>
    </row>
    <row r="142" spans="1:77" ht="41.45" customHeight="1">
      <c r="A142"/>
      <c r="J142"/>
      <c r="AA142"/>
      <c r="AB142"/>
      <c r="AC142"/>
      <c r="AD142"/>
      <c r="AE142"/>
      <c r="AF142"/>
      <c r="AG142"/>
      <c r="AH142"/>
      <c r="BU142" s="2"/>
      <c r="BV142" s="3"/>
      <c r="BW142" s="3"/>
      <c r="BX142" s="3"/>
      <c r="BY142" s="3"/>
    </row>
    <row r="143" spans="1:77" ht="41.45" customHeight="1">
      <c r="A143"/>
      <c r="J143"/>
      <c r="AA143"/>
      <c r="AB143"/>
      <c r="AC143"/>
      <c r="AD143"/>
      <c r="AE143"/>
      <c r="AF143"/>
      <c r="AG143"/>
      <c r="AH143"/>
      <c r="BU143" s="2"/>
      <c r="BV143" s="3"/>
      <c r="BW143" s="3"/>
      <c r="BX143" s="3"/>
      <c r="BY143" s="3"/>
    </row>
    <row r="144" spans="1:77" ht="41.45" customHeight="1">
      <c r="A144"/>
      <c r="J144"/>
      <c r="AA144"/>
      <c r="AB144"/>
      <c r="AC144"/>
      <c r="AD144"/>
      <c r="AE144"/>
      <c r="AF144"/>
      <c r="AG144"/>
      <c r="AH144"/>
      <c r="BU144" s="2"/>
      <c r="BV144" s="3"/>
      <c r="BW144" s="3"/>
      <c r="BX144" s="3"/>
      <c r="BY144" s="3"/>
    </row>
    <row r="145" spans="1:77" ht="41.45" customHeight="1">
      <c r="A145"/>
      <c r="J145"/>
      <c r="AA145"/>
      <c r="AB145"/>
      <c r="AC145"/>
      <c r="AD145"/>
      <c r="AE145"/>
      <c r="AF145"/>
      <c r="AG145"/>
      <c r="AH145"/>
      <c r="BU145" s="2"/>
      <c r="BV145" s="3"/>
      <c r="BW145" s="3"/>
      <c r="BX145" s="3"/>
      <c r="BY145" s="3"/>
    </row>
    <row r="146" spans="1:77" ht="41.45" customHeight="1">
      <c r="A146"/>
      <c r="J146"/>
      <c r="AA146"/>
      <c r="AB146"/>
      <c r="AC146"/>
      <c r="AD146"/>
      <c r="AE146"/>
      <c r="AF146"/>
      <c r="AG146"/>
      <c r="AH146"/>
      <c r="BU146" s="2"/>
      <c r="BV146" s="3"/>
      <c r="BW146" s="3"/>
      <c r="BX146" s="3"/>
      <c r="BY146" s="3"/>
    </row>
    <row r="147" spans="1:77" ht="41.45" customHeight="1">
      <c r="A147"/>
      <c r="J147"/>
      <c r="AA147"/>
      <c r="AB147"/>
      <c r="AC147"/>
      <c r="AD147"/>
      <c r="AE147"/>
      <c r="AF147"/>
      <c r="AG147"/>
      <c r="AH147"/>
      <c r="BU147" s="2"/>
      <c r="BV147" s="3"/>
      <c r="BW147" s="3"/>
      <c r="BX147" s="3"/>
      <c r="BY147" s="3"/>
    </row>
    <row r="148" spans="1:77" ht="41.45" customHeight="1">
      <c r="A148"/>
      <c r="J148"/>
      <c r="AA148"/>
      <c r="AB148"/>
      <c r="AC148"/>
      <c r="AD148"/>
      <c r="AE148"/>
      <c r="AF148"/>
      <c r="AG148"/>
      <c r="AH148"/>
      <c r="BU148" s="2"/>
      <c r="BV148" s="3"/>
      <c r="BW148" s="3"/>
      <c r="BX148" s="3"/>
      <c r="BY148" s="3"/>
    </row>
    <row r="149" spans="1:77" ht="41.45" customHeight="1">
      <c r="A149"/>
      <c r="J149"/>
      <c r="AA149"/>
      <c r="AB149"/>
      <c r="AC149"/>
      <c r="AD149"/>
      <c r="AE149"/>
      <c r="AF149"/>
      <c r="AG149"/>
      <c r="AH149"/>
      <c r="BU149" s="2"/>
      <c r="BV149" s="3"/>
      <c r="BW149" s="3"/>
      <c r="BX149" s="3"/>
      <c r="BY149" s="3"/>
    </row>
    <row r="150" spans="1:77" ht="41.45" customHeight="1">
      <c r="A150"/>
      <c r="J150"/>
      <c r="AA150"/>
      <c r="AB150"/>
      <c r="AC150"/>
      <c r="AD150"/>
      <c r="AE150"/>
      <c r="AF150"/>
      <c r="AG150"/>
      <c r="AH150"/>
      <c r="BU150" s="2"/>
      <c r="BV150" s="3"/>
      <c r="BW150" s="3"/>
      <c r="BX150" s="3"/>
      <c r="BY150" s="3"/>
    </row>
    <row r="151" spans="1:77" ht="41.45" customHeight="1">
      <c r="A151"/>
      <c r="J151"/>
      <c r="AA151"/>
      <c r="AB151"/>
      <c r="AC151"/>
      <c r="AD151"/>
      <c r="AE151"/>
      <c r="AF151"/>
      <c r="AG151"/>
      <c r="AH151"/>
      <c r="BU151" s="2"/>
      <c r="BV151" s="3"/>
      <c r="BW151" s="3"/>
      <c r="BX151" s="3"/>
      <c r="BY151" s="3"/>
    </row>
    <row r="152" spans="1:77" ht="41.45" customHeight="1">
      <c r="A152"/>
      <c r="J152"/>
      <c r="AA152"/>
      <c r="AB152"/>
      <c r="AC152"/>
      <c r="AD152"/>
      <c r="AE152"/>
      <c r="AF152"/>
      <c r="AG152"/>
      <c r="AH152"/>
      <c r="BU152" s="2"/>
      <c r="BV152" s="3"/>
      <c r="BW152" s="3"/>
      <c r="BX152" s="3"/>
      <c r="BY152" s="3"/>
    </row>
    <row r="153" spans="1:77" ht="41.45" customHeight="1">
      <c r="A153"/>
      <c r="J153"/>
      <c r="AA153"/>
      <c r="AB153"/>
      <c r="AC153"/>
      <c r="AD153"/>
      <c r="AE153"/>
      <c r="AF153"/>
      <c r="AG153"/>
      <c r="AH153"/>
      <c r="BU153" s="2"/>
      <c r="BV153" s="3"/>
      <c r="BW153" s="3"/>
      <c r="BX153" s="3"/>
      <c r="BY153" s="3"/>
    </row>
    <row r="154" spans="1:77" ht="41.45" customHeight="1">
      <c r="A154"/>
      <c r="J154"/>
      <c r="AA154"/>
      <c r="AB154"/>
      <c r="AC154"/>
      <c r="AD154"/>
      <c r="AE154"/>
      <c r="AF154"/>
      <c r="AG154"/>
      <c r="AH154"/>
      <c r="BU154" s="2"/>
      <c r="BV154" s="3"/>
      <c r="BW154" s="3"/>
      <c r="BX154" s="3"/>
      <c r="BY154" s="3"/>
    </row>
    <row r="155" spans="1:77" ht="41.45" customHeight="1">
      <c r="A155"/>
      <c r="J155"/>
      <c r="AA155"/>
      <c r="AB155"/>
      <c r="AC155"/>
      <c r="AD155"/>
      <c r="AE155"/>
      <c r="AF155"/>
      <c r="AG155"/>
      <c r="AH155"/>
      <c r="BU155" s="2"/>
      <c r="BV155" s="3"/>
      <c r="BW155" s="3"/>
      <c r="BX155" s="3"/>
      <c r="BY155" s="3"/>
    </row>
    <row r="156" spans="1:77" ht="41.45" customHeight="1">
      <c r="A156"/>
      <c r="J156"/>
      <c r="AA156"/>
      <c r="AB156"/>
      <c r="AC156"/>
      <c r="AD156"/>
      <c r="AE156"/>
      <c r="AF156"/>
      <c r="AG156"/>
      <c r="AH156"/>
      <c r="BU156" s="2"/>
      <c r="BV156" s="3"/>
      <c r="BW156" s="3"/>
      <c r="BX156" s="3"/>
      <c r="BY156" s="3"/>
    </row>
    <row r="157" spans="1:77" ht="41.45" customHeight="1">
      <c r="A157"/>
      <c r="J157"/>
      <c r="AA157"/>
      <c r="AB157"/>
      <c r="AC157"/>
      <c r="AD157"/>
      <c r="AE157"/>
      <c r="AF157"/>
      <c r="AG157"/>
      <c r="AH157"/>
      <c r="BU157" s="2"/>
      <c r="BV157" s="3"/>
      <c r="BW157" s="3"/>
      <c r="BX157" s="3"/>
      <c r="BY157" s="3"/>
    </row>
    <row r="158" spans="1:77" ht="41.45" customHeight="1">
      <c r="A158"/>
      <c r="J158"/>
      <c r="AA158"/>
      <c r="AB158"/>
      <c r="AC158"/>
      <c r="AD158"/>
      <c r="AE158"/>
      <c r="AF158"/>
      <c r="AG158"/>
      <c r="AH158"/>
      <c r="BU158" s="2"/>
      <c r="BV158" s="3"/>
      <c r="BW158" s="3"/>
      <c r="BX158" s="3"/>
      <c r="BY158" s="3"/>
    </row>
    <row r="159" spans="1:77" ht="41.45" customHeight="1">
      <c r="A159"/>
      <c r="J159"/>
      <c r="AA159"/>
      <c r="AB159"/>
      <c r="AC159"/>
      <c r="AD159"/>
      <c r="AE159"/>
      <c r="AF159"/>
      <c r="AG159"/>
      <c r="AH159"/>
      <c r="BU159" s="2"/>
      <c r="BV159" s="3"/>
      <c r="BW159" s="3"/>
      <c r="BX159" s="3"/>
      <c r="BY159" s="3"/>
    </row>
    <row r="160" spans="1:77" ht="41.45" customHeight="1">
      <c r="A160"/>
      <c r="J160"/>
      <c r="AA160"/>
      <c r="AB160"/>
      <c r="AC160"/>
      <c r="AD160"/>
      <c r="AE160"/>
      <c r="AF160"/>
      <c r="AG160"/>
      <c r="AH160"/>
      <c r="BU160" s="2"/>
      <c r="BV160" s="3"/>
      <c r="BW160" s="3"/>
      <c r="BX160" s="3"/>
      <c r="BY160" s="3"/>
    </row>
    <row r="161" spans="1:77" ht="41.45" customHeight="1">
      <c r="A161"/>
      <c r="J161"/>
      <c r="AA161"/>
      <c r="AB161"/>
      <c r="AC161"/>
      <c r="AD161"/>
      <c r="AE161"/>
      <c r="AF161"/>
      <c r="AG161"/>
      <c r="AH161"/>
      <c r="BU161" s="2"/>
      <c r="BV161" s="3"/>
      <c r="BW161" s="3"/>
      <c r="BX161" s="3"/>
      <c r="BY161" s="3"/>
    </row>
    <row r="162" spans="1:77" ht="41.45" customHeight="1">
      <c r="A162"/>
      <c r="J162"/>
      <c r="AA162"/>
      <c r="AB162"/>
      <c r="AC162"/>
      <c r="AD162"/>
      <c r="AE162"/>
      <c r="AF162"/>
      <c r="AG162"/>
      <c r="AH162"/>
      <c r="BU162" s="2"/>
      <c r="BV162" s="3"/>
      <c r="BW162" s="3"/>
      <c r="BX162" s="3"/>
      <c r="BY162" s="3"/>
    </row>
    <row r="163" spans="1:77" ht="41.45" customHeight="1">
      <c r="A163"/>
      <c r="J163"/>
      <c r="AA163"/>
      <c r="AB163"/>
      <c r="AC163"/>
      <c r="AD163"/>
      <c r="AE163"/>
      <c r="AF163"/>
      <c r="AG163"/>
      <c r="AH163"/>
      <c r="BU163" s="2"/>
      <c r="BV163" s="3"/>
      <c r="BW163" s="3"/>
      <c r="BX163" s="3"/>
      <c r="BY163" s="3"/>
    </row>
    <row r="164" spans="1:77" ht="41.45" customHeight="1">
      <c r="A164"/>
      <c r="J164"/>
      <c r="AA164"/>
      <c r="AB164"/>
      <c r="AC164"/>
      <c r="AD164"/>
      <c r="AE164"/>
      <c r="AF164"/>
      <c r="AG164"/>
      <c r="AH164"/>
      <c r="BU164" s="2"/>
      <c r="BV164" s="3"/>
      <c r="BW164" s="3"/>
      <c r="BX164" s="3"/>
      <c r="BY164" s="3"/>
    </row>
    <row r="165" spans="1:77" ht="41.45" customHeight="1">
      <c r="A165"/>
      <c r="J165"/>
      <c r="AA165"/>
      <c r="AB165"/>
      <c r="AC165"/>
      <c r="AD165"/>
      <c r="AE165"/>
      <c r="AF165"/>
      <c r="AG165"/>
      <c r="AH165"/>
      <c r="BU165" s="2"/>
      <c r="BV165" s="3"/>
      <c r="BW165" s="3"/>
      <c r="BX165" s="3"/>
      <c r="BY165" s="3"/>
    </row>
    <row r="166" spans="1:77" ht="41.45" customHeight="1">
      <c r="A166"/>
      <c r="J166"/>
      <c r="AA166"/>
      <c r="AB166"/>
      <c r="AC166"/>
      <c r="AD166"/>
      <c r="AE166"/>
      <c r="AF166"/>
      <c r="AG166"/>
      <c r="AH166"/>
      <c r="BU166" s="2"/>
      <c r="BV166" s="3"/>
      <c r="BW166" s="3"/>
      <c r="BX166" s="3"/>
      <c r="BY166" s="3"/>
    </row>
    <row r="167" spans="1:77" ht="41.45" customHeight="1">
      <c r="A167"/>
      <c r="J167"/>
      <c r="AA167"/>
      <c r="AB167"/>
      <c r="AC167"/>
      <c r="AD167"/>
      <c r="AE167"/>
      <c r="AF167"/>
      <c r="AG167"/>
      <c r="AH167"/>
      <c r="BU167" s="2"/>
      <c r="BV167" s="3"/>
      <c r="BW167" s="3"/>
      <c r="BX167" s="3"/>
      <c r="BY167" s="3"/>
    </row>
    <row r="168" spans="1:77" ht="41.45" customHeight="1">
      <c r="A168"/>
      <c r="J168"/>
      <c r="AA168"/>
      <c r="AB168"/>
      <c r="AC168"/>
      <c r="AD168"/>
      <c r="AE168"/>
      <c r="AF168"/>
      <c r="AG168"/>
      <c r="AH168"/>
      <c r="BU168" s="2"/>
      <c r="BV168" s="3"/>
      <c r="BW168" s="3"/>
      <c r="BX168" s="3"/>
      <c r="BY168" s="3"/>
    </row>
    <row r="169" spans="1:77" ht="41.45" customHeight="1">
      <c r="A169"/>
      <c r="J169"/>
      <c r="AA169"/>
      <c r="AB169"/>
      <c r="AC169"/>
      <c r="AD169"/>
      <c r="AE169"/>
      <c r="AF169"/>
      <c r="AG169"/>
      <c r="AH169"/>
      <c r="BU169" s="2"/>
      <c r="BV169" s="3"/>
      <c r="BW169" s="3"/>
      <c r="BX169" s="3"/>
      <c r="BY169" s="3"/>
    </row>
    <row r="170" spans="1:77" ht="41.45" customHeight="1">
      <c r="A170"/>
      <c r="J170"/>
      <c r="AA170"/>
      <c r="AB170"/>
      <c r="AC170"/>
      <c r="AD170"/>
      <c r="AE170"/>
      <c r="AF170"/>
      <c r="AG170"/>
      <c r="AH170"/>
      <c r="BU170" s="2"/>
      <c r="BV170" s="3"/>
      <c r="BW170" s="3"/>
      <c r="BX170" s="3"/>
      <c r="BY170" s="3"/>
    </row>
    <row r="171" spans="1:77" ht="41.45" customHeight="1">
      <c r="A171"/>
      <c r="J171"/>
      <c r="AA171"/>
      <c r="AB171"/>
      <c r="AC171"/>
      <c r="AD171"/>
      <c r="AE171"/>
      <c r="AF171"/>
      <c r="AG171"/>
      <c r="AH171"/>
      <c r="BU171" s="2"/>
      <c r="BV171" s="3"/>
      <c r="BW171" s="3"/>
      <c r="BX171" s="3"/>
      <c r="BY171" s="3"/>
    </row>
    <row r="172" spans="1:77" ht="41.45" customHeight="1">
      <c r="A172"/>
      <c r="J172"/>
      <c r="AA172"/>
      <c r="AB172"/>
      <c r="AC172"/>
      <c r="AD172"/>
      <c r="AE172"/>
      <c r="AF172"/>
      <c r="AG172"/>
      <c r="AH172"/>
      <c r="BU172" s="2"/>
      <c r="BV172" s="3"/>
      <c r="BW172" s="3"/>
      <c r="BX172" s="3"/>
      <c r="BY172" s="3"/>
    </row>
    <row r="173" spans="1:77" ht="41.45" customHeight="1">
      <c r="A173"/>
      <c r="J173"/>
      <c r="AA173"/>
      <c r="AB173"/>
      <c r="AC173"/>
      <c r="AD173"/>
      <c r="AE173"/>
      <c r="AF173"/>
      <c r="AG173"/>
      <c r="AH173"/>
      <c r="BU173" s="2"/>
      <c r="BV173" s="3"/>
      <c r="BW173" s="3"/>
      <c r="BX173" s="3"/>
      <c r="BY173" s="3"/>
    </row>
    <row r="174" spans="1:77" ht="41.45" customHeight="1">
      <c r="A174"/>
      <c r="J174"/>
      <c r="AA174"/>
      <c r="AB174"/>
      <c r="AC174"/>
      <c r="AD174"/>
      <c r="AE174"/>
      <c r="AF174"/>
      <c r="AG174"/>
      <c r="AH174"/>
      <c r="BU174" s="2"/>
      <c r="BV174" s="3"/>
      <c r="BW174" s="3"/>
      <c r="BX174" s="3"/>
      <c r="BY174" s="3"/>
    </row>
    <row r="175" spans="1:77" ht="41.45" customHeight="1">
      <c r="A175"/>
      <c r="J175"/>
      <c r="AA175"/>
      <c r="AB175"/>
      <c r="AC175"/>
      <c r="AD175"/>
      <c r="AE175"/>
      <c r="AF175"/>
      <c r="AG175"/>
      <c r="AH175"/>
      <c r="BU175" s="2"/>
      <c r="BV175" s="3"/>
      <c r="BW175" s="3"/>
      <c r="BX175" s="3"/>
      <c r="BY175" s="3"/>
    </row>
    <row r="176" spans="1:77" ht="41.45" customHeight="1">
      <c r="A176"/>
      <c r="J176"/>
      <c r="AA176"/>
      <c r="AB176"/>
      <c r="AC176"/>
      <c r="AD176"/>
      <c r="AE176"/>
      <c r="AF176"/>
      <c r="AG176"/>
      <c r="AH176"/>
      <c r="BU176" s="2"/>
      <c r="BV176" s="3"/>
      <c r="BW176" s="3"/>
      <c r="BX176" s="3"/>
      <c r="BY176" s="3"/>
    </row>
    <row r="177" spans="1:77" ht="41.45" customHeight="1">
      <c r="A177"/>
      <c r="J177"/>
      <c r="AA177"/>
      <c r="AB177"/>
      <c r="AC177"/>
      <c r="AD177"/>
      <c r="AE177"/>
      <c r="AF177"/>
      <c r="AG177"/>
      <c r="AH177"/>
      <c r="BU177" s="2"/>
      <c r="BV177" s="3"/>
      <c r="BW177" s="3"/>
      <c r="BX177" s="3"/>
      <c r="BY177" s="3"/>
    </row>
    <row r="178" spans="1:77" ht="41.45" customHeight="1">
      <c r="A178"/>
      <c r="J178"/>
      <c r="AA178"/>
      <c r="AB178"/>
      <c r="AC178"/>
      <c r="AD178"/>
      <c r="AE178"/>
      <c r="AF178"/>
      <c r="AG178"/>
      <c r="AH178"/>
      <c r="BU178" s="2"/>
      <c r="BV178" s="3"/>
      <c r="BW178" s="3"/>
      <c r="BX178" s="3"/>
      <c r="BY178" s="3"/>
    </row>
    <row r="179" spans="1:77" ht="41.45" customHeight="1">
      <c r="A179"/>
      <c r="J179"/>
      <c r="AA179"/>
      <c r="AB179"/>
      <c r="AC179"/>
      <c r="AD179"/>
      <c r="AE179"/>
      <c r="AF179"/>
      <c r="AG179"/>
      <c r="AH179"/>
      <c r="BU179" s="2"/>
      <c r="BV179" s="3"/>
      <c r="BW179" s="3"/>
      <c r="BX179" s="3"/>
      <c r="BY179" s="3"/>
    </row>
    <row r="180" spans="1:77" ht="41.45" customHeight="1">
      <c r="A180"/>
      <c r="J180"/>
      <c r="AA180"/>
      <c r="AB180"/>
      <c r="AC180"/>
      <c r="AD180"/>
      <c r="AE180"/>
      <c r="AF180"/>
      <c r="AG180"/>
      <c r="AH180"/>
      <c r="BU180" s="2"/>
      <c r="BV180" s="3"/>
      <c r="BW180" s="3"/>
      <c r="BX180" s="3"/>
      <c r="BY180" s="3"/>
    </row>
    <row r="181" spans="1:77" ht="41.45" customHeight="1">
      <c r="A181"/>
      <c r="J181"/>
      <c r="AA181"/>
      <c r="AB181"/>
      <c r="AC181"/>
      <c r="AD181"/>
      <c r="AE181"/>
      <c r="AF181"/>
      <c r="AG181"/>
      <c r="AH181"/>
      <c r="BU181" s="2"/>
      <c r="BV181" s="3"/>
      <c r="BW181" s="3"/>
      <c r="BX181" s="3"/>
      <c r="BY181" s="3"/>
    </row>
    <row r="182" spans="1:77" ht="41.45" customHeight="1">
      <c r="A182"/>
      <c r="J182"/>
      <c r="AA182"/>
      <c r="AB182"/>
      <c r="AC182"/>
      <c r="AD182"/>
      <c r="AE182"/>
      <c r="AF182"/>
      <c r="AG182"/>
      <c r="AH182"/>
      <c r="BU182" s="2"/>
      <c r="BV182" s="3"/>
      <c r="BW182" s="3"/>
      <c r="BX182" s="3"/>
      <c r="BY182" s="3"/>
    </row>
    <row r="183" spans="1:77" ht="41.45" customHeight="1">
      <c r="A183"/>
      <c r="J183"/>
      <c r="AA183"/>
      <c r="AB183"/>
      <c r="AC183"/>
      <c r="AD183"/>
      <c r="AE183"/>
      <c r="AF183"/>
      <c r="AG183"/>
      <c r="AH183"/>
      <c r="BU183" s="2"/>
      <c r="BV183" s="3"/>
      <c r="BW183" s="3"/>
      <c r="BX183" s="3"/>
      <c r="BY183" s="3"/>
    </row>
    <row r="184" spans="1:77" ht="41.45" customHeight="1">
      <c r="A184"/>
      <c r="J184"/>
      <c r="AA184"/>
      <c r="AB184"/>
      <c r="AC184"/>
      <c r="AD184"/>
      <c r="AE184"/>
      <c r="AF184"/>
      <c r="AG184"/>
      <c r="AH184"/>
      <c r="BU184" s="2"/>
      <c r="BV184" s="3"/>
      <c r="BW184" s="3"/>
      <c r="BX184" s="3"/>
      <c r="BY184" s="3"/>
    </row>
    <row r="185" spans="1:77" ht="41.45" customHeight="1">
      <c r="A185"/>
      <c r="J185"/>
      <c r="AA185"/>
      <c r="AB185"/>
      <c r="AC185"/>
      <c r="AD185"/>
      <c r="AE185"/>
      <c r="AF185"/>
      <c r="AG185"/>
      <c r="AH185"/>
      <c r="BU185" s="2"/>
      <c r="BV185" s="3"/>
      <c r="BW185" s="3"/>
      <c r="BX185" s="3"/>
      <c r="BY185" s="3"/>
    </row>
    <row r="186" spans="1:77" ht="41.45" customHeight="1">
      <c r="A186"/>
      <c r="J186"/>
      <c r="AA186"/>
      <c r="AB186"/>
      <c r="AC186"/>
      <c r="AD186"/>
      <c r="AE186"/>
      <c r="AF186"/>
      <c r="AG186"/>
      <c r="AH186"/>
      <c r="BU186" s="2"/>
      <c r="BV186" s="3"/>
      <c r="BW186" s="3"/>
      <c r="BX186" s="3"/>
      <c r="BY186" s="3"/>
    </row>
    <row r="187" spans="1:77" ht="41.45" customHeight="1">
      <c r="A187"/>
      <c r="J187"/>
      <c r="AA187"/>
      <c r="AB187"/>
      <c r="AC187"/>
      <c r="AD187"/>
      <c r="AE187"/>
      <c r="AF187"/>
      <c r="AG187"/>
      <c r="AH187"/>
      <c r="BU187" s="2"/>
      <c r="BV187" s="3"/>
      <c r="BW187" s="3"/>
      <c r="BX187" s="3"/>
      <c r="BY187" s="3"/>
    </row>
    <row r="188" spans="1:77" ht="41.45" customHeight="1">
      <c r="A188"/>
      <c r="J188"/>
      <c r="AA188"/>
      <c r="AB188"/>
      <c r="AC188"/>
      <c r="AD188"/>
      <c r="AE188"/>
      <c r="AF188"/>
      <c r="AG188"/>
      <c r="AH188"/>
      <c r="BU188" s="2"/>
      <c r="BV188" s="3"/>
      <c r="BW188" s="3"/>
      <c r="BX188" s="3"/>
      <c r="BY188" s="3"/>
    </row>
    <row r="189" spans="1:77" ht="41.45" customHeight="1">
      <c r="A189"/>
      <c r="J189"/>
      <c r="AA189"/>
      <c r="AB189"/>
      <c r="AC189"/>
      <c r="AD189"/>
      <c r="AE189"/>
      <c r="AF189"/>
      <c r="AG189"/>
      <c r="AH189"/>
      <c r="BU189" s="2"/>
      <c r="BV189" s="3"/>
      <c r="BW189" s="3"/>
      <c r="BX189" s="3"/>
      <c r="BY189" s="3"/>
    </row>
    <row r="190" spans="1:77" ht="41.45" customHeight="1">
      <c r="A190"/>
      <c r="J190"/>
      <c r="AA190"/>
      <c r="AB190"/>
      <c r="AC190"/>
      <c r="AD190"/>
      <c r="AE190"/>
      <c r="AF190"/>
      <c r="AG190"/>
      <c r="AH190"/>
      <c r="BU190" s="2"/>
      <c r="BV190" s="3"/>
      <c r="BW190" s="3"/>
      <c r="BX190" s="3"/>
      <c r="BY190" s="3"/>
    </row>
    <row r="191" spans="1:77" ht="41.45" customHeight="1">
      <c r="A191"/>
      <c r="J191"/>
      <c r="AA191"/>
      <c r="AB191"/>
      <c r="AC191"/>
      <c r="AD191"/>
      <c r="AE191"/>
      <c r="AF191"/>
      <c r="AG191"/>
      <c r="AH191"/>
      <c r="BU191" s="2"/>
      <c r="BV191" s="3"/>
      <c r="BW191" s="3"/>
      <c r="BX191" s="3"/>
      <c r="BY191" s="3"/>
    </row>
    <row r="192" spans="1:77" ht="41.45" customHeight="1">
      <c r="A192"/>
      <c r="J192"/>
      <c r="AA192"/>
      <c r="AB192"/>
      <c r="AC192"/>
      <c r="AD192"/>
      <c r="AE192"/>
      <c r="AF192"/>
      <c r="AG192"/>
      <c r="AH192"/>
      <c r="BU192" s="2"/>
      <c r="BV192" s="3"/>
      <c r="BW192" s="3"/>
      <c r="BX192" s="3"/>
      <c r="BY192" s="3"/>
    </row>
    <row r="193" spans="1:77" ht="41.45" customHeight="1">
      <c r="A193"/>
      <c r="J193"/>
      <c r="AA193"/>
      <c r="AB193"/>
      <c r="AC193"/>
      <c r="AD193"/>
      <c r="AE193"/>
      <c r="AF193"/>
      <c r="AG193"/>
      <c r="AH193"/>
      <c r="BU193" s="2"/>
      <c r="BV193" s="3"/>
      <c r="BW193" s="3"/>
      <c r="BX193" s="3"/>
      <c r="BY193" s="3"/>
    </row>
    <row r="194" spans="1:77" ht="41.45" customHeight="1">
      <c r="A194"/>
      <c r="J194"/>
      <c r="AA194"/>
      <c r="AB194"/>
      <c r="AC194"/>
      <c r="AD194"/>
      <c r="AE194"/>
      <c r="AF194"/>
      <c r="AG194"/>
      <c r="AH194"/>
      <c r="BU194" s="2"/>
      <c r="BV194" s="3"/>
      <c r="BW194" s="3"/>
      <c r="BX194" s="3"/>
      <c r="BY194" s="3"/>
    </row>
    <row r="195" spans="1:77" ht="41.45" customHeight="1">
      <c r="A195"/>
      <c r="J195"/>
      <c r="AA195"/>
      <c r="AB195"/>
      <c r="AC195"/>
      <c r="AD195"/>
      <c r="AE195"/>
      <c r="AF195"/>
      <c r="AG195"/>
      <c r="AH195"/>
      <c r="BU195" s="2"/>
      <c r="BV195" s="3"/>
      <c r="BW195" s="3"/>
      <c r="BX195" s="3"/>
      <c r="BY195" s="3"/>
    </row>
    <row r="196" spans="1:77" ht="41.45" customHeight="1">
      <c r="A196"/>
      <c r="J196"/>
      <c r="AA196"/>
      <c r="AB196"/>
      <c r="AC196"/>
      <c r="AD196"/>
      <c r="AE196"/>
      <c r="AF196"/>
      <c r="AG196"/>
      <c r="AH196"/>
      <c r="BU196" s="2"/>
      <c r="BV196" s="3"/>
      <c r="BW196" s="3"/>
      <c r="BX196" s="3"/>
      <c r="BY196" s="3"/>
    </row>
    <row r="197" spans="1:77" ht="41.45" customHeight="1">
      <c r="A197"/>
      <c r="J197"/>
      <c r="AA197"/>
      <c r="AB197"/>
      <c r="AC197"/>
      <c r="AD197"/>
      <c r="AE197"/>
      <c r="AF197"/>
      <c r="AG197"/>
      <c r="AH197"/>
      <c r="BU197" s="2"/>
      <c r="BV197" s="3"/>
      <c r="BW197" s="3"/>
      <c r="BX197" s="3"/>
      <c r="BY197" s="3"/>
    </row>
    <row r="198" spans="1:77" ht="41.45" customHeight="1">
      <c r="A198"/>
      <c r="J198"/>
      <c r="AA198"/>
      <c r="AB198"/>
      <c r="AC198"/>
      <c r="AD198"/>
      <c r="AE198"/>
      <c r="AF198"/>
      <c r="AG198"/>
      <c r="AH198"/>
      <c r="BU198" s="2"/>
      <c r="BV198" s="3"/>
      <c r="BW198" s="3"/>
      <c r="BX198" s="3"/>
      <c r="BY198" s="3"/>
    </row>
    <row r="199" spans="1:77" ht="41.45" customHeight="1">
      <c r="A199"/>
      <c r="J199"/>
      <c r="AA199"/>
      <c r="AB199"/>
      <c r="AC199"/>
      <c r="AD199"/>
      <c r="AE199"/>
      <c r="AF199"/>
      <c r="AG199"/>
      <c r="AH199"/>
      <c r="BU199" s="2"/>
      <c r="BV199" s="3"/>
      <c r="BW199" s="3"/>
      <c r="BX199" s="3"/>
      <c r="BY199" s="3"/>
    </row>
    <row r="200" spans="1:77" ht="41.45" customHeight="1">
      <c r="A200"/>
      <c r="J200"/>
      <c r="AA200"/>
      <c r="AB200"/>
      <c r="AC200"/>
      <c r="AD200"/>
      <c r="AE200"/>
      <c r="AF200"/>
      <c r="AG200"/>
      <c r="AH200"/>
      <c r="BU200" s="2"/>
      <c r="BV200" s="3"/>
      <c r="BW200" s="3"/>
      <c r="BX200" s="3"/>
      <c r="BY200" s="3"/>
    </row>
    <row r="201" spans="1:77" ht="41.45" customHeight="1">
      <c r="A201"/>
      <c r="J201"/>
      <c r="AA201"/>
      <c r="AB201"/>
      <c r="AC201"/>
      <c r="AD201"/>
      <c r="AE201"/>
      <c r="AF201"/>
      <c r="AG201"/>
      <c r="AH201"/>
      <c r="BU201" s="2"/>
      <c r="BV201" s="3"/>
      <c r="BW201" s="3"/>
      <c r="BX201" s="3"/>
      <c r="BY201" s="3"/>
    </row>
    <row r="202" spans="1:77" ht="41.45" customHeight="1">
      <c r="A202"/>
      <c r="J202"/>
      <c r="AA202"/>
      <c r="AB202"/>
      <c r="AC202"/>
      <c r="AD202"/>
      <c r="AE202"/>
      <c r="AF202"/>
      <c r="AG202"/>
      <c r="AH202"/>
      <c r="BU202" s="2"/>
      <c r="BV202" s="3"/>
      <c r="BW202" s="3"/>
      <c r="BX202" s="3"/>
      <c r="BY202" s="3"/>
    </row>
    <row r="203" spans="1:77" ht="41.45" customHeight="1">
      <c r="A203"/>
      <c r="J203"/>
      <c r="AA203"/>
      <c r="AB203"/>
      <c r="AC203"/>
      <c r="AD203"/>
      <c r="AE203"/>
      <c r="AF203"/>
      <c r="AG203"/>
      <c r="AH203"/>
      <c r="BU203" s="2"/>
      <c r="BV203" s="3"/>
      <c r="BW203" s="3"/>
      <c r="BX203" s="3"/>
      <c r="BY203" s="3"/>
    </row>
    <row r="204" spans="1:77" ht="41.45" customHeight="1">
      <c r="A204"/>
      <c r="J204"/>
      <c r="AA204"/>
      <c r="AB204"/>
      <c r="AC204"/>
      <c r="AD204"/>
      <c r="AE204"/>
      <c r="AF204"/>
      <c r="AG204"/>
      <c r="AH204"/>
      <c r="BU204" s="2"/>
      <c r="BV204" s="3"/>
      <c r="BW204" s="3"/>
      <c r="BX204" s="3"/>
      <c r="BY204" s="3"/>
    </row>
    <row r="205" spans="1:77" ht="41.45" customHeight="1">
      <c r="A205"/>
      <c r="J205"/>
      <c r="AA205"/>
      <c r="AB205"/>
      <c r="AC205"/>
      <c r="AD205"/>
      <c r="AE205"/>
      <c r="AF205"/>
      <c r="AG205"/>
      <c r="AH205"/>
      <c r="BU205" s="2"/>
      <c r="BV205" s="3"/>
      <c r="BW205" s="3"/>
      <c r="BX205" s="3"/>
      <c r="BY205" s="3"/>
    </row>
    <row r="206" spans="1:77" ht="41.45" customHeight="1">
      <c r="A206"/>
      <c r="J206"/>
      <c r="AA206"/>
      <c r="AB206"/>
      <c r="AC206"/>
      <c r="AD206"/>
      <c r="AE206"/>
      <c r="AF206"/>
      <c r="AG206"/>
      <c r="AH206"/>
      <c r="BU206" s="2"/>
      <c r="BV206" s="3"/>
      <c r="BW206" s="3"/>
      <c r="BX206" s="3"/>
      <c r="BY206" s="3"/>
    </row>
    <row r="207" spans="1:77" ht="41.45" customHeight="1">
      <c r="A207"/>
      <c r="J207"/>
      <c r="AA207"/>
      <c r="AB207"/>
      <c r="AC207"/>
      <c r="AD207"/>
      <c r="AE207"/>
      <c r="AF207"/>
      <c r="AG207"/>
      <c r="AH207"/>
      <c r="BU207" s="2"/>
      <c r="BV207" s="3"/>
      <c r="BW207" s="3"/>
      <c r="BX207" s="3"/>
      <c r="BY207" s="3"/>
    </row>
    <row r="208" spans="1:77" ht="41.45" customHeight="1">
      <c r="A208"/>
      <c r="J208"/>
      <c r="AA208"/>
      <c r="AB208"/>
      <c r="AC208"/>
      <c r="AD208"/>
      <c r="AE208"/>
      <c r="AF208"/>
      <c r="AG208"/>
      <c r="AH208"/>
      <c r="BU208" s="2"/>
      <c r="BV208" s="3"/>
      <c r="BW208" s="3"/>
      <c r="BX208" s="3"/>
      <c r="BY208" s="3"/>
    </row>
    <row r="209" spans="1:77" ht="41.45" customHeight="1">
      <c r="A209"/>
      <c r="J209"/>
      <c r="AA209"/>
      <c r="AB209"/>
      <c r="AC209"/>
      <c r="AD209"/>
      <c r="AE209"/>
      <c r="AF209"/>
      <c r="AG209"/>
      <c r="AH209"/>
      <c r="BU209" s="2"/>
      <c r="BV209" s="3"/>
      <c r="BW209" s="3"/>
      <c r="BX209" s="3"/>
      <c r="BY209" s="3"/>
    </row>
    <row r="210" spans="1:77" ht="41.45" customHeight="1">
      <c r="A210"/>
      <c r="J210"/>
      <c r="AA210"/>
      <c r="AB210"/>
      <c r="AC210"/>
      <c r="AD210"/>
      <c r="AE210"/>
      <c r="AF210"/>
      <c r="AG210"/>
      <c r="AH210"/>
      <c r="BU210" s="2"/>
      <c r="BV210" s="3"/>
      <c r="BW210" s="3"/>
      <c r="BX210" s="3"/>
      <c r="BY210" s="3"/>
    </row>
    <row r="211" spans="1:77" ht="41.45" customHeight="1">
      <c r="A211"/>
      <c r="J211"/>
      <c r="AA211"/>
      <c r="AB211"/>
      <c r="AC211"/>
      <c r="AD211"/>
      <c r="AE211"/>
      <c r="AF211"/>
      <c r="AG211"/>
      <c r="AH211"/>
      <c r="BU211" s="2"/>
      <c r="BV211" s="3"/>
      <c r="BW211" s="3"/>
      <c r="BX211" s="3"/>
      <c r="BY211" s="3"/>
    </row>
    <row r="212" spans="1:77" ht="41.45" customHeight="1">
      <c r="A212"/>
      <c r="J212"/>
      <c r="AA212"/>
      <c r="AB212"/>
      <c r="AC212"/>
      <c r="AD212"/>
      <c r="AE212"/>
      <c r="AF212"/>
      <c r="AG212"/>
      <c r="AH212"/>
      <c r="BU212" s="2"/>
      <c r="BV212" s="3"/>
      <c r="BW212" s="3"/>
      <c r="BX212" s="3"/>
      <c r="BY212" s="3"/>
    </row>
    <row r="213" spans="1:77" ht="41.45" customHeight="1">
      <c r="A213"/>
      <c r="J213"/>
      <c r="AA213"/>
      <c r="AB213"/>
      <c r="AC213"/>
      <c r="AD213"/>
      <c r="AE213"/>
      <c r="AF213"/>
      <c r="AG213"/>
      <c r="AH213"/>
      <c r="BU213" s="2"/>
      <c r="BV213" s="3"/>
      <c r="BW213" s="3"/>
      <c r="BX213" s="3"/>
      <c r="BY213" s="3"/>
    </row>
    <row r="214" spans="1:77" ht="41.45" customHeight="1">
      <c r="A214"/>
      <c r="J214"/>
      <c r="AA214"/>
      <c r="AB214"/>
      <c r="AC214"/>
      <c r="AD214"/>
      <c r="AE214"/>
      <c r="AF214"/>
      <c r="AG214"/>
      <c r="AH214"/>
      <c r="BU214" s="2"/>
      <c r="BV214" s="3"/>
      <c r="BW214" s="3"/>
      <c r="BX214" s="3"/>
      <c r="BY214" s="3"/>
    </row>
    <row r="215" spans="1:77" ht="41.45" customHeight="1">
      <c r="A215"/>
      <c r="J215"/>
      <c r="AA215"/>
      <c r="AB215"/>
      <c r="AC215"/>
      <c r="AD215"/>
      <c r="AE215"/>
      <c r="AF215"/>
      <c r="AG215"/>
      <c r="AH215"/>
      <c r="BU215" s="2"/>
      <c r="BV215" s="3"/>
      <c r="BW215" s="3"/>
      <c r="BX215" s="3"/>
      <c r="BY215" s="3"/>
    </row>
    <row r="216" spans="1:77" ht="41.45" customHeight="1">
      <c r="A216"/>
      <c r="J216"/>
      <c r="AA216"/>
      <c r="AB216"/>
      <c r="AC216"/>
      <c r="AD216"/>
      <c r="AE216"/>
      <c r="AF216"/>
      <c r="AG216"/>
      <c r="AH216"/>
      <c r="BU216" s="2"/>
      <c r="BV216" s="3"/>
      <c r="BW216" s="3"/>
      <c r="BX216" s="3"/>
      <c r="BY216" s="3"/>
    </row>
    <row r="217" spans="1:77" ht="41.45" customHeight="1">
      <c r="A217"/>
      <c r="J217"/>
      <c r="AA217"/>
      <c r="AB217"/>
      <c r="AC217"/>
      <c r="AD217"/>
      <c r="AE217"/>
      <c r="AF217"/>
      <c r="AG217"/>
      <c r="AH217"/>
      <c r="BU217" s="2"/>
      <c r="BV217" s="3"/>
      <c r="BW217" s="3"/>
      <c r="BX217" s="3"/>
      <c r="BY217" s="3"/>
    </row>
    <row r="218" spans="1:77" ht="41.45" customHeight="1">
      <c r="A218"/>
      <c r="J218"/>
      <c r="AA218"/>
      <c r="AB218"/>
      <c r="AC218"/>
      <c r="AD218"/>
      <c r="AE218"/>
      <c r="AF218"/>
      <c r="AG218"/>
      <c r="AH218"/>
      <c r="BU218" s="2"/>
      <c r="BV218" s="3"/>
      <c r="BW218" s="3"/>
      <c r="BX218" s="3"/>
      <c r="BY218" s="3"/>
    </row>
    <row r="219" spans="1:77" ht="41.45" customHeight="1">
      <c r="A219"/>
      <c r="J219"/>
      <c r="AA219"/>
      <c r="AB219"/>
      <c r="AC219"/>
      <c r="AD219"/>
      <c r="AE219"/>
      <c r="AF219"/>
      <c r="AG219"/>
      <c r="AH219"/>
      <c r="BU219" s="2"/>
      <c r="BV219" s="3"/>
      <c r="BW219" s="3"/>
      <c r="BX219" s="3"/>
      <c r="BY219" s="3"/>
    </row>
    <row r="220" spans="1:77" ht="41.45" customHeight="1">
      <c r="A220"/>
      <c r="J220"/>
      <c r="AA220"/>
      <c r="AB220"/>
      <c r="AC220"/>
      <c r="AD220"/>
      <c r="AE220"/>
      <c r="AF220"/>
      <c r="AG220"/>
      <c r="AH220"/>
      <c r="BU220" s="2"/>
      <c r="BV220" s="3"/>
      <c r="BW220" s="3"/>
      <c r="BX220" s="3"/>
      <c r="BY220" s="3"/>
    </row>
    <row r="221" spans="1:77" ht="41.45" customHeight="1">
      <c r="A221"/>
      <c r="J221"/>
      <c r="AA221"/>
      <c r="AB221"/>
      <c r="AC221"/>
      <c r="AD221"/>
      <c r="AE221"/>
      <c r="AF221"/>
      <c r="AG221"/>
      <c r="AH221"/>
      <c r="BU221" s="2"/>
      <c r="BV221" s="3"/>
      <c r="BW221" s="3"/>
      <c r="BX221" s="3"/>
      <c r="BY221" s="3"/>
    </row>
    <row r="222" spans="1:77" ht="41.45" customHeight="1">
      <c r="A222"/>
      <c r="J222"/>
      <c r="AA222"/>
      <c r="AB222"/>
      <c r="AC222"/>
      <c r="AD222"/>
      <c r="AE222"/>
      <c r="AF222"/>
      <c r="AG222"/>
      <c r="AH222"/>
      <c r="BU222" s="2"/>
      <c r="BV222" s="3"/>
      <c r="BW222" s="3"/>
      <c r="BX222" s="3"/>
      <c r="BY222" s="3"/>
    </row>
    <row r="223" spans="1:77" ht="41.45" customHeight="1">
      <c r="A223"/>
      <c r="J223"/>
      <c r="AA223"/>
      <c r="AB223"/>
      <c r="AC223"/>
      <c r="AD223"/>
      <c r="AE223"/>
      <c r="AF223"/>
      <c r="AG223"/>
      <c r="AH223"/>
      <c r="BU223" s="2"/>
      <c r="BV223" s="3"/>
      <c r="BW223" s="3"/>
      <c r="BX223" s="3"/>
      <c r="BY223" s="3"/>
    </row>
    <row r="224" spans="1:77" ht="41.45" customHeight="1">
      <c r="A224"/>
      <c r="J224"/>
      <c r="AA224"/>
      <c r="AB224"/>
      <c r="AC224"/>
      <c r="AD224"/>
      <c r="AE224"/>
      <c r="AF224"/>
      <c r="AG224"/>
      <c r="AH224"/>
      <c r="BU224" s="2"/>
      <c r="BV224" s="3"/>
      <c r="BW224" s="3"/>
      <c r="BX224" s="3"/>
      <c r="BY224" s="3"/>
    </row>
    <row r="225" spans="1:77" ht="41.45" customHeight="1">
      <c r="A225"/>
      <c r="J225"/>
      <c r="AA225"/>
      <c r="AB225"/>
      <c r="AC225"/>
      <c r="AD225"/>
      <c r="AE225"/>
      <c r="AF225"/>
      <c r="AG225"/>
      <c r="AH225"/>
      <c r="BU225" s="2"/>
      <c r="BV225" s="3"/>
      <c r="BW225" s="3"/>
      <c r="BX225" s="3"/>
      <c r="BY225" s="3"/>
    </row>
    <row r="226" spans="1:77" ht="41.45" customHeight="1">
      <c r="A226"/>
      <c r="J226"/>
      <c r="AA226"/>
      <c r="AB226"/>
      <c r="AC226"/>
      <c r="AD226"/>
      <c r="AE226"/>
      <c r="AF226"/>
      <c r="AG226"/>
      <c r="AH226"/>
      <c r="BU226" s="2"/>
      <c r="BV226" s="3"/>
      <c r="BW226" s="3"/>
      <c r="BX226" s="3"/>
      <c r="BY226" s="3"/>
    </row>
    <row r="227" spans="1:77" ht="41.45" customHeight="1">
      <c r="A227"/>
      <c r="J227"/>
      <c r="AA227"/>
      <c r="AB227"/>
      <c r="AC227"/>
      <c r="AD227"/>
      <c r="AE227"/>
      <c r="AF227"/>
      <c r="AG227"/>
      <c r="AH227"/>
      <c r="BU227" s="2"/>
      <c r="BV227" s="3"/>
      <c r="BW227" s="3"/>
      <c r="BX227" s="3"/>
      <c r="BY227" s="3"/>
    </row>
    <row r="228" spans="1:77" ht="41.45" customHeight="1">
      <c r="A228"/>
      <c r="J228"/>
      <c r="AA228"/>
      <c r="AB228"/>
      <c r="AC228"/>
      <c r="AD228"/>
      <c r="AE228"/>
      <c r="AF228"/>
      <c r="AG228"/>
      <c r="AH228"/>
      <c r="BU228" s="2"/>
      <c r="BV228" s="3"/>
      <c r="BW228" s="3"/>
      <c r="BX228" s="3"/>
      <c r="BY228" s="3"/>
    </row>
    <row r="229" spans="1:77" ht="41.45" customHeight="1">
      <c r="A229"/>
      <c r="J229"/>
      <c r="AA229"/>
      <c r="AB229"/>
      <c r="AC229"/>
      <c r="AD229"/>
      <c r="AE229"/>
      <c r="AF229"/>
      <c r="AG229"/>
      <c r="AH229"/>
      <c r="BU229" s="2"/>
      <c r="BV229" s="3"/>
      <c r="BW229" s="3"/>
      <c r="BX229" s="3"/>
      <c r="BY229" s="3"/>
    </row>
    <row r="230" spans="1:77" ht="41.45" customHeight="1">
      <c r="A230"/>
      <c r="J230"/>
      <c r="AA230"/>
      <c r="AB230"/>
      <c r="AC230"/>
      <c r="AD230"/>
      <c r="AE230"/>
      <c r="AF230"/>
      <c r="AG230"/>
      <c r="AH230"/>
      <c r="BU230" s="2"/>
      <c r="BV230" s="3"/>
      <c r="BW230" s="3"/>
      <c r="BX230" s="3"/>
      <c r="BY230" s="3"/>
    </row>
    <row r="231" spans="1:77" ht="41.45" customHeight="1">
      <c r="A231"/>
      <c r="J231"/>
      <c r="AA231"/>
      <c r="AB231"/>
      <c r="AC231"/>
      <c r="AD231"/>
      <c r="AE231"/>
      <c r="AF231"/>
      <c r="AG231"/>
      <c r="AH231"/>
      <c r="BU231" s="2"/>
      <c r="BV231" s="3"/>
      <c r="BW231" s="3"/>
      <c r="BX231" s="3"/>
      <c r="BY231" s="3"/>
    </row>
    <row r="232" spans="1:77" ht="41.45" customHeight="1">
      <c r="A232"/>
      <c r="J232"/>
      <c r="AA232"/>
      <c r="AB232"/>
      <c r="AC232"/>
      <c r="AD232"/>
      <c r="AE232"/>
      <c r="AF232"/>
      <c r="AG232"/>
      <c r="AH232"/>
      <c r="BU232" s="2"/>
      <c r="BV232" s="3"/>
      <c r="BW232" s="3"/>
      <c r="BX232" s="3"/>
      <c r="BY232" s="3"/>
    </row>
    <row r="233" spans="1:77" ht="41.45" customHeight="1">
      <c r="A233"/>
      <c r="J233"/>
      <c r="AA233"/>
      <c r="AB233"/>
      <c r="AC233"/>
      <c r="AD233"/>
      <c r="AE233"/>
      <c r="AF233"/>
      <c r="AG233"/>
      <c r="AH233"/>
      <c r="BU233" s="2"/>
      <c r="BV233" s="3"/>
      <c r="BW233" s="3"/>
      <c r="BX233" s="3"/>
      <c r="BY233" s="3"/>
    </row>
    <row r="234" spans="1:77" ht="41.45" customHeight="1">
      <c r="A234"/>
      <c r="J234"/>
      <c r="AA234"/>
      <c r="AB234"/>
      <c r="AC234"/>
      <c r="AD234"/>
      <c r="AE234"/>
      <c r="AF234"/>
      <c r="AG234"/>
      <c r="AH234"/>
      <c r="BU234" s="2"/>
      <c r="BV234" s="3"/>
      <c r="BW234" s="3"/>
      <c r="BX234" s="3"/>
      <c r="BY234" s="3"/>
    </row>
    <row r="235" spans="1:77" ht="41.45" customHeight="1">
      <c r="A235"/>
      <c r="J235"/>
      <c r="AA235"/>
      <c r="AB235"/>
      <c r="AC235"/>
      <c r="AD235"/>
      <c r="AE235"/>
      <c r="AF235"/>
      <c r="AG235"/>
      <c r="AH235"/>
      <c r="BU235" s="2"/>
      <c r="BV235" s="3"/>
      <c r="BW235" s="3"/>
      <c r="BX235" s="3"/>
      <c r="BY235" s="3"/>
    </row>
    <row r="236" spans="1:77" ht="41.45" customHeight="1">
      <c r="A236"/>
      <c r="J236"/>
      <c r="AA236"/>
      <c r="AB236"/>
      <c r="AC236"/>
      <c r="AD236"/>
      <c r="AE236"/>
      <c r="AF236"/>
      <c r="AG236"/>
      <c r="AH236"/>
      <c r="BU236" s="2"/>
      <c r="BV236" s="3"/>
      <c r="BW236" s="3"/>
      <c r="BX236" s="3"/>
      <c r="BY236" s="3"/>
    </row>
    <row r="237" spans="1:77" ht="41.45" customHeight="1">
      <c r="A237"/>
      <c r="J237"/>
      <c r="AA237"/>
      <c r="AB237"/>
      <c r="AC237"/>
      <c r="AD237"/>
      <c r="AE237"/>
      <c r="AF237"/>
      <c r="AG237"/>
      <c r="AH237"/>
      <c r="BU237" s="2"/>
      <c r="BV237" s="3"/>
      <c r="BW237" s="3"/>
      <c r="BX237" s="3"/>
      <c r="BY237" s="3"/>
    </row>
    <row r="238" spans="1:77" ht="41.45" customHeight="1">
      <c r="A238"/>
      <c r="J238"/>
      <c r="AA238"/>
      <c r="AB238"/>
      <c r="AC238"/>
      <c r="AD238"/>
      <c r="AE238"/>
      <c r="AF238"/>
      <c r="AG238"/>
      <c r="AH238"/>
      <c r="BU238" s="2"/>
      <c r="BV238" s="3"/>
      <c r="BW238" s="3"/>
      <c r="BX238" s="3"/>
      <c r="BY238" s="3"/>
    </row>
    <row r="239" spans="1:77" ht="41.45" customHeight="1">
      <c r="A239"/>
      <c r="J239"/>
      <c r="AA239"/>
      <c r="AB239"/>
      <c r="AC239"/>
      <c r="AD239"/>
      <c r="AE239"/>
      <c r="AF239"/>
      <c r="AG239"/>
      <c r="AH239"/>
      <c r="BU239" s="2"/>
      <c r="BV239" s="3"/>
      <c r="BW239" s="3"/>
      <c r="BX239" s="3"/>
      <c r="BY239" s="3"/>
    </row>
    <row r="240" spans="1:77" ht="41.45" customHeight="1">
      <c r="A240"/>
      <c r="J240"/>
      <c r="AA240"/>
      <c r="AB240"/>
      <c r="AC240"/>
      <c r="AD240"/>
      <c r="AE240"/>
      <c r="AF240"/>
      <c r="AG240"/>
      <c r="AH240"/>
      <c r="BU240" s="2"/>
      <c r="BV240" s="3"/>
      <c r="BW240" s="3"/>
      <c r="BX240" s="3"/>
      <c r="BY240" s="3"/>
    </row>
    <row r="241" spans="1:77" ht="41.45" customHeight="1">
      <c r="A241"/>
      <c r="J241"/>
      <c r="AA241"/>
      <c r="AB241"/>
      <c r="AC241"/>
      <c r="AD241"/>
      <c r="AE241"/>
      <c r="AF241"/>
      <c r="AG241"/>
      <c r="AH241"/>
      <c r="BU241" s="2"/>
      <c r="BV241" s="3"/>
      <c r="BW241" s="3"/>
      <c r="BX241" s="3"/>
      <c r="BY241" s="3"/>
    </row>
    <row r="242" spans="1:77" ht="41.45" customHeight="1">
      <c r="A242"/>
      <c r="J242"/>
      <c r="AA242"/>
      <c r="AB242"/>
      <c r="AC242"/>
      <c r="AD242"/>
      <c r="AE242"/>
      <c r="AF242"/>
      <c r="AG242"/>
      <c r="AH242"/>
      <c r="BU242" s="2"/>
      <c r="BV242" s="3"/>
      <c r="BW242" s="3"/>
      <c r="BX242" s="3"/>
      <c r="BY242" s="3"/>
    </row>
    <row r="243" spans="1:77" ht="41.45" customHeight="1">
      <c r="A243"/>
      <c r="J243"/>
      <c r="AA243"/>
      <c r="AB243"/>
      <c r="AC243"/>
      <c r="AD243"/>
      <c r="AE243"/>
      <c r="AF243"/>
      <c r="AG243"/>
      <c r="AH243"/>
      <c r="BU243" s="2"/>
      <c r="BV243" s="3"/>
      <c r="BW243" s="3"/>
      <c r="BX243" s="3"/>
      <c r="BY243" s="3"/>
    </row>
    <row r="244" spans="1:77" ht="41.45" customHeight="1">
      <c r="A244"/>
      <c r="J244"/>
      <c r="AA244"/>
      <c r="AB244"/>
      <c r="AC244"/>
      <c r="AD244"/>
      <c r="AE244"/>
      <c r="AF244"/>
      <c r="AG244"/>
      <c r="AH244"/>
      <c r="BU244" s="2"/>
      <c r="BV244" s="3"/>
      <c r="BW244" s="3"/>
      <c r="BX244" s="3"/>
      <c r="BY244" s="3"/>
    </row>
    <row r="245" spans="1:77" ht="41.45" customHeight="1">
      <c r="A245"/>
      <c r="J245"/>
      <c r="AA245"/>
      <c r="AB245"/>
      <c r="AC245"/>
      <c r="AD245"/>
      <c r="AE245"/>
      <c r="AF245"/>
      <c r="AG245"/>
      <c r="AH245"/>
      <c r="BU245" s="2"/>
      <c r="BV245" s="3"/>
      <c r="BW245" s="3"/>
      <c r="BX245" s="3"/>
      <c r="BY245" s="3"/>
    </row>
    <row r="246" spans="1:77" ht="41.45" customHeight="1">
      <c r="A246"/>
      <c r="J246"/>
      <c r="AA246"/>
      <c r="AB246"/>
      <c r="AC246"/>
      <c r="AD246"/>
      <c r="AE246"/>
      <c r="AF246"/>
      <c r="AG246"/>
      <c r="AH246"/>
      <c r="BU246" s="2"/>
      <c r="BV246" s="3"/>
      <c r="BW246" s="3"/>
      <c r="BX246" s="3"/>
      <c r="BY246" s="3"/>
    </row>
    <row r="247" spans="1:77" ht="41.45" customHeight="1">
      <c r="A247"/>
      <c r="J247"/>
      <c r="AA247"/>
      <c r="AB247"/>
      <c r="AC247"/>
      <c r="AD247"/>
      <c r="AE247"/>
      <c r="AF247"/>
      <c r="AG247"/>
      <c r="AH247"/>
      <c r="BU247" s="2"/>
      <c r="BV247" s="3"/>
      <c r="BW247" s="3"/>
      <c r="BX247" s="3"/>
      <c r="BY247" s="3"/>
    </row>
    <row r="248" spans="1:77" ht="41.45" customHeight="1">
      <c r="A248"/>
      <c r="J248"/>
      <c r="AA248"/>
      <c r="AB248"/>
      <c r="AC248"/>
      <c r="AD248"/>
      <c r="AE248"/>
      <c r="AF248"/>
      <c r="AG248"/>
      <c r="AH248"/>
      <c r="BU248" s="2"/>
      <c r="BV248" s="3"/>
      <c r="BW248" s="3"/>
      <c r="BX248" s="3"/>
      <c r="BY248" s="3"/>
    </row>
    <row r="249" spans="1:77" ht="41.45" customHeight="1">
      <c r="A249"/>
      <c r="J249"/>
      <c r="AA249"/>
      <c r="AB249"/>
      <c r="AC249"/>
      <c r="AD249"/>
      <c r="AE249"/>
      <c r="AF249"/>
      <c r="AG249"/>
      <c r="AH249"/>
      <c r="BU249" s="2"/>
      <c r="BV249" s="3"/>
      <c r="BW249" s="3"/>
      <c r="BX249" s="3"/>
      <c r="BY249" s="3"/>
    </row>
    <row r="250" spans="1:77" ht="41.45" customHeight="1">
      <c r="A250"/>
      <c r="J250"/>
      <c r="AA250"/>
      <c r="AB250"/>
      <c r="AC250"/>
      <c r="AD250"/>
      <c r="AE250"/>
      <c r="AF250"/>
      <c r="AG250"/>
      <c r="AH250"/>
      <c r="BU250" s="2"/>
      <c r="BV250" s="3"/>
      <c r="BW250" s="3"/>
      <c r="BX250" s="3"/>
      <c r="BY250" s="3"/>
    </row>
    <row r="251" spans="1:77" ht="41.45" customHeight="1">
      <c r="A251"/>
      <c r="J251"/>
      <c r="AA251"/>
      <c r="AB251"/>
      <c r="AC251"/>
      <c r="AD251"/>
      <c r="AE251"/>
      <c r="AF251"/>
      <c r="AG251"/>
      <c r="AH251"/>
      <c r="BU251" s="2"/>
      <c r="BV251" s="3"/>
      <c r="BW251" s="3"/>
      <c r="BX251" s="3"/>
      <c r="BY251" s="3"/>
    </row>
    <row r="252" spans="1:77" ht="41.45" customHeight="1">
      <c r="A252"/>
      <c r="J252"/>
      <c r="AA252"/>
      <c r="AB252"/>
      <c r="AC252"/>
      <c r="AD252"/>
      <c r="AE252"/>
      <c r="AF252"/>
      <c r="AG252"/>
      <c r="AH252"/>
      <c r="BU252" s="2"/>
      <c r="BV252" s="3"/>
      <c r="BW252" s="3"/>
      <c r="BX252" s="3"/>
      <c r="BY252" s="3"/>
    </row>
    <row r="253" spans="1:77" ht="41.45" customHeight="1">
      <c r="A253"/>
      <c r="J253"/>
      <c r="AA253"/>
      <c r="AB253"/>
      <c r="AC253"/>
      <c r="AD253"/>
      <c r="AE253"/>
      <c r="AF253"/>
      <c r="AG253"/>
      <c r="AH253"/>
      <c r="BU253" s="2"/>
      <c r="BV253" s="3"/>
      <c r="BW253" s="3"/>
      <c r="BX253" s="3"/>
      <c r="BY253" s="3"/>
    </row>
    <row r="254" spans="1:77" ht="41.45" customHeight="1">
      <c r="A254"/>
      <c r="J254"/>
      <c r="AA254"/>
      <c r="AB254"/>
      <c r="AC254"/>
      <c r="AD254"/>
      <c r="AE254"/>
      <c r="AF254"/>
      <c r="AG254"/>
      <c r="AH254"/>
      <c r="BU254" s="2"/>
      <c r="BV254" s="3"/>
      <c r="BW254" s="3"/>
      <c r="BX254" s="3"/>
      <c r="BY254" s="3"/>
    </row>
    <row r="255" spans="1:77" ht="41.45" customHeight="1">
      <c r="A255"/>
      <c r="J255"/>
      <c r="AA255"/>
      <c r="AB255"/>
      <c r="AC255"/>
      <c r="AD255"/>
      <c r="AE255"/>
      <c r="AF255"/>
      <c r="AG255"/>
      <c r="AH255"/>
      <c r="BU255" s="2"/>
      <c r="BV255" s="3"/>
      <c r="BW255" s="3"/>
      <c r="BX255" s="3"/>
      <c r="BY255" s="3"/>
    </row>
    <row r="256" spans="1:77" ht="41.45" customHeight="1">
      <c r="A256"/>
      <c r="J256"/>
      <c r="AA256"/>
      <c r="AB256"/>
      <c r="AC256"/>
      <c r="AD256"/>
      <c r="AE256"/>
      <c r="AF256"/>
      <c r="AG256"/>
      <c r="AH256"/>
      <c r="BU256" s="2"/>
      <c r="BV256" s="3"/>
      <c r="BW256" s="3"/>
      <c r="BX256" s="3"/>
      <c r="BY256" s="3"/>
    </row>
    <row r="257" spans="1:77" ht="41.45" customHeight="1">
      <c r="A257"/>
      <c r="J257"/>
      <c r="AA257"/>
      <c r="AB257"/>
      <c r="AC257"/>
      <c r="AD257"/>
      <c r="AE257"/>
      <c r="AF257"/>
      <c r="AG257"/>
      <c r="AH257"/>
      <c r="BU257" s="2"/>
      <c r="BV257" s="3"/>
      <c r="BW257" s="3"/>
      <c r="BX257" s="3"/>
      <c r="BY257" s="3"/>
    </row>
    <row r="258" spans="1:77" ht="41.45" customHeight="1">
      <c r="A258"/>
      <c r="J258"/>
      <c r="AA258"/>
      <c r="AB258"/>
      <c r="AC258"/>
      <c r="AD258"/>
      <c r="AE258"/>
      <c r="AF258"/>
      <c r="AG258"/>
      <c r="AH258"/>
      <c r="BU258" s="2"/>
      <c r="BV258" s="3"/>
      <c r="BW258" s="3"/>
      <c r="BX258" s="3"/>
      <c r="BY258" s="3"/>
    </row>
    <row r="259" spans="1:77" ht="41.45" customHeight="1">
      <c r="A259"/>
      <c r="J259"/>
      <c r="AA259"/>
      <c r="AB259"/>
      <c r="AC259"/>
      <c r="AD259"/>
      <c r="AE259"/>
      <c r="AF259"/>
      <c r="AG259"/>
      <c r="AH259"/>
      <c r="BU259" s="2"/>
      <c r="BV259" s="3"/>
      <c r="BW259" s="3"/>
      <c r="BX259" s="3"/>
      <c r="BY259" s="3"/>
    </row>
    <row r="260" spans="1:77" ht="41.45" customHeight="1">
      <c r="A260"/>
      <c r="J260"/>
      <c r="AA260"/>
      <c r="AB260"/>
      <c r="AC260"/>
      <c r="AD260"/>
      <c r="AE260"/>
      <c r="AF260"/>
      <c r="AG260"/>
      <c r="AH260"/>
      <c r="BU260" s="2"/>
      <c r="BV260" s="3"/>
      <c r="BW260" s="3"/>
      <c r="BX260" s="3"/>
      <c r="BY260" s="3"/>
    </row>
    <row r="261" spans="1:77" ht="41.45" customHeight="1">
      <c r="A261"/>
      <c r="J261"/>
      <c r="AA261"/>
      <c r="AB261"/>
      <c r="AC261"/>
      <c r="AD261"/>
      <c r="AE261"/>
      <c r="AF261"/>
      <c r="AG261"/>
      <c r="AH261"/>
      <c r="BU261" s="2"/>
      <c r="BV261" s="3"/>
      <c r="BW261" s="3"/>
      <c r="BX261" s="3"/>
      <c r="BY261" s="3"/>
    </row>
    <row r="262" spans="1:77" ht="41.45" customHeight="1">
      <c r="A262"/>
      <c r="J262"/>
      <c r="AA262"/>
      <c r="AB262"/>
      <c r="AC262"/>
      <c r="AD262"/>
      <c r="AE262"/>
      <c r="AF262"/>
      <c r="AG262"/>
      <c r="AH262"/>
      <c r="BU262" s="2"/>
      <c r="BV262" s="3"/>
      <c r="BW262" s="3"/>
      <c r="BX262" s="3"/>
      <c r="BY262" s="3"/>
    </row>
    <row r="263" spans="1:77" ht="41.45" customHeight="1">
      <c r="A263"/>
      <c r="J263"/>
      <c r="AA263"/>
      <c r="AB263"/>
      <c r="AC263"/>
      <c r="AD263"/>
      <c r="AE263"/>
      <c r="AF263"/>
      <c r="AG263"/>
      <c r="AH263"/>
      <c r="BU263" s="2"/>
      <c r="BV263" s="3"/>
      <c r="BW263" s="3"/>
      <c r="BX263" s="3"/>
      <c r="BY263" s="3"/>
    </row>
    <row r="264" spans="1:77" ht="41.45" customHeight="1">
      <c r="A264"/>
      <c r="J264"/>
      <c r="AA264"/>
      <c r="AB264"/>
      <c r="AC264"/>
      <c r="AD264"/>
      <c r="AE264"/>
      <c r="AF264"/>
      <c r="AG264"/>
      <c r="AH264"/>
      <c r="BU264" s="2"/>
      <c r="BV264" s="3"/>
      <c r="BW264" s="3"/>
      <c r="BX264" s="3"/>
      <c r="BY264" s="3"/>
    </row>
    <row r="265" spans="1:77" ht="41.45" customHeight="1">
      <c r="A265"/>
      <c r="J265"/>
      <c r="AA265"/>
      <c r="AB265"/>
      <c r="AC265"/>
      <c r="AD265"/>
      <c r="AE265"/>
      <c r="AF265"/>
      <c r="AG265"/>
      <c r="AH265"/>
      <c r="BU265" s="2"/>
      <c r="BV265" s="3"/>
      <c r="BW265" s="3"/>
      <c r="BX265" s="3"/>
      <c r="BY265" s="3"/>
    </row>
    <row r="266" spans="1:77" ht="41.45" customHeight="1">
      <c r="A266"/>
      <c r="J266"/>
      <c r="AA266"/>
      <c r="AB266"/>
      <c r="AC266"/>
      <c r="AD266"/>
      <c r="AE266"/>
      <c r="AF266"/>
      <c r="AG266"/>
      <c r="AH266"/>
      <c r="BU266" s="2"/>
      <c r="BV266" s="3"/>
      <c r="BW266" s="3"/>
      <c r="BX266" s="3"/>
      <c r="BY266" s="3"/>
    </row>
    <row r="267" spans="1:77" ht="41.45" customHeight="1">
      <c r="A267"/>
      <c r="J267"/>
      <c r="AA267"/>
      <c r="AB267"/>
      <c r="AC267"/>
      <c r="AD267"/>
      <c r="AE267"/>
      <c r="AF267"/>
      <c r="AG267"/>
      <c r="AH267"/>
      <c r="BU267" s="2"/>
      <c r="BV267" s="3"/>
      <c r="BW267" s="3"/>
      <c r="BX267" s="3"/>
      <c r="BY267" s="3"/>
    </row>
    <row r="268" spans="1:77" ht="41.45" customHeight="1">
      <c r="A268"/>
      <c r="J268"/>
      <c r="AA268"/>
      <c r="AB268"/>
      <c r="AC268"/>
      <c r="AD268"/>
      <c r="AE268"/>
      <c r="AF268"/>
      <c r="AG268"/>
      <c r="AH268"/>
      <c r="BU268" s="2"/>
      <c r="BV268" s="3"/>
      <c r="BW268" s="3"/>
      <c r="BX268" s="3"/>
      <c r="BY268" s="3"/>
    </row>
    <row r="269" spans="1:77" ht="41.45" customHeight="1">
      <c r="A269"/>
      <c r="J269"/>
      <c r="AA269"/>
      <c r="AB269"/>
      <c r="AC269"/>
      <c r="AD269"/>
      <c r="AE269"/>
      <c r="AF269"/>
      <c r="AG269"/>
      <c r="AH269"/>
      <c r="BU269" s="2"/>
      <c r="BV269" s="3"/>
      <c r="BW269" s="3"/>
      <c r="BX269" s="3"/>
      <c r="BY269" s="3"/>
    </row>
    <row r="270" spans="1:77" ht="41.45" customHeight="1">
      <c r="A270"/>
      <c r="J270"/>
      <c r="AA270"/>
      <c r="AB270"/>
      <c r="AC270"/>
      <c r="AD270"/>
      <c r="AE270"/>
      <c r="AF270"/>
      <c r="AG270"/>
      <c r="AH270"/>
      <c r="BU270" s="2"/>
      <c r="BV270" s="3"/>
      <c r="BW270" s="3"/>
      <c r="BX270" s="3"/>
      <c r="BY270" s="3"/>
    </row>
    <row r="271" spans="1:77" ht="41.45" customHeight="1">
      <c r="A271"/>
      <c r="J271"/>
      <c r="AA271"/>
      <c r="AB271"/>
      <c r="AC271"/>
      <c r="AD271"/>
      <c r="AE271"/>
      <c r="AF271"/>
      <c r="AG271"/>
      <c r="AH271"/>
      <c r="BU271" s="2"/>
      <c r="BV271" s="3"/>
      <c r="BW271" s="3"/>
      <c r="BX271" s="3"/>
      <c r="BY271" s="3"/>
    </row>
    <row r="272" spans="1:77" ht="41.45" customHeight="1">
      <c r="A272"/>
      <c r="J272"/>
      <c r="AA272"/>
      <c r="AB272"/>
      <c r="AC272"/>
      <c r="AD272"/>
      <c r="AE272"/>
      <c r="AF272"/>
      <c r="AG272"/>
      <c r="AH272"/>
      <c r="BU272" s="2"/>
      <c r="BV272" s="3"/>
      <c r="BW272" s="3"/>
      <c r="BX272" s="3"/>
      <c r="BY272" s="3"/>
    </row>
    <row r="273" spans="1:77" ht="41.45" customHeight="1">
      <c r="A273"/>
      <c r="J273"/>
      <c r="AA273"/>
      <c r="AB273"/>
      <c r="AC273"/>
      <c r="AD273"/>
      <c r="AE273"/>
      <c r="AF273"/>
      <c r="AG273"/>
      <c r="AH273"/>
      <c r="BU273" s="2"/>
      <c r="BV273" s="3"/>
      <c r="BW273" s="3"/>
      <c r="BX273" s="3"/>
      <c r="BY273" s="3"/>
    </row>
    <row r="274" spans="1:77" ht="41.45" customHeight="1">
      <c r="A274"/>
      <c r="J274"/>
      <c r="AA274"/>
      <c r="AB274"/>
      <c r="AC274"/>
      <c r="AD274"/>
      <c r="AE274"/>
      <c r="AF274"/>
      <c r="AG274"/>
      <c r="AH274"/>
      <c r="BU274" s="2"/>
      <c r="BV274" s="3"/>
      <c r="BW274" s="3"/>
      <c r="BX274" s="3"/>
      <c r="BY274" s="3"/>
    </row>
    <row r="275" spans="1:77" ht="41.45" customHeight="1">
      <c r="A275"/>
      <c r="J275"/>
      <c r="AA275"/>
      <c r="AB275"/>
      <c r="AC275"/>
      <c r="AD275"/>
      <c r="AE275"/>
      <c r="AF275"/>
      <c r="AG275"/>
      <c r="AH275"/>
      <c r="BU275" s="2"/>
      <c r="BV275" s="3"/>
      <c r="BW275" s="3"/>
      <c r="BX275" s="3"/>
      <c r="BY275" s="3"/>
    </row>
    <row r="276" spans="1:77" ht="41.45" customHeight="1">
      <c r="A276"/>
      <c r="J276"/>
      <c r="AA276"/>
      <c r="AB276"/>
      <c r="AC276"/>
      <c r="AD276"/>
      <c r="AE276"/>
      <c r="AF276"/>
      <c r="AG276"/>
      <c r="AH276"/>
      <c r="BU276" s="2"/>
      <c r="BV276" s="3"/>
      <c r="BW276" s="3"/>
      <c r="BX276" s="3"/>
      <c r="BY276" s="3"/>
    </row>
    <row r="277" spans="1:77" ht="41.45" customHeight="1">
      <c r="A277"/>
      <c r="J277"/>
      <c r="AA277"/>
      <c r="AB277"/>
      <c r="AC277"/>
      <c r="AD277"/>
      <c r="AE277"/>
      <c r="AF277"/>
      <c r="AG277"/>
      <c r="AH277"/>
      <c r="BU277" s="2"/>
      <c r="BV277" s="3"/>
      <c r="BW277" s="3"/>
      <c r="BX277" s="3"/>
      <c r="BY277" s="3"/>
    </row>
    <row r="278" spans="1:77" ht="41.45" customHeight="1">
      <c r="A278"/>
      <c r="J278"/>
      <c r="AA278"/>
      <c r="AB278"/>
      <c r="AC278"/>
      <c r="AD278"/>
      <c r="AE278"/>
      <c r="AF278"/>
      <c r="AG278"/>
      <c r="AH278"/>
      <c r="BU278" s="2"/>
      <c r="BV278" s="3"/>
      <c r="BW278" s="3"/>
      <c r="BX278" s="3"/>
      <c r="BY278" s="3"/>
    </row>
    <row r="279" spans="1:77" ht="41.45" customHeight="1">
      <c r="A279"/>
      <c r="J279"/>
      <c r="AA279"/>
      <c r="AB279"/>
      <c r="AC279"/>
      <c r="AD279"/>
      <c r="AE279"/>
      <c r="AF279"/>
      <c r="AG279"/>
      <c r="AH279"/>
      <c r="BU279" s="2"/>
      <c r="BV279" s="3"/>
      <c r="BW279" s="3"/>
      <c r="BX279" s="3"/>
      <c r="BY279" s="3"/>
    </row>
    <row r="280" spans="1:77" ht="41.45" customHeight="1">
      <c r="A280"/>
      <c r="J280"/>
      <c r="AA280"/>
      <c r="AB280"/>
      <c r="AC280"/>
      <c r="AD280"/>
      <c r="AE280"/>
      <c r="AF280"/>
      <c r="AG280"/>
      <c r="AH280"/>
      <c r="BU280" s="2"/>
      <c r="BV280" s="3"/>
      <c r="BW280" s="3"/>
      <c r="BX280" s="3"/>
      <c r="BY280" s="3"/>
    </row>
    <row r="281" spans="1:77" ht="41.45" customHeight="1">
      <c r="A281"/>
      <c r="J281"/>
      <c r="AA281"/>
      <c r="AB281"/>
      <c r="AC281"/>
      <c r="AD281"/>
      <c r="AE281"/>
      <c r="AF281"/>
      <c r="AG281"/>
      <c r="AH281"/>
      <c r="BU281" s="2"/>
      <c r="BV281" s="3"/>
      <c r="BW281" s="3"/>
      <c r="BX281" s="3"/>
      <c r="BY281" s="3"/>
    </row>
    <row r="282" spans="1:77" ht="41.45" customHeight="1">
      <c r="A282"/>
      <c r="J282"/>
      <c r="AA282"/>
      <c r="AB282"/>
      <c r="AC282"/>
      <c r="AD282"/>
      <c r="AE282"/>
      <c r="AF282"/>
      <c r="AG282"/>
      <c r="AH282"/>
      <c r="BU282" s="2"/>
      <c r="BV282" s="3"/>
      <c r="BW282" s="3"/>
      <c r="BX282" s="3"/>
      <c r="BY282" s="3"/>
    </row>
    <row r="283" spans="1:77" ht="41.45" customHeight="1">
      <c r="A283"/>
      <c r="J283"/>
      <c r="AA283"/>
      <c r="AB283"/>
      <c r="AC283"/>
      <c r="AD283"/>
      <c r="AE283"/>
      <c r="AF283"/>
      <c r="AG283"/>
      <c r="AH283"/>
      <c r="BU283" s="2"/>
      <c r="BV283" s="3"/>
      <c r="BW283" s="3"/>
      <c r="BX283" s="3"/>
      <c r="BY283" s="3"/>
    </row>
    <row r="284" spans="1:77" ht="41.45" customHeight="1">
      <c r="A284"/>
      <c r="J284"/>
      <c r="AA284"/>
      <c r="AB284"/>
      <c r="AC284"/>
      <c r="AD284"/>
      <c r="AE284"/>
      <c r="AF284"/>
      <c r="AG284"/>
      <c r="AH284"/>
      <c r="BU284" s="2"/>
      <c r="BV284" s="3"/>
      <c r="BW284" s="3"/>
      <c r="BX284" s="3"/>
      <c r="BY284" s="3"/>
    </row>
    <row r="285" spans="1:77" ht="41.45" customHeight="1">
      <c r="A285"/>
      <c r="J285"/>
      <c r="AA285"/>
      <c r="AB285"/>
      <c r="AC285"/>
      <c r="AD285"/>
      <c r="AE285"/>
      <c r="AF285"/>
      <c r="AG285"/>
      <c r="AH285"/>
      <c r="BU285" s="2"/>
      <c r="BV285" s="3"/>
      <c r="BW285" s="3"/>
      <c r="BX285" s="3"/>
      <c r="BY285" s="3"/>
    </row>
    <row r="286" spans="1:77" ht="41.45" customHeight="1">
      <c r="A286"/>
      <c r="J286"/>
      <c r="AA286"/>
      <c r="AB286"/>
      <c r="AC286"/>
      <c r="AD286"/>
      <c r="AE286"/>
      <c r="AF286"/>
      <c r="AG286"/>
      <c r="AH286"/>
      <c r="BU286" s="2"/>
      <c r="BV286" s="3"/>
      <c r="BW286" s="3"/>
      <c r="BX286" s="3"/>
      <c r="BY286" s="3"/>
    </row>
    <row r="287" spans="1:77" ht="41.45" customHeight="1">
      <c r="A287"/>
      <c r="J287"/>
      <c r="AA287"/>
      <c r="AB287"/>
      <c r="AC287"/>
      <c r="AD287"/>
      <c r="AE287"/>
      <c r="AF287"/>
      <c r="AG287"/>
      <c r="AH287"/>
      <c r="BU287" s="2"/>
      <c r="BV287" s="3"/>
      <c r="BW287" s="3"/>
      <c r="BX287" s="3"/>
      <c r="BY287" s="3"/>
    </row>
    <row r="288" spans="1:77" ht="41.45" customHeight="1">
      <c r="A288"/>
      <c r="J288"/>
      <c r="AA288"/>
      <c r="AB288"/>
      <c r="AC288"/>
      <c r="AD288"/>
      <c r="AE288"/>
      <c r="AF288"/>
      <c r="AG288"/>
      <c r="AH288"/>
      <c r="BU288" s="2"/>
      <c r="BV288" s="3"/>
      <c r="BW288" s="3"/>
      <c r="BX288" s="3"/>
      <c r="BY288" s="3"/>
    </row>
    <row r="289" spans="1:77" ht="41.45" customHeight="1">
      <c r="A289"/>
      <c r="J289"/>
      <c r="AA289"/>
      <c r="AB289"/>
      <c r="AC289"/>
      <c r="AD289"/>
      <c r="AE289"/>
      <c r="AF289"/>
      <c r="AG289"/>
      <c r="AH289"/>
      <c r="BU289" s="2"/>
      <c r="BV289" s="3"/>
      <c r="BW289" s="3"/>
      <c r="BX289" s="3"/>
      <c r="BY289" s="3"/>
    </row>
    <row r="290" spans="1:77" ht="41.45" customHeight="1">
      <c r="A290"/>
      <c r="J290"/>
      <c r="AA290"/>
      <c r="AB290"/>
      <c r="AC290"/>
      <c r="AD290"/>
      <c r="AE290"/>
      <c r="AF290"/>
      <c r="AG290"/>
      <c r="AH290"/>
      <c r="BU290" s="2"/>
      <c r="BV290" s="3"/>
      <c r="BW290" s="3"/>
      <c r="BX290" s="3"/>
      <c r="BY290" s="3"/>
    </row>
    <row r="291" spans="1:77" ht="41.45" customHeight="1">
      <c r="A291"/>
      <c r="J291"/>
      <c r="AA291"/>
      <c r="AB291"/>
      <c r="AC291"/>
      <c r="AD291"/>
      <c r="AE291"/>
      <c r="AF291"/>
      <c r="AG291"/>
      <c r="AH291"/>
      <c r="BU291" s="2"/>
      <c r="BV291" s="3"/>
      <c r="BW291" s="3"/>
      <c r="BX291" s="3"/>
      <c r="BY291" s="3"/>
    </row>
    <row r="292" spans="1:77" ht="41.45" customHeight="1">
      <c r="A292"/>
      <c r="J292"/>
      <c r="AA292"/>
      <c r="AB292"/>
      <c r="AC292"/>
      <c r="AD292"/>
      <c r="AE292"/>
      <c r="AF292"/>
      <c r="AG292"/>
      <c r="AH292"/>
      <c r="BU292" s="2"/>
      <c r="BV292" s="3"/>
      <c r="BW292" s="3"/>
      <c r="BX292" s="3"/>
      <c r="BY292" s="3"/>
    </row>
    <row r="293" spans="1:77" ht="41.45" customHeight="1">
      <c r="A293"/>
      <c r="J293"/>
      <c r="AA293"/>
      <c r="AB293"/>
      <c r="AC293"/>
      <c r="AD293"/>
      <c r="AE293"/>
      <c r="AF293"/>
      <c r="AG293"/>
      <c r="AH293"/>
      <c r="BU293" s="2"/>
      <c r="BV293" s="3"/>
      <c r="BW293" s="3"/>
      <c r="BX293" s="3"/>
      <c r="BY293" s="3"/>
    </row>
    <row r="294" spans="1:77" ht="41.45" customHeight="1">
      <c r="A294"/>
      <c r="J294"/>
      <c r="AA294"/>
      <c r="AB294"/>
      <c r="AC294"/>
      <c r="AD294"/>
      <c r="AE294"/>
      <c r="AF294"/>
      <c r="AG294"/>
      <c r="AH294"/>
      <c r="BU294" s="2"/>
      <c r="BV294" s="3"/>
      <c r="BW294" s="3"/>
      <c r="BX294" s="3"/>
      <c r="BY294" s="3"/>
    </row>
    <row r="295" spans="1:77" ht="41.45" customHeight="1">
      <c r="A295"/>
      <c r="J295"/>
      <c r="AA295"/>
      <c r="AB295"/>
      <c r="AC295"/>
      <c r="AD295"/>
      <c r="AE295"/>
      <c r="AF295"/>
      <c r="AG295"/>
      <c r="AH295"/>
      <c r="BU295" s="2"/>
      <c r="BV295" s="3"/>
      <c r="BW295" s="3"/>
      <c r="BX295" s="3"/>
      <c r="BY295" s="3"/>
    </row>
    <row r="296" spans="1:77" ht="41.45" customHeight="1">
      <c r="A296"/>
      <c r="J296"/>
      <c r="AA296"/>
      <c r="AB296"/>
      <c r="AC296"/>
      <c r="AD296"/>
      <c r="AE296"/>
      <c r="AF296"/>
      <c r="AG296"/>
      <c r="AH296"/>
      <c r="BU296" s="2"/>
      <c r="BV296" s="3"/>
      <c r="BW296" s="3"/>
      <c r="BX296" s="3"/>
      <c r="BY296" s="3"/>
    </row>
    <row r="297" spans="1:77" ht="41.45" customHeight="1">
      <c r="A297"/>
      <c r="J297"/>
      <c r="AA297"/>
      <c r="AB297"/>
      <c r="AC297"/>
      <c r="AD297"/>
      <c r="AE297"/>
      <c r="AF297"/>
      <c r="AG297"/>
      <c r="AH297"/>
      <c r="BU297" s="2"/>
      <c r="BV297" s="3"/>
      <c r="BW297" s="3"/>
      <c r="BX297" s="3"/>
      <c r="BY297" s="3"/>
    </row>
    <row r="298" spans="1:77" ht="41.45" customHeight="1">
      <c r="A298"/>
      <c r="J298"/>
      <c r="AA298"/>
      <c r="AB298"/>
      <c r="AC298"/>
      <c r="AD298"/>
      <c r="AE298"/>
      <c r="AF298"/>
      <c r="AG298"/>
      <c r="AH298"/>
      <c r="BU298" s="2"/>
      <c r="BV298" s="3"/>
      <c r="BW298" s="3"/>
      <c r="BX298" s="3"/>
      <c r="BY298" s="3"/>
    </row>
    <row r="299" spans="1:77" ht="41.45" customHeight="1">
      <c r="A299"/>
      <c r="J299"/>
      <c r="AA299"/>
      <c r="AB299"/>
      <c r="AC299"/>
      <c r="AD299"/>
      <c r="AE299"/>
      <c r="AF299"/>
      <c r="AG299"/>
      <c r="AH299"/>
      <c r="BU299" s="2"/>
      <c r="BV299" s="3"/>
      <c r="BW299" s="3"/>
      <c r="BX299" s="3"/>
      <c r="BY299" s="3"/>
    </row>
    <row r="300" spans="1:77" ht="41.45" customHeight="1">
      <c r="A300"/>
      <c r="J300"/>
      <c r="AA300"/>
      <c r="AB300"/>
      <c r="AC300"/>
      <c r="AD300"/>
      <c r="AE300"/>
      <c r="AF300"/>
      <c r="AG300"/>
      <c r="AH300"/>
      <c r="BU300" s="2"/>
      <c r="BV300" s="3"/>
      <c r="BW300" s="3"/>
      <c r="BX300" s="3"/>
      <c r="BY300" s="3"/>
    </row>
    <row r="301" spans="1:77" ht="41.45" customHeight="1">
      <c r="A301"/>
      <c r="J301"/>
      <c r="AA301"/>
      <c r="AB301"/>
      <c r="AC301"/>
      <c r="AD301"/>
      <c r="AE301"/>
      <c r="AF301"/>
      <c r="AG301"/>
      <c r="AH301"/>
      <c r="BU301" s="2"/>
      <c r="BV301" s="3"/>
      <c r="BW301" s="3"/>
      <c r="BX301" s="3"/>
      <c r="BY301" s="3"/>
    </row>
    <row r="302" spans="1:77" ht="41.45" customHeight="1">
      <c r="A302"/>
      <c r="J302"/>
      <c r="AA302"/>
      <c r="AB302"/>
      <c r="AC302"/>
      <c r="AD302"/>
      <c r="AE302"/>
      <c r="AF302"/>
      <c r="AG302"/>
      <c r="AH302"/>
      <c r="BU302" s="2"/>
      <c r="BV302" s="3"/>
      <c r="BW302" s="3"/>
      <c r="BX302" s="3"/>
      <c r="BY302" s="3"/>
    </row>
    <row r="303" spans="1:77" ht="41.45" customHeight="1">
      <c r="A303"/>
      <c r="J303"/>
      <c r="AA303"/>
      <c r="AB303"/>
      <c r="AC303"/>
      <c r="AD303"/>
      <c r="AE303"/>
      <c r="AF303"/>
      <c r="AG303"/>
      <c r="AH303"/>
      <c r="BU303" s="2"/>
      <c r="BV303" s="3"/>
      <c r="BW303" s="3"/>
      <c r="BX303" s="3"/>
      <c r="BY303" s="3"/>
    </row>
    <row r="304" spans="1:77" ht="41.45" customHeight="1">
      <c r="A304"/>
      <c r="J304"/>
      <c r="AA304"/>
      <c r="AB304"/>
      <c r="AC304"/>
      <c r="AD304"/>
      <c r="AE304"/>
      <c r="AF304"/>
      <c r="AG304"/>
      <c r="AH304"/>
      <c r="BU304" s="2"/>
      <c r="BV304" s="3"/>
      <c r="BW304" s="3"/>
      <c r="BX304" s="3"/>
      <c r="BY304" s="3"/>
    </row>
    <row r="305" spans="1:77" ht="41.45" customHeight="1">
      <c r="A305"/>
      <c r="J305"/>
      <c r="AA305"/>
      <c r="AB305"/>
      <c r="AC305"/>
      <c r="AD305"/>
      <c r="AE305"/>
      <c r="AF305"/>
      <c r="AG305"/>
      <c r="AH305"/>
      <c r="BU305" s="2"/>
      <c r="BV305" s="3"/>
      <c r="BW305" s="3"/>
      <c r="BX305" s="3"/>
      <c r="BY305" s="3"/>
    </row>
    <row r="306" spans="1:77" ht="41.45" customHeight="1">
      <c r="A306"/>
      <c r="J306"/>
      <c r="AA306"/>
      <c r="AB306"/>
      <c r="AC306"/>
      <c r="AD306"/>
      <c r="AE306"/>
      <c r="AF306"/>
      <c r="AG306"/>
      <c r="AH306"/>
      <c r="BU306" s="2"/>
      <c r="BV306" s="3"/>
      <c r="BW306" s="3"/>
      <c r="BX306" s="3"/>
      <c r="BY306" s="3"/>
    </row>
    <row r="307" spans="1:77" ht="41.45" customHeight="1">
      <c r="A307"/>
      <c r="J307"/>
      <c r="AA307"/>
      <c r="AB307"/>
      <c r="AC307"/>
      <c r="AD307"/>
      <c r="AE307"/>
      <c r="AF307"/>
      <c r="AG307"/>
      <c r="AH307"/>
      <c r="BU307" s="2"/>
      <c r="BV307" s="3"/>
      <c r="BW307" s="3"/>
      <c r="BX307" s="3"/>
      <c r="BY307" s="3"/>
    </row>
    <row r="308" spans="1:77" ht="41.45" customHeight="1">
      <c r="A308"/>
      <c r="J308"/>
      <c r="AA308"/>
      <c r="AB308"/>
      <c r="AC308"/>
      <c r="AD308"/>
      <c r="AE308"/>
      <c r="AF308"/>
      <c r="AG308"/>
      <c r="AH308"/>
      <c r="BU308" s="2"/>
      <c r="BV308" s="3"/>
      <c r="BW308" s="3"/>
      <c r="BX308" s="3"/>
      <c r="BY308" s="3"/>
    </row>
    <row r="309" spans="1:77" ht="41.45" customHeight="1">
      <c r="A309"/>
      <c r="J309"/>
      <c r="AA309"/>
      <c r="AB309"/>
      <c r="AC309"/>
      <c r="AD309"/>
      <c r="AE309"/>
      <c r="AF309"/>
      <c r="AG309"/>
      <c r="AH309"/>
      <c r="BU309" s="2"/>
      <c r="BV309" s="3"/>
      <c r="BW309" s="3"/>
      <c r="BX309" s="3"/>
      <c r="BY309" s="3"/>
    </row>
    <row r="310" spans="1:77" ht="41.45" customHeight="1">
      <c r="A310"/>
      <c r="J310"/>
      <c r="AA310"/>
      <c r="AB310"/>
      <c r="AC310"/>
      <c r="AD310"/>
      <c r="AE310"/>
      <c r="AF310"/>
      <c r="AG310"/>
      <c r="AH310"/>
      <c r="BU310" s="2"/>
      <c r="BV310" s="3"/>
      <c r="BW310" s="3"/>
      <c r="BX310" s="3"/>
      <c r="BY310" s="3"/>
    </row>
    <row r="311" spans="1:77" ht="41.45" customHeight="1">
      <c r="A311"/>
      <c r="J311"/>
      <c r="AA311"/>
      <c r="AB311"/>
      <c r="AC311"/>
      <c r="AD311"/>
      <c r="AE311"/>
      <c r="AF311"/>
      <c r="AG311"/>
      <c r="AH311"/>
      <c r="BU311" s="2"/>
      <c r="BV311" s="3"/>
      <c r="BW311" s="3"/>
      <c r="BX311" s="3"/>
      <c r="BY311" s="3"/>
    </row>
    <row r="312" spans="1:77" ht="41.45" customHeight="1">
      <c r="A312"/>
      <c r="J312"/>
      <c r="AA312"/>
      <c r="AB312"/>
      <c r="AC312"/>
      <c r="AD312"/>
      <c r="AE312"/>
      <c r="AF312"/>
      <c r="AG312"/>
      <c r="AH312"/>
      <c r="BU312" s="2"/>
      <c r="BV312" s="3"/>
      <c r="BW312" s="3"/>
      <c r="BX312" s="3"/>
      <c r="BY312" s="3"/>
    </row>
    <row r="313" spans="1:77" ht="41.45" customHeight="1">
      <c r="A313"/>
      <c r="J313"/>
      <c r="AA313"/>
      <c r="AB313"/>
      <c r="AC313"/>
      <c r="AD313"/>
      <c r="AE313"/>
      <c r="AF313"/>
      <c r="AG313"/>
      <c r="AH313"/>
      <c r="BU313" s="2"/>
      <c r="BV313" s="3"/>
      <c r="BW313" s="3"/>
      <c r="BX313" s="3"/>
      <c r="BY313" s="3"/>
    </row>
    <row r="314" spans="1:77" ht="41.45" customHeight="1">
      <c r="A314"/>
      <c r="J314"/>
      <c r="AA314"/>
      <c r="AB314"/>
      <c r="AC314"/>
      <c r="AD314"/>
      <c r="AE314"/>
      <c r="AF314"/>
      <c r="AG314"/>
      <c r="AH314"/>
      <c r="BU314" s="2"/>
      <c r="BV314" s="3"/>
      <c r="BW314" s="3"/>
      <c r="BX314" s="3"/>
      <c r="BY314" s="3"/>
    </row>
    <row r="315" spans="1:77" ht="41.45" customHeight="1">
      <c r="A315"/>
      <c r="J315"/>
      <c r="AA315"/>
      <c r="AB315"/>
      <c r="AC315"/>
      <c r="AD315"/>
      <c r="AE315"/>
      <c r="AF315"/>
      <c r="AG315"/>
      <c r="AH315"/>
      <c r="BU315" s="2"/>
      <c r="BV315" s="3"/>
      <c r="BW315" s="3"/>
      <c r="BX315" s="3"/>
      <c r="BY315" s="3"/>
    </row>
    <row r="316" spans="1:77" ht="41.45" customHeight="1">
      <c r="A316"/>
      <c r="J316"/>
      <c r="AA316"/>
      <c r="AB316"/>
      <c r="AC316"/>
      <c r="AD316"/>
      <c r="AE316"/>
      <c r="AF316"/>
      <c r="AG316"/>
      <c r="AH316"/>
      <c r="BU316" s="2"/>
      <c r="BV316" s="3"/>
      <c r="BW316" s="3"/>
      <c r="BX316" s="3"/>
      <c r="BY316" s="3"/>
    </row>
    <row r="317" spans="1:77" ht="41.45" customHeight="1">
      <c r="A317"/>
      <c r="J317"/>
      <c r="AA317"/>
      <c r="AB317"/>
      <c r="AC317"/>
      <c r="AD317"/>
      <c r="AE317"/>
      <c r="AF317"/>
      <c r="AG317"/>
      <c r="AH317"/>
      <c r="BU317" s="2"/>
      <c r="BV317" s="3"/>
      <c r="BW317" s="3"/>
      <c r="BX317" s="3"/>
      <c r="BY317" s="3"/>
    </row>
    <row r="318" spans="1:77" ht="41.45" customHeight="1">
      <c r="A318"/>
      <c r="J318"/>
      <c r="AA318"/>
      <c r="AB318"/>
      <c r="AC318"/>
      <c r="AD318"/>
      <c r="AE318"/>
      <c r="AF318"/>
      <c r="AG318"/>
      <c r="AH318"/>
      <c r="BU318" s="2"/>
      <c r="BV318" s="3"/>
      <c r="BW318" s="3"/>
      <c r="BX318" s="3"/>
      <c r="BY318" s="3"/>
    </row>
    <row r="319" spans="1:77" ht="41.45" customHeight="1">
      <c r="A319"/>
      <c r="J319"/>
      <c r="AA319"/>
      <c r="AB319"/>
      <c r="AC319"/>
      <c r="AD319"/>
      <c r="AE319"/>
      <c r="AF319"/>
      <c r="AG319"/>
      <c r="AH319"/>
      <c r="BU319" s="2"/>
      <c r="BV319" s="3"/>
      <c r="BW319" s="3"/>
      <c r="BX319" s="3"/>
      <c r="BY319" s="3"/>
    </row>
    <row r="320" spans="1:77" ht="41.45" customHeight="1">
      <c r="A320"/>
      <c r="J320"/>
      <c r="AA320"/>
      <c r="AB320"/>
      <c r="AC320"/>
      <c r="AD320"/>
      <c r="AE320"/>
      <c r="AF320"/>
      <c r="AG320"/>
      <c r="AH320"/>
      <c r="BU320" s="2"/>
      <c r="BV320" s="3"/>
      <c r="BW320" s="3"/>
      <c r="BX320" s="3"/>
      <c r="BY320" s="3"/>
    </row>
    <row r="321" spans="1:77" ht="41.45" customHeight="1">
      <c r="A321"/>
      <c r="J321"/>
      <c r="AA321"/>
      <c r="AB321"/>
      <c r="AC321"/>
      <c r="AD321"/>
      <c r="AE321"/>
      <c r="AF321"/>
      <c r="AG321"/>
      <c r="AH321"/>
      <c r="BU321" s="2"/>
      <c r="BV321" s="3"/>
      <c r="BW321" s="3"/>
      <c r="BX321" s="3"/>
      <c r="BY321" s="3"/>
    </row>
    <row r="322" spans="1:77" ht="41.45" customHeight="1">
      <c r="A322"/>
      <c r="J322"/>
      <c r="AA322"/>
      <c r="AB322"/>
      <c r="AC322"/>
      <c r="AD322"/>
      <c r="AE322"/>
      <c r="AF322"/>
      <c r="AG322"/>
      <c r="AH322"/>
      <c r="BU322" s="2"/>
      <c r="BV322" s="3"/>
      <c r="BW322" s="3"/>
      <c r="BX322" s="3"/>
      <c r="BY322" s="3"/>
    </row>
    <row r="323" spans="1:77" ht="41.45" customHeight="1">
      <c r="A323"/>
      <c r="J323"/>
      <c r="AA323"/>
      <c r="AB323"/>
      <c r="AC323"/>
      <c r="AD323"/>
      <c r="AE323"/>
      <c r="AF323"/>
      <c r="AG323"/>
      <c r="AH323"/>
      <c r="BU323" s="2"/>
      <c r="BV323" s="3"/>
      <c r="BW323" s="3"/>
      <c r="BX323" s="3"/>
      <c r="BY323" s="3"/>
    </row>
    <row r="324" spans="1:77" ht="41.45" customHeight="1">
      <c r="A324"/>
      <c r="J324"/>
      <c r="AA324"/>
      <c r="AB324"/>
      <c r="AC324"/>
      <c r="AD324"/>
      <c r="AE324"/>
      <c r="AF324"/>
      <c r="AG324"/>
      <c r="AH324"/>
      <c r="BU324" s="2"/>
      <c r="BV324" s="3"/>
      <c r="BW324" s="3"/>
      <c r="BX324" s="3"/>
      <c r="BY324" s="3"/>
    </row>
    <row r="325" spans="1:77" ht="41.45" customHeight="1">
      <c r="A325"/>
      <c r="J325"/>
      <c r="AA325"/>
      <c r="AB325"/>
      <c r="AC325"/>
      <c r="AD325"/>
      <c r="AE325"/>
      <c r="AF325"/>
      <c r="AG325"/>
      <c r="AH325"/>
      <c r="BU325" s="2"/>
      <c r="BV325" s="3"/>
      <c r="BW325" s="3"/>
      <c r="BX325" s="3"/>
      <c r="BY325" s="3"/>
    </row>
    <row r="326" spans="1:77" ht="41.45" customHeight="1">
      <c r="A326"/>
      <c r="J326"/>
      <c r="AA326"/>
      <c r="AB326"/>
      <c r="AC326"/>
      <c r="AD326"/>
      <c r="AE326"/>
      <c r="AF326"/>
      <c r="AG326"/>
      <c r="AH326"/>
      <c r="BU326" s="2"/>
      <c r="BV326" s="3"/>
      <c r="BW326" s="3"/>
      <c r="BX326" s="3"/>
      <c r="BY326" s="3"/>
    </row>
    <row r="327" spans="1:77" ht="41.45" customHeight="1">
      <c r="A327"/>
      <c r="J327"/>
      <c r="AA327"/>
      <c r="AB327"/>
      <c r="AC327"/>
      <c r="AD327"/>
      <c r="AE327"/>
      <c r="AF327"/>
      <c r="AG327"/>
      <c r="AH327"/>
      <c r="BU327" s="2"/>
      <c r="BV327" s="3"/>
      <c r="BW327" s="3"/>
      <c r="BX327" s="3"/>
      <c r="BY327" s="3"/>
    </row>
    <row r="328" spans="1:77" ht="41.45" customHeight="1">
      <c r="A328"/>
      <c r="J328"/>
      <c r="AA328"/>
      <c r="AB328"/>
      <c r="AC328"/>
      <c r="AD328"/>
      <c r="AE328"/>
      <c r="AF328"/>
      <c r="AG328"/>
      <c r="AH328"/>
      <c r="BU328" s="2"/>
      <c r="BV328" s="3"/>
      <c r="BW328" s="3"/>
      <c r="BX328" s="3"/>
      <c r="BY328" s="3"/>
    </row>
    <row r="329" spans="1:77" ht="41.45" customHeight="1">
      <c r="A329"/>
      <c r="J329"/>
      <c r="AA329"/>
      <c r="AB329"/>
      <c r="AC329"/>
      <c r="AD329"/>
      <c r="AE329"/>
      <c r="AF329"/>
      <c r="AG329"/>
      <c r="AH329"/>
      <c r="BU329" s="2"/>
      <c r="BV329" s="3"/>
      <c r="BW329" s="3"/>
      <c r="BX329" s="3"/>
      <c r="BY329" s="3"/>
    </row>
    <row r="330" spans="1:77" ht="41.45" customHeight="1">
      <c r="A330"/>
      <c r="J330"/>
      <c r="AA330"/>
      <c r="AB330"/>
      <c r="AC330"/>
      <c r="AD330"/>
      <c r="AE330"/>
      <c r="AF330"/>
      <c r="AG330"/>
      <c r="AH330"/>
      <c r="BU330" s="2"/>
      <c r="BV330" s="3"/>
      <c r="BW330" s="3"/>
      <c r="BX330" s="3"/>
      <c r="BY330" s="3"/>
    </row>
    <row r="331" spans="1:77" ht="41.45" customHeight="1">
      <c r="A331"/>
      <c r="J331"/>
      <c r="AA331"/>
      <c r="AB331"/>
      <c r="AC331"/>
      <c r="AD331"/>
      <c r="AE331"/>
      <c r="AF331"/>
      <c r="AG331"/>
      <c r="AH331"/>
      <c r="BU331" s="2"/>
      <c r="BV331" s="3"/>
      <c r="BW331" s="3"/>
      <c r="BX331" s="3"/>
      <c r="BY331" s="3"/>
    </row>
    <row r="332" spans="1:77" ht="41.45" customHeight="1">
      <c r="A332"/>
      <c r="J332"/>
      <c r="AA332"/>
      <c r="AB332"/>
      <c r="AC332"/>
      <c r="AD332"/>
      <c r="AE332"/>
      <c r="AF332"/>
      <c r="AG332"/>
      <c r="AH332"/>
      <c r="BU332" s="2"/>
      <c r="BV332" s="3"/>
      <c r="BW332" s="3"/>
      <c r="BX332" s="3"/>
      <c r="BY332" s="3"/>
    </row>
    <row r="333" spans="1:77" ht="41.45" customHeight="1">
      <c r="A333"/>
      <c r="J333"/>
      <c r="AA333"/>
      <c r="AB333"/>
      <c r="AC333"/>
      <c r="AD333"/>
      <c r="AE333"/>
      <c r="AF333"/>
      <c r="AG333"/>
      <c r="AH333"/>
      <c r="BU333" s="2"/>
      <c r="BV333" s="3"/>
      <c r="BW333" s="3"/>
      <c r="BX333" s="3"/>
      <c r="BY333" s="3"/>
    </row>
    <row r="334" spans="1:77" ht="41.45" customHeight="1">
      <c r="A334"/>
      <c r="J334"/>
      <c r="AA334"/>
      <c r="AB334"/>
      <c r="AC334"/>
      <c r="AD334"/>
      <c r="AE334"/>
      <c r="AF334"/>
      <c r="AG334"/>
      <c r="AH334"/>
      <c r="BU334" s="2"/>
      <c r="BV334" s="3"/>
      <c r="BW334" s="3"/>
      <c r="BX334" s="3"/>
      <c r="BY334" s="3"/>
    </row>
    <row r="335" spans="1:77" ht="41.45" customHeight="1">
      <c r="A335"/>
      <c r="J335"/>
      <c r="AA335"/>
      <c r="AB335"/>
      <c r="AC335"/>
      <c r="AD335"/>
      <c r="AE335"/>
      <c r="AF335"/>
      <c r="AG335"/>
      <c r="AH335"/>
      <c r="BU335" s="2"/>
      <c r="BV335" s="3"/>
      <c r="BW335" s="3"/>
      <c r="BX335" s="3"/>
      <c r="BY335" s="3"/>
    </row>
    <row r="336" spans="1:77" ht="41.45" customHeight="1">
      <c r="A336"/>
      <c r="J336"/>
      <c r="AA336"/>
      <c r="AB336"/>
      <c r="AC336"/>
      <c r="AD336"/>
      <c r="AE336"/>
      <c r="AF336"/>
      <c r="AG336"/>
      <c r="AH336"/>
      <c r="BU336" s="2"/>
      <c r="BV336" s="3"/>
      <c r="BW336" s="3"/>
      <c r="BX336" s="3"/>
      <c r="BY336" s="3"/>
    </row>
    <row r="337" spans="1:77" ht="41.45" customHeight="1">
      <c r="A337"/>
      <c r="J337"/>
      <c r="AA337"/>
      <c r="AB337"/>
      <c r="AC337"/>
      <c r="AD337"/>
      <c r="AE337"/>
      <c r="AF337"/>
      <c r="AG337"/>
      <c r="AH337"/>
      <c r="BU337" s="2"/>
      <c r="BV337" s="3"/>
      <c r="BW337" s="3"/>
      <c r="BX337" s="3"/>
      <c r="BY337" s="3"/>
    </row>
    <row r="338" spans="1:77" ht="41.45" customHeight="1">
      <c r="A338"/>
      <c r="J338"/>
      <c r="AA338"/>
      <c r="AB338"/>
      <c r="AC338"/>
      <c r="AD338"/>
      <c r="AE338"/>
      <c r="AF338"/>
      <c r="AG338"/>
      <c r="AH338"/>
      <c r="BU338" s="2"/>
      <c r="BV338" s="3"/>
      <c r="BW338" s="3"/>
      <c r="BX338" s="3"/>
      <c r="BY338" s="3"/>
    </row>
    <row r="339" spans="1:77" ht="41.45" customHeight="1">
      <c r="A339"/>
      <c r="J339"/>
      <c r="AA339"/>
      <c r="AB339"/>
      <c r="AC339"/>
      <c r="AD339"/>
      <c r="AE339"/>
      <c r="AF339"/>
      <c r="AG339"/>
      <c r="AH339"/>
      <c r="BU339" s="2"/>
      <c r="BV339" s="3"/>
      <c r="BW339" s="3"/>
      <c r="BX339" s="3"/>
      <c r="BY339" s="3"/>
    </row>
    <row r="340" spans="1:77" ht="41.45" customHeight="1">
      <c r="A340"/>
      <c r="J340"/>
      <c r="AA340"/>
      <c r="AB340"/>
      <c r="AC340"/>
      <c r="AD340"/>
      <c r="AE340"/>
      <c r="AF340"/>
      <c r="AG340"/>
      <c r="AH340"/>
      <c r="BU340" s="2"/>
      <c r="BV340" s="3"/>
      <c r="BW340" s="3"/>
      <c r="BX340" s="3"/>
      <c r="BY340" s="3"/>
    </row>
    <row r="341" spans="1:77" ht="41.45" customHeight="1">
      <c r="A341"/>
      <c r="J341"/>
      <c r="AA341"/>
      <c r="AB341"/>
      <c r="AC341"/>
      <c r="AD341"/>
      <c r="AE341"/>
      <c r="AF341"/>
      <c r="AG341"/>
      <c r="AH341"/>
      <c r="BU341" s="2"/>
      <c r="BV341" s="3"/>
      <c r="BW341" s="3"/>
      <c r="BX341" s="3"/>
      <c r="BY341" s="3"/>
    </row>
    <row r="342" spans="1:77" ht="41.45" customHeight="1">
      <c r="A342"/>
      <c r="J342"/>
      <c r="AA342"/>
      <c r="AB342"/>
      <c r="AC342"/>
      <c r="AD342"/>
      <c r="AE342"/>
      <c r="AF342"/>
      <c r="AG342"/>
      <c r="AH342"/>
      <c r="BU342" s="2"/>
      <c r="BV342" s="3"/>
      <c r="BW342" s="3"/>
      <c r="BX342" s="3"/>
      <c r="BY342" s="3"/>
    </row>
    <row r="343" spans="1:77" ht="41.45" customHeight="1">
      <c r="A343"/>
      <c r="J343"/>
      <c r="AA343"/>
      <c r="AB343"/>
      <c r="AC343"/>
      <c r="AD343"/>
      <c r="AE343"/>
      <c r="AF343"/>
      <c r="AG343"/>
      <c r="AH343"/>
      <c r="BU343" s="2"/>
      <c r="BV343" s="3"/>
      <c r="BW343" s="3"/>
      <c r="BX343" s="3"/>
      <c r="BY343" s="3"/>
    </row>
    <row r="344" spans="1:77" ht="41.45" customHeight="1">
      <c r="A344"/>
      <c r="J344"/>
      <c r="AA344"/>
      <c r="AB344"/>
      <c r="AC344"/>
      <c r="AD344"/>
      <c r="AE344"/>
      <c r="AF344"/>
      <c r="AG344"/>
      <c r="AH344"/>
      <c r="BU344" s="2"/>
      <c r="BV344" s="3"/>
      <c r="BW344" s="3"/>
      <c r="BX344" s="3"/>
      <c r="BY344" s="3"/>
    </row>
    <row r="345" spans="1:77" ht="41.45" customHeight="1">
      <c r="A345"/>
      <c r="J345"/>
      <c r="AA345"/>
      <c r="AB345"/>
      <c r="AC345"/>
      <c r="AD345"/>
      <c r="AE345"/>
      <c r="AF345"/>
      <c r="AG345"/>
      <c r="AH345"/>
      <c r="BU345" s="2"/>
      <c r="BV345" s="3"/>
      <c r="BW345" s="3"/>
      <c r="BX345" s="3"/>
      <c r="BY345" s="3"/>
    </row>
    <row r="346" spans="1:77" ht="41.45" customHeight="1">
      <c r="A346"/>
      <c r="J346"/>
      <c r="AA346"/>
      <c r="AB346"/>
      <c r="AC346"/>
      <c r="AD346"/>
      <c r="AE346"/>
      <c r="AF346"/>
      <c r="AG346"/>
      <c r="AH346"/>
      <c r="BU346" s="2"/>
      <c r="BV346" s="3"/>
      <c r="BW346" s="3"/>
      <c r="BX346" s="3"/>
      <c r="BY346" s="3"/>
    </row>
    <row r="347" spans="1:77" ht="41.45" customHeight="1">
      <c r="A347"/>
      <c r="J347"/>
      <c r="AA347"/>
      <c r="AB347"/>
      <c r="AC347"/>
      <c r="AD347"/>
      <c r="AE347"/>
      <c r="AF347"/>
      <c r="AG347"/>
      <c r="AH347"/>
      <c r="BU347" s="2"/>
      <c r="BV347" s="3"/>
      <c r="BW347" s="3"/>
      <c r="BX347" s="3"/>
      <c r="BY347" s="3"/>
    </row>
    <row r="348" spans="1:77" ht="41.45" customHeight="1">
      <c r="A348"/>
      <c r="J348"/>
      <c r="AA348"/>
      <c r="AB348"/>
      <c r="AC348"/>
      <c r="AD348"/>
      <c r="AE348"/>
      <c r="AF348"/>
      <c r="AG348"/>
      <c r="AH348"/>
      <c r="BU348" s="2"/>
      <c r="BV348" s="3"/>
      <c r="BW348" s="3"/>
      <c r="BX348" s="3"/>
      <c r="BY348" s="3"/>
    </row>
    <row r="349" spans="1:77" ht="41.45" customHeight="1">
      <c r="A349"/>
      <c r="J349"/>
      <c r="AA349"/>
      <c r="AB349"/>
      <c r="AC349"/>
      <c r="AD349"/>
      <c r="AE349"/>
      <c r="AF349"/>
      <c r="AG349"/>
      <c r="AH349"/>
      <c r="BU349" s="2"/>
      <c r="BV349" s="3"/>
      <c r="BW349" s="3"/>
      <c r="BX349" s="3"/>
      <c r="BY349" s="3"/>
    </row>
    <row r="350" spans="1:77" ht="41.45" customHeight="1">
      <c r="A350"/>
      <c r="J350"/>
      <c r="AA350"/>
      <c r="AB350"/>
      <c r="AC350"/>
      <c r="AD350"/>
      <c r="AE350"/>
      <c r="AF350"/>
      <c r="AG350"/>
      <c r="AH350"/>
      <c r="BU350" s="2"/>
      <c r="BV350" s="3"/>
      <c r="BW350" s="3"/>
      <c r="BX350" s="3"/>
      <c r="BY350" s="3"/>
    </row>
    <row r="351" spans="1:77" ht="41.45" customHeight="1">
      <c r="A351"/>
      <c r="J351"/>
      <c r="AA351"/>
      <c r="AB351"/>
      <c r="AC351"/>
      <c r="AD351"/>
      <c r="AE351"/>
      <c r="AF351"/>
      <c r="AG351"/>
      <c r="AH351"/>
      <c r="BU351" s="2"/>
      <c r="BV351" s="3"/>
      <c r="BW351" s="3"/>
      <c r="BX351" s="3"/>
      <c r="BY351" s="3"/>
    </row>
    <row r="352" spans="1:77" ht="41.45" customHeight="1">
      <c r="A352"/>
      <c r="J352"/>
      <c r="AA352"/>
      <c r="AB352"/>
      <c r="AC352"/>
      <c r="AD352"/>
      <c r="AE352"/>
      <c r="AF352"/>
      <c r="AG352"/>
      <c r="AH352"/>
      <c r="BU352" s="2"/>
      <c r="BV352" s="3"/>
      <c r="BW352" s="3"/>
      <c r="BX352" s="3"/>
      <c r="BY352" s="3"/>
    </row>
    <row r="353" spans="1:77" ht="41.45" customHeight="1">
      <c r="A353"/>
      <c r="J353"/>
      <c r="AA353"/>
      <c r="AB353"/>
      <c r="AC353"/>
      <c r="AD353"/>
      <c r="AE353"/>
      <c r="AF353"/>
      <c r="AG353"/>
      <c r="AH353"/>
      <c r="BU353" s="2"/>
      <c r="BV353" s="3"/>
      <c r="BW353" s="3"/>
      <c r="BX353" s="3"/>
      <c r="BY353" s="3"/>
    </row>
    <row r="354" spans="1:77" ht="41.45" customHeight="1">
      <c r="A354"/>
      <c r="J354"/>
      <c r="AA354"/>
      <c r="AB354"/>
      <c r="AC354"/>
      <c r="AD354"/>
      <c r="AE354"/>
      <c r="AF354"/>
      <c r="AG354"/>
      <c r="AH354"/>
      <c r="BU354" s="2"/>
      <c r="BV354" s="3"/>
      <c r="BW354" s="3"/>
      <c r="BX354" s="3"/>
      <c r="BY354" s="3"/>
    </row>
    <row r="355" spans="1:77" ht="41.45" customHeight="1">
      <c r="A355"/>
      <c r="J355"/>
      <c r="AA355"/>
      <c r="AB355"/>
      <c r="AC355"/>
      <c r="AD355"/>
      <c r="AE355"/>
      <c r="AF355"/>
      <c r="AG355"/>
      <c r="AH355"/>
      <c r="BU355" s="2"/>
      <c r="BV355" s="3"/>
      <c r="BW355" s="3"/>
      <c r="BX355" s="3"/>
      <c r="BY355" s="3"/>
    </row>
    <row r="356" spans="1:77" ht="41.45" customHeight="1">
      <c r="A356"/>
      <c r="J356"/>
      <c r="AA356"/>
      <c r="AB356"/>
      <c r="AC356"/>
      <c r="AD356"/>
      <c r="AE356"/>
      <c r="AF356"/>
      <c r="AG356"/>
      <c r="AH356"/>
      <c r="BU356" s="2"/>
      <c r="BV356" s="3"/>
      <c r="BW356" s="3"/>
      <c r="BX356" s="3"/>
      <c r="BY356" s="3"/>
    </row>
    <row r="357" spans="1:77" ht="41.45" customHeight="1">
      <c r="A357"/>
      <c r="J357"/>
      <c r="AA357"/>
      <c r="AB357"/>
      <c r="AC357"/>
      <c r="AD357"/>
      <c r="AE357"/>
      <c r="AF357"/>
      <c r="AG357"/>
      <c r="AH357"/>
      <c r="BU357" s="2"/>
      <c r="BV357" s="3"/>
      <c r="BW357" s="3"/>
      <c r="BX357" s="3"/>
      <c r="BY357" s="3"/>
    </row>
    <row r="358" spans="1:77" ht="41.45" customHeight="1">
      <c r="A358"/>
      <c r="J358"/>
      <c r="AA358"/>
      <c r="AB358"/>
      <c r="AC358"/>
      <c r="AD358"/>
      <c r="AE358"/>
      <c r="AF358"/>
      <c r="AG358"/>
      <c r="AH358"/>
      <c r="BU358" s="2"/>
      <c r="BV358" s="3"/>
      <c r="BW358" s="3"/>
      <c r="BX358" s="3"/>
      <c r="BY358" s="3"/>
    </row>
    <row r="359" spans="1:77" ht="41.45" customHeight="1">
      <c r="A359"/>
      <c r="J359"/>
      <c r="AA359"/>
      <c r="AB359"/>
      <c r="AC359"/>
      <c r="AD359"/>
      <c r="AE359"/>
      <c r="AF359"/>
      <c r="AG359"/>
      <c r="AH359"/>
      <c r="BU359" s="2"/>
      <c r="BV359" s="3"/>
      <c r="BW359" s="3"/>
      <c r="BX359" s="3"/>
      <c r="BY359" s="3"/>
    </row>
    <row r="360" spans="1:77" ht="41.45" customHeight="1">
      <c r="A360"/>
      <c r="J360"/>
      <c r="AA360"/>
      <c r="AB360"/>
      <c r="AC360"/>
      <c r="AD360"/>
      <c r="AE360"/>
      <c r="AF360"/>
      <c r="AG360"/>
      <c r="AH360"/>
      <c r="BU360" s="2"/>
      <c r="BV360" s="3"/>
      <c r="BW360" s="3"/>
      <c r="BX360" s="3"/>
      <c r="BY360" s="3"/>
    </row>
    <row r="361" spans="1:77" ht="41.45" customHeight="1">
      <c r="A361"/>
      <c r="J361"/>
      <c r="AA361"/>
      <c r="AB361"/>
      <c r="AC361"/>
      <c r="AD361"/>
      <c r="AE361"/>
      <c r="AF361"/>
      <c r="AG361"/>
      <c r="AH361"/>
      <c r="BU361" s="2"/>
      <c r="BV361" s="3"/>
      <c r="BW361" s="3"/>
      <c r="BX361" s="3"/>
      <c r="BY361" s="3"/>
    </row>
    <row r="362" spans="1:77" ht="41.45" customHeight="1">
      <c r="A362"/>
      <c r="J362"/>
      <c r="AA362"/>
      <c r="AB362"/>
      <c r="AC362"/>
      <c r="AD362"/>
      <c r="AE362"/>
      <c r="AF362"/>
      <c r="AG362"/>
      <c r="AH362"/>
      <c r="BU362" s="2"/>
      <c r="BV362" s="3"/>
      <c r="BW362" s="3"/>
      <c r="BX362" s="3"/>
      <c r="BY362" s="3"/>
    </row>
    <row r="363" spans="1:77" ht="41.45" customHeight="1">
      <c r="A363"/>
      <c r="J363"/>
      <c r="AA363"/>
      <c r="AB363"/>
      <c r="AC363"/>
      <c r="AD363"/>
      <c r="AE363"/>
      <c r="AF363"/>
      <c r="AG363"/>
      <c r="AH363"/>
      <c r="BU363" s="2"/>
      <c r="BV363" s="3"/>
      <c r="BW363" s="3"/>
      <c r="BX363" s="3"/>
      <c r="BY363" s="3"/>
    </row>
    <row r="364" spans="1:77" ht="41.45" customHeight="1">
      <c r="A364"/>
      <c r="J364"/>
      <c r="AA364"/>
      <c r="AB364"/>
      <c r="AC364"/>
      <c r="AD364"/>
      <c r="AE364"/>
      <c r="AF364"/>
      <c r="AG364"/>
      <c r="AH364"/>
      <c r="BU364" s="2"/>
      <c r="BV364" s="3"/>
      <c r="BW364" s="3"/>
      <c r="BX364" s="3"/>
      <c r="BY364" s="3"/>
    </row>
    <row r="365" spans="1:77" ht="41.45" customHeight="1">
      <c r="A365"/>
      <c r="J365"/>
      <c r="AA365"/>
      <c r="AB365"/>
      <c r="AC365"/>
      <c r="AD365"/>
      <c r="AE365"/>
      <c r="AF365"/>
      <c r="AG365"/>
      <c r="AH365"/>
      <c r="BU365" s="2"/>
      <c r="BV365" s="3"/>
      <c r="BW365" s="3"/>
      <c r="BX365" s="3"/>
      <c r="BY365" s="3"/>
    </row>
    <row r="366" spans="1:77" ht="41.45" customHeight="1">
      <c r="A366"/>
      <c r="J366"/>
      <c r="AA366"/>
      <c r="AB366"/>
      <c r="AC366"/>
      <c r="AD366"/>
      <c r="AE366"/>
      <c r="AF366"/>
      <c r="AG366"/>
      <c r="AH366"/>
      <c r="BU366" s="2"/>
      <c r="BV366" s="3"/>
      <c r="BW366" s="3"/>
      <c r="BX366" s="3"/>
      <c r="BY366" s="3"/>
    </row>
    <row r="367" spans="1:77" ht="41.45" customHeight="1">
      <c r="A367"/>
      <c r="J367"/>
      <c r="AA367"/>
      <c r="AB367"/>
      <c r="AC367"/>
      <c r="AD367"/>
      <c r="AE367"/>
      <c r="AF367"/>
      <c r="AG367"/>
      <c r="AH367"/>
      <c r="BU367" s="2"/>
      <c r="BV367" s="3"/>
      <c r="BW367" s="3"/>
      <c r="BX367" s="3"/>
      <c r="BY367" s="3"/>
    </row>
    <row r="368" spans="1:77" ht="41.45" customHeight="1">
      <c r="A368"/>
      <c r="J368"/>
      <c r="AA368"/>
      <c r="AB368"/>
      <c r="AC368"/>
      <c r="AD368"/>
      <c r="AE368"/>
      <c r="AF368"/>
      <c r="AG368"/>
      <c r="AH368"/>
      <c r="BU368" s="2"/>
      <c r="BV368" s="3"/>
      <c r="BW368" s="3"/>
      <c r="BX368" s="3"/>
      <c r="BY368" s="3"/>
    </row>
    <row r="369" spans="1:77" ht="41.45" customHeight="1">
      <c r="A369"/>
      <c r="J369"/>
      <c r="AA369"/>
      <c r="AB369"/>
      <c r="AC369"/>
      <c r="AD369"/>
      <c r="AE369"/>
      <c r="AF369"/>
      <c r="AG369"/>
      <c r="AH369"/>
      <c r="BU369" s="2"/>
      <c r="BV369" s="3"/>
      <c r="BW369" s="3"/>
      <c r="BX369" s="3"/>
      <c r="BY369" s="3"/>
    </row>
    <row r="370" spans="1:77" ht="41.45" customHeight="1">
      <c r="A370"/>
      <c r="J370"/>
      <c r="AA370"/>
      <c r="AB370"/>
      <c r="AC370"/>
      <c r="AD370"/>
      <c r="AE370"/>
      <c r="AF370"/>
      <c r="AG370"/>
      <c r="AH370"/>
      <c r="BU370" s="2"/>
      <c r="BV370" s="3"/>
      <c r="BW370" s="3"/>
      <c r="BX370" s="3"/>
      <c r="BY370" s="3"/>
    </row>
    <row r="371" spans="1:77" ht="41.45" customHeight="1">
      <c r="A371"/>
      <c r="J371"/>
      <c r="AA371"/>
      <c r="AB371"/>
      <c r="AC371"/>
      <c r="AD371"/>
      <c r="AE371"/>
      <c r="AF371"/>
      <c r="AG371"/>
      <c r="AH371"/>
      <c r="BU371" s="2"/>
      <c r="BV371" s="3"/>
      <c r="BW371" s="3"/>
      <c r="BX371" s="3"/>
      <c r="BY371" s="3"/>
    </row>
    <row r="372" spans="1:77" ht="41.45" customHeight="1">
      <c r="A372"/>
      <c r="J372"/>
      <c r="AA372"/>
      <c r="AB372"/>
      <c r="AC372"/>
      <c r="AD372"/>
      <c r="AE372"/>
      <c r="AF372"/>
      <c r="AG372"/>
      <c r="AH372"/>
      <c r="BU372" s="2"/>
      <c r="BV372" s="3"/>
      <c r="BW372" s="3"/>
      <c r="BX372" s="3"/>
      <c r="BY372" s="3"/>
    </row>
    <row r="373" spans="1:77" ht="41.45" customHeight="1">
      <c r="A373"/>
      <c r="J373"/>
      <c r="AA373"/>
      <c r="AB373"/>
      <c r="AC373"/>
      <c r="AD373"/>
      <c r="AE373"/>
      <c r="AF373"/>
      <c r="AG373"/>
      <c r="AH373"/>
      <c r="BU373" s="2"/>
      <c r="BV373" s="3"/>
      <c r="BW373" s="3"/>
      <c r="BX373" s="3"/>
      <c r="BY373" s="3"/>
    </row>
    <row r="374" spans="1:77" ht="41.45" customHeight="1">
      <c r="A374"/>
      <c r="J374"/>
      <c r="AA374"/>
      <c r="AB374"/>
      <c r="AC374"/>
      <c r="AD374"/>
      <c r="AE374"/>
      <c r="AF374"/>
      <c r="AG374"/>
      <c r="AH374"/>
      <c r="BU374" s="2"/>
      <c r="BV374" s="3"/>
      <c r="BW374" s="3"/>
      <c r="BX374" s="3"/>
      <c r="BY374" s="3"/>
    </row>
    <row r="375" spans="1:77" ht="41.45" customHeight="1">
      <c r="A375"/>
      <c r="J375"/>
      <c r="AA375"/>
      <c r="AB375"/>
      <c r="AC375"/>
      <c r="AD375"/>
      <c r="AE375"/>
      <c r="AF375"/>
      <c r="AG375"/>
      <c r="AH375"/>
      <c r="BU375" s="2"/>
      <c r="BV375" s="3"/>
      <c r="BW375" s="3"/>
      <c r="BX375" s="3"/>
      <c r="BY375" s="3"/>
    </row>
    <row r="376" spans="1:77" ht="41.45" customHeight="1">
      <c r="A376"/>
      <c r="J376"/>
      <c r="AA376"/>
      <c r="AB376"/>
      <c r="AC376"/>
      <c r="AD376"/>
      <c r="AE376"/>
      <c r="AF376"/>
      <c r="AG376"/>
      <c r="AH376"/>
      <c r="BU376" s="2"/>
      <c r="BV376" s="3"/>
      <c r="BW376" s="3"/>
      <c r="BX376" s="3"/>
      <c r="BY376" s="3"/>
    </row>
    <row r="377" spans="1:77" ht="41.45" customHeight="1">
      <c r="A377"/>
      <c r="J377"/>
      <c r="AA377"/>
      <c r="AB377"/>
      <c r="AC377"/>
      <c r="AD377"/>
      <c r="AE377"/>
      <c r="AF377"/>
      <c r="AG377"/>
      <c r="AH377"/>
      <c r="BU377" s="2"/>
      <c r="BV377" s="3"/>
      <c r="BW377" s="3"/>
      <c r="BX377" s="3"/>
      <c r="BY377" s="3"/>
    </row>
    <row r="378" spans="1:77" ht="41.45" customHeight="1">
      <c r="A378"/>
      <c r="J378"/>
      <c r="AA378"/>
      <c r="AB378"/>
      <c r="AC378"/>
      <c r="AD378"/>
      <c r="AE378"/>
      <c r="AF378"/>
      <c r="AG378"/>
      <c r="AH378"/>
      <c r="BU378" s="2"/>
      <c r="BV378" s="3"/>
      <c r="BW378" s="3"/>
      <c r="BX378" s="3"/>
      <c r="BY378" s="3"/>
    </row>
    <row r="379" spans="1:77" ht="41.45" customHeight="1">
      <c r="A379"/>
      <c r="J379"/>
      <c r="AA379"/>
      <c r="AB379"/>
      <c r="AC379"/>
      <c r="AD379"/>
      <c r="AE379"/>
      <c r="AF379"/>
      <c r="AG379"/>
      <c r="AH379"/>
      <c r="BU379" s="2"/>
      <c r="BV379" s="3"/>
      <c r="BW379" s="3"/>
      <c r="BX379" s="3"/>
      <c r="BY379" s="3"/>
    </row>
    <row r="380" spans="1:77" ht="41.45" customHeight="1">
      <c r="A380"/>
      <c r="J380"/>
      <c r="AA380"/>
      <c r="AB380"/>
      <c r="AC380"/>
      <c r="AD380"/>
      <c r="AE380"/>
      <c r="AF380"/>
      <c r="AG380"/>
      <c r="AH380"/>
      <c r="BU380" s="2"/>
      <c r="BV380" s="3"/>
      <c r="BW380" s="3"/>
      <c r="BX380" s="3"/>
      <c r="BY380" s="3"/>
    </row>
    <row r="381" spans="1:77" ht="41.45" customHeight="1">
      <c r="A381"/>
      <c r="J381"/>
      <c r="AA381"/>
      <c r="AB381"/>
      <c r="AC381"/>
      <c r="AD381"/>
      <c r="AE381"/>
      <c r="AF381"/>
      <c r="AG381"/>
      <c r="AH381"/>
      <c r="BU381" s="2"/>
      <c r="BV381" s="3"/>
      <c r="BW381" s="3"/>
      <c r="BX381" s="3"/>
      <c r="BY381" s="3"/>
    </row>
    <row r="382" spans="1:77" ht="41.45" customHeight="1">
      <c r="A382"/>
      <c r="J382"/>
      <c r="AA382"/>
      <c r="AB382"/>
      <c r="AC382"/>
      <c r="AD382"/>
      <c r="AE382"/>
      <c r="AF382"/>
      <c r="AG382"/>
      <c r="AH382"/>
      <c r="BU382" s="2"/>
      <c r="BV382" s="3"/>
      <c r="BW382" s="3"/>
      <c r="BX382" s="3"/>
      <c r="BY382" s="3"/>
    </row>
    <row r="383" spans="1:77" ht="41.45" customHeight="1">
      <c r="A383"/>
      <c r="J383"/>
      <c r="AA383"/>
      <c r="AB383"/>
      <c r="AC383"/>
      <c r="AD383"/>
      <c r="AE383"/>
      <c r="AF383"/>
      <c r="AG383"/>
      <c r="AH383"/>
      <c r="BU383" s="2"/>
      <c r="BV383" s="3"/>
      <c r="BW383" s="3"/>
      <c r="BX383" s="3"/>
      <c r="BY383" s="3"/>
    </row>
    <row r="384" spans="1:77" ht="41.45" customHeight="1">
      <c r="A384"/>
      <c r="J384"/>
      <c r="AA384"/>
      <c r="AB384"/>
      <c r="AC384"/>
      <c r="AD384"/>
      <c r="AE384"/>
      <c r="AF384"/>
      <c r="AG384"/>
      <c r="AH384"/>
      <c r="BU384" s="2"/>
      <c r="BV384" s="3"/>
      <c r="BW384" s="3"/>
      <c r="BX384" s="3"/>
      <c r="BY384" s="3"/>
    </row>
    <row r="385" spans="1:77" ht="41.45" customHeight="1">
      <c r="A385"/>
      <c r="J385"/>
      <c r="AA385"/>
      <c r="AB385"/>
      <c r="AC385"/>
      <c r="AD385"/>
      <c r="AE385"/>
      <c r="AF385"/>
      <c r="AG385"/>
      <c r="AH385"/>
      <c r="BU385" s="2"/>
      <c r="BV385" s="3"/>
      <c r="BW385" s="3"/>
      <c r="BX385" s="3"/>
      <c r="BY385" s="3"/>
    </row>
    <row r="386" spans="1:77" ht="41.45" customHeight="1">
      <c r="A386"/>
      <c r="J386"/>
      <c r="AA386"/>
      <c r="AB386"/>
      <c r="AC386"/>
      <c r="AD386"/>
      <c r="AE386"/>
      <c r="AF386"/>
      <c r="AG386"/>
      <c r="AH386"/>
      <c r="BU386" s="2"/>
      <c r="BV386" s="3"/>
      <c r="BW386" s="3"/>
      <c r="BX386" s="3"/>
      <c r="BY386" s="3"/>
    </row>
    <row r="387" spans="1:77" ht="41.45" customHeight="1">
      <c r="A387"/>
      <c r="J387"/>
      <c r="AA387"/>
      <c r="AB387"/>
      <c r="AC387"/>
      <c r="AD387"/>
      <c r="AE387"/>
      <c r="AF387"/>
      <c r="AG387"/>
      <c r="AH387"/>
      <c r="BU387" s="2"/>
      <c r="BV387" s="3"/>
      <c r="BW387" s="3"/>
      <c r="BX387" s="3"/>
      <c r="BY387" s="3"/>
    </row>
    <row r="388" spans="1:77" ht="41.45" customHeight="1">
      <c r="A388"/>
      <c r="J388"/>
      <c r="AA388"/>
      <c r="AB388"/>
      <c r="AC388"/>
      <c r="AD388"/>
      <c r="AE388"/>
      <c r="AF388"/>
      <c r="AG388"/>
      <c r="AH388"/>
      <c r="BU388" s="2"/>
      <c r="BV388" s="3"/>
      <c r="BW388" s="3"/>
      <c r="BX388" s="3"/>
      <c r="BY388" s="3"/>
    </row>
    <row r="389" spans="1:77" ht="41.45" customHeight="1">
      <c r="A389"/>
      <c r="J389"/>
      <c r="AA389"/>
      <c r="AB389"/>
      <c r="AC389"/>
      <c r="AD389"/>
      <c r="AE389"/>
      <c r="AF389"/>
      <c r="AG389"/>
      <c r="AH389"/>
      <c r="BU389" s="2"/>
      <c r="BV389" s="3"/>
      <c r="BW389" s="3"/>
      <c r="BX389" s="3"/>
      <c r="BY389" s="3"/>
    </row>
    <row r="390" spans="1:77" ht="41.45" customHeight="1">
      <c r="A390"/>
      <c r="J390"/>
      <c r="AA390"/>
      <c r="AB390"/>
      <c r="AC390"/>
      <c r="AD390"/>
      <c r="AE390"/>
      <c r="AF390"/>
      <c r="AG390"/>
      <c r="AH390"/>
      <c r="BU390" s="2"/>
      <c r="BV390" s="3"/>
      <c r="BW390" s="3"/>
      <c r="BX390" s="3"/>
      <c r="BY390" s="3"/>
    </row>
    <row r="391" spans="1:77" ht="41.45" customHeight="1">
      <c r="A391"/>
      <c r="J391"/>
      <c r="AA391"/>
      <c r="AB391"/>
      <c r="AC391"/>
      <c r="AD391"/>
      <c r="AE391"/>
      <c r="AF391"/>
      <c r="AG391"/>
      <c r="AH391"/>
      <c r="BU391" s="2"/>
      <c r="BV391" s="3"/>
      <c r="BW391" s="3"/>
      <c r="BX391" s="3"/>
      <c r="BY391" s="3"/>
    </row>
    <row r="392" spans="1:77" ht="41.45" customHeight="1">
      <c r="A392"/>
      <c r="J392"/>
      <c r="AA392"/>
      <c r="AB392"/>
      <c r="AC392"/>
      <c r="AD392"/>
      <c r="AE392"/>
      <c r="AF392"/>
      <c r="AG392"/>
      <c r="AH392"/>
      <c r="BU392" s="2"/>
      <c r="BV392" s="3"/>
      <c r="BW392" s="3"/>
      <c r="BX392" s="3"/>
      <c r="BY392" s="3"/>
    </row>
    <row r="393" spans="1:77" ht="41.45" customHeight="1">
      <c r="A393"/>
      <c r="J393"/>
      <c r="AA393"/>
      <c r="AB393"/>
      <c r="AC393"/>
      <c r="AD393"/>
      <c r="AE393"/>
      <c r="AF393"/>
      <c r="AG393"/>
      <c r="AH393"/>
      <c r="BU393" s="2"/>
      <c r="BV393" s="3"/>
      <c r="BW393" s="3"/>
      <c r="BX393" s="3"/>
      <c r="BY393" s="3"/>
    </row>
    <row r="394" spans="1:77" ht="41.45" customHeight="1">
      <c r="A394"/>
      <c r="J394"/>
      <c r="AA394"/>
      <c r="AB394"/>
      <c r="AC394"/>
      <c r="AD394"/>
      <c r="AE394"/>
      <c r="AF394"/>
      <c r="AG394"/>
      <c r="AH394"/>
      <c r="BU394" s="2"/>
      <c r="BV394" s="3"/>
      <c r="BW394" s="3"/>
      <c r="BX394" s="3"/>
      <c r="BY394" s="3"/>
    </row>
    <row r="395" spans="1:77" ht="41.45" customHeight="1">
      <c r="A395"/>
      <c r="J395"/>
      <c r="AA395"/>
      <c r="AB395"/>
      <c r="AC395"/>
      <c r="AD395"/>
      <c r="AE395"/>
      <c r="AF395"/>
      <c r="AG395"/>
      <c r="AH395"/>
      <c r="BU395" s="2"/>
      <c r="BV395" s="3"/>
      <c r="BW395" s="3"/>
      <c r="BX395" s="3"/>
      <c r="BY395" s="3"/>
    </row>
    <row r="396" spans="1:77" ht="41.45" customHeight="1">
      <c r="A396"/>
      <c r="J396"/>
      <c r="AA396"/>
      <c r="AB396"/>
      <c r="AC396"/>
      <c r="AD396"/>
      <c r="AE396"/>
      <c r="AF396"/>
      <c r="AG396"/>
      <c r="AH396"/>
      <c r="BU396" s="2"/>
      <c r="BV396" s="3"/>
      <c r="BW396" s="3"/>
      <c r="BX396" s="3"/>
      <c r="BY396" s="3"/>
    </row>
    <row r="397" spans="1:77" ht="41.45" customHeight="1">
      <c r="A397"/>
      <c r="J397"/>
      <c r="AA397"/>
      <c r="AB397"/>
      <c r="AC397"/>
      <c r="AD397"/>
      <c r="AE397"/>
      <c r="AF397"/>
      <c r="AG397"/>
      <c r="AH397"/>
      <c r="BU397" s="2"/>
      <c r="BV397" s="3"/>
      <c r="BW397" s="3"/>
      <c r="BX397" s="3"/>
      <c r="BY397" s="3"/>
    </row>
    <row r="398" spans="1:77" ht="41.45" customHeight="1">
      <c r="A398"/>
      <c r="J398"/>
      <c r="AA398"/>
      <c r="AB398"/>
      <c r="AC398"/>
      <c r="AD398"/>
      <c r="AE398"/>
      <c r="AF398"/>
      <c r="AG398"/>
      <c r="AH398"/>
      <c r="BU398" s="2"/>
      <c r="BV398" s="3"/>
      <c r="BW398" s="3"/>
      <c r="BX398" s="3"/>
      <c r="BY398" s="3"/>
    </row>
    <row r="399" spans="1:77" ht="41.45" customHeight="1">
      <c r="A399"/>
      <c r="J399"/>
      <c r="AA399"/>
      <c r="AB399"/>
      <c r="AC399"/>
      <c r="AD399"/>
      <c r="AE399"/>
      <c r="AF399"/>
      <c r="AG399"/>
      <c r="AH399"/>
      <c r="BU399" s="2"/>
      <c r="BV399" s="3"/>
      <c r="BW399" s="3"/>
      <c r="BX399" s="3"/>
      <c r="BY399" s="3"/>
    </row>
    <row r="400" spans="1:77" ht="41.45" customHeight="1">
      <c r="A400"/>
      <c r="J400"/>
      <c r="AA400"/>
      <c r="AB400"/>
      <c r="AC400"/>
      <c r="AD400"/>
      <c r="AE400"/>
      <c r="AF400"/>
      <c r="AG400"/>
      <c r="AH400"/>
      <c r="BU400" s="2"/>
      <c r="BV400" s="3"/>
      <c r="BW400" s="3"/>
      <c r="BX400" s="3"/>
      <c r="BY400" s="3"/>
    </row>
    <row r="401" spans="1:77" ht="41.45" customHeight="1">
      <c r="A401"/>
      <c r="J401"/>
      <c r="AA401"/>
      <c r="AB401"/>
      <c r="AC401"/>
      <c r="AD401"/>
      <c r="AE401"/>
      <c r="AF401"/>
      <c r="AG401"/>
      <c r="AH401"/>
      <c r="BU401" s="2"/>
      <c r="BV401" s="3"/>
      <c r="BW401" s="3"/>
      <c r="BX401" s="3"/>
      <c r="BY401" s="3"/>
    </row>
    <row r="402" spans="1:77" ht="41.45" customHeight="1">
      <c r="A402"/>
      <c r="J402"/>
      <c r="AA402"/>
      <c r="AB402"/>
      <c r="AC402"/>
      <c r="AD402"/>
      <c r="AE402"/>
      <c r="AF402"/>
      <c r="AG402"/>
      <c r="AH402"/>
      <c r="BU402" s="2"/>
      <c r="BV402" s="3"/>
      <c r="BW402" s="3"/>
      <c r="BX402" s="3"/>
      <c r="BY402" s="3"/>
    </row>
    <row r="403" spans="1:77" ht="41.45" customHeight="1">
      <c r="A403"/>
      <c r="J403"/>
      <c r="AA403"/>
      <c r="AB403"/>
      <c r="AC403"/>
      <c r="AD403"/>
      <c r="AE403"/>
      <c r="AF403"/>
      <c r="AG403"/>
      <c r="AH403"/>
      <c r="BU403" s="2"/>
      <c r="BV403" s="3"/>
      <c r="BW403" s="3"/>
      <c r="BX403" s="3"/>
      <c r="BY403" s="3"/>
    </row>
    <row r="404" spans="1:77" ht="41.45" customHeight="1">
      <c r="A404"/>
      <c r="J404"/>
      <c r="AA404"/>
      <c r="AB404"/>
      <c r="AC404"/>
      <c r="AD404"/>
      <c r="AE404"/>
      <c r="AF404"/>
      <c r="AG404"/>
      <c r="AH404"/>
      <c r="BU404" s="2"/>
      <c r="BV404" s="3"/>
      <c r="BW404" s="3"/>
      <c r="BX404" s="3"/>
      <c r="BY404" s="3"/>
    </row>
    <row r="405" spans="1:77" ht="41.45" customHeight="1">
      <c r="A405"/>
      <c r="J405"/>
      <c r="AA405"/>
      <c r="AB405"/>
      <c r="AC405"/>
      <c r="AD405"/>
      <c r="AE405"/>
      <c r="AF405"/>
      <c r="AG405"/>
      <c r="AH405"/>
      <c r="BU405" s="2"/>
      <c r="BV405" s="3"/>
      <c r="BW405" s="3"/>
      <c r="BX405" s="3"/>
      <c r="BY405" s="3"/>
    </row>
    <row r="406" spans="1:77" ht="41.45" customHeight="1">
      <c r="A406"/>
      <c r="J406"/>
      <c r="AA406"/>
      <c r="AB406"/>
      <c r="AC406"/>
      <c r="AD406"/>
      <c r="AE406"/>
      <c r="AF406"/>
      <c r="AG406"/>
      <c r="AH406"/>
      <c r="BU406" s="2"/>
      <c r="BV406" s="3"/>
      <c r="BW406" s="3"/>
      <c r="BX406" s="3"/>
      <c r="BY406" s="3"/>
    </row>
    <row r="407" spans="1:77" ht="41.45" customHeight="1">
      <c r="A407"/>
      <c r="J407"/>
      <c r="AA407"/>
      <c r="AB407"/>
      <c r="AC407"/>
      <c r="AD407"/>
      <c r="AE407"/>
      <c r="AF407"/>
      <c r="AG407"/>
      <c r="AH407"/>
      <c r="BU407" s="2"/>
      <c r="BV407" s="3"/>
      <c r="BW407" s="3"/>
      <c r="BX407" s="3"/>
      <c r="BY407" s="3"/>
    </row>
    <row r="408" spans="1:77" ht="41.45" customHeight="1">
      <c r="A408"/>
      <c r="J408"/>
      <c r="AA408"/>
      <c r="AB408"/>
      <c r="AC408"/>
      <c r="AD408"/>
      <c r="AE408"/>
      <c r="AF408"/>
      <c r="AG408"/>
      <c r="AH408"/>
      <c r="BU408" s="2"/>
      <c r="BV408" s="3"/>
      <c r="BW408" s="3"/>
      <c r="BX408" s="3"/>
      <c r="BY408" s="3"/>
    </row>
    <row r="409" spans="1:77" ht="41.45" customHeight="1">
      <c r="A409"/>
      <c r="J409"/>
      <c r="AA409"/>
      <c r="AB409"/>
      <c r="AC409"/>
      <c r="AD409"/>
      <c r="AE409"/>
      <c r="AF409"/>
      <c r="AG409"/>
      <c r="AH409"/>
      <c r="BU409" s="2"/>
      <c r="BV409" s="3"/>
      <c r="BW409" s="3"/>
      <c r="BX409" s="3"/>
      <c r="BY409" s="3"/>
    </row>
    <row r="410" spans="1:77" ht="41.45" customHeight="1">
      <c r="A410"/>
      <c r="J410"/>
      <c r="AA410"/>
      <c r="AB410"/>
      <c r="AC410"/>
      <c r="AD410"/>
      <c r="AE410"/>
      <c r="AF410"/>
      <c r="AG410"/>
      <c r="AH410"/>
      <c r="BU410" s="2"/>
      <c r="BV410" s="3"/>
      <c r="BW410" s="3"/>
      <c r="BX410" s="3"/>
      <c r="BY410" s="3"/>
    </row>
    <row r="411" spans="1:77" ht="41.45" customHeight="1">
      <c r="A411"/>
      <c r="J411"/>
      <c r="AA411"/>
      <c r="AB411"/>
      <c r="AC411"/>
      <c r="AD411"/>
      <c r="AE411"/>
      <c r="AF411"/>
      <c r="AG411"/>
      <c r="AH411"/>
      <c r="BU411" s="2"/>
      <c r="BV411" s="3"/>
      <c r="BW411" s="3"/>
      <c r="BX411" s="3"/>
      <c r="BY411" s="3"/>
    </row>
    <row r="412" spans="1:77" ht="41.45" customHeight="1">
      <c r="A412"/>
      <c r="J412"/>
      <c r="AA412"/>
      <c r="AB412"/>
      <c r="AC412"/>
      <c r="AD412"/>
      <c r="AE412"/>
      <c r="AF412"/>
      <c r="AG412"/>
      <c r="AH412"/>
      <c r="BU412" s="2"/>
      <c r="BV412" s="3"/>
      <c r="BW412" s="3"/>
      <c r="BX412" s="3"/>
      <c r="BY412" s="3"/>
    </row>
    <row r="413" spans="1:77" ht="41.45" customHeight="1">
      <c r="A413"/>
      <c r="J413"/>
      <c r="AA413"/>
      <c r="AB413"/>
      <c r="AC413"/>
      <c r="AD413"/>
      <c r="AE413"/>
      <c r="AF413"/>
      <c r="AG413"/>
      <c r="AH413"/>
      <c r="BU413" s="2"/>
      <c r="BV413" s="3"/>
      <c r="BW413" s="3"/>
      <c r="BX413" s="3"/>
      <c r="BY413" s="3"/>
    </row>
    <row r="414" spans="1:77" ht="41.45" customHeight="1">
      <c r="A414"/>
      <c r="J414"/>
      <c r="AA414"/>
      <c r="AB414"/>
      <c r="AC414"/>
      <c r="AD414"/>
      <c r="AE414"/>
      <c r="AF414"/>
      <c r="AG414"/>
      <c r="AH414"/>
      <c r="BU414" s="2"/>
      <c r="BV414" s="3"/>
      <c r="BW414" s="3"/>
      <c r="BX414" s="3"/>
      <c r="BY414" s="3"/>
    </row>
    <row r="415" spans="1:77" ht="41.45" customHeight="1">
      <c r="A415"/>
      <c r="J415"/>
      <c r="AA415"/>
      <c r="AB415"/>
      <c r="AC415"/>
      <c r="AD415"/>
      <c r="AE415"/>
      <c r="AF415"/>
      <c r="AG415"/>
      <c r="AH415"/>
      <c r="BU415" s="2"/>
      <c r="BV415" s="3"/>
      <c r="BW415" s="3"/>
      <c r="BX415" s="3"/>
      <c r="BY415" s="3"/>
    </row>
    <row r="416" spans="1:77" ht="41.45" customHeight="1">
      <c r="A416"/>
      <c r="J416"/>
      <c r="AA416"/>
      <c r="AB416"/>
      <c r="AC416"/>
      <c r="AD416"/>
      <c r="AE416"/>
      <c r="AF416"/>
      <c r="AG416"/>
      <c r="AH416"/>
      <c r="BU416" s="2"/>
      <c r="BV416" s="3"/>
      <c r="BW416" s="3"/>
      <c r="BX416" s="3"/>
      <c r="BY416" s="3"/>
    </row>
    <row r="417" spans="1:77" ht="41.45" customHeight="1">
      <c r="A417"/>
      <c r="J417"/>
      <c r="AA417"/>
      <c r="AB417"/>
      <c r="AC417"/>
      <c r="AD417"/>
      <c r="AE417"/>
      <c r="AF417"/>
      <c r="AG417"/>
      <c r="AH417"/>
      <c r="BU417" s="2"/>
      <c r="BV417" s="3"/>
      <c r="BW417" s="3"/>
      <c r="BX417" s="3"/>
      <c r="BY417" s="3"/>
    </row>
    <row r="418" spans="1:77" ht="41.45" customHeight="1">
      <c r="A418"/>
      <c r="J418"/>
      <c r="AA418"/>
      <c r="AB418"/>
      <c r="AC418"/>
      <c r="AD418"/>
      <c r="AE418"/>
      <c r="AF418"/>
      <c r="AG418"/>
      <c r="AH418"/>
      <c r="BU418" s="2"/>
      <c r="BV418" s="3"/>
      <c r="BW418" s="3"/>
      <c r="BX418" s="3"/>
      <c r="BY418" s="3"/>
    </row>
    <row r="419" spans="1:77" ht="41.45" customHeight="1">
      <c r="A419"/>
      <c r="J419"/>
      <c r="AA419"/>
      <c r="AB419"/>
      <c r="AC419"/>
      <c r="AD419"/>
      <c r="AE419"/>
      <c r="AF419"/>
      <c r="AG419"/>
      <c r="AH419"/>
      <c r="BU419" s="2"/>
      <c r="BV419" s="3"/>
      <c r="BW419" s="3"/>
      <c r="BX419" s="3"/>
      <c r="BY419" s="3"/>
    </row>
    <row r="420" spans="1:77" ht="41.45" customHeight="1">
      <c r="A420"/>
      <c r="J420"/>
      <c r="AA420"/>
      <c r="AB420"/>
      <c r="AC420"/>
      <c r="AD420"/>
      <c r="AE420"/>
      <c r="AF420"/>
      <c r="AG420"/>
      <c r="AH420"/>
      <c r="BU420" s="2"/>
      <c r="BV420" s="3"/>
      <c r="BW420" s="3"/>
      <c r="BX420" s="3"/>
      <c r="BY420" s="3"/>
    </row>
    <row r="421" spans="1:77" ht="41.45" customHeight="1">
      <c r="A421"/>
      <c r="J421"/>
      <c r="AA421"/>
      <c r="AB421"/>
      <c r="AC421"/>
      <c r="AD421"/>
      <c r="AE421"/>
      <c r="AF421"/>
      <c r="AG421"/>
      <c r="AH421"/>
      <c r="BU421" s="2"/>
      <c r="BV421" s="3"/>
      <c r="BW421" s="3"/>
      <c r="BX421" s="3"/>
      <c r="BY421" s="3"/>
    </row>
    <row r="422" spans="1:77" ht="41.45" customHeight="1">
      <c r="A422"/>
      <c r="J422"/>
      <c r="AA422"/>
      <c r="AB422"/>
      <c r="AC422"/>
      <c r="AD422"/>
      <c r="AE422"/>
      <c r="AF422"/>
      <c r="AG422"/>
      <c r="AH422"/>
      <c r="BU422" s="2"/>
      <c r="BV422" s="3"/>
      <c r="BW422" s="3"/>
      <c r="BX422" s="3"/>
      <c r="BY422" s="3"/>
    </row>
    <row r="423" spans="1:77" ht="41.45" customHeight="1">
      <c r="A423"/>
      <c r="J423"/>
      <c r="AA423"/>
      <c r="AB423"/>
      <c r="AC423"/>
      <c r="AD423"/>
      <c r="AE423"/>
      <c r="AF423"/>
      <c r="AG423"/>
      <c r="AH423"/>
      <c r="BU423" s="2"/>
      <c r="BV423" s="3"/>
      <c r="BW423" s="3"/>
      <c r="BX423" s="3"/>
      <c r="BY423" s="3"/>
    </row>
    <row r="424" spans="1:77" ht="41.45" customHeight="1">
      <c r="A424"/>
      <c r="J424"/>
      <c r="AA424"/>
      <c r="AB424"/>
      <c r="AC424"/>
      <c r="AD424"/>
      <c r="AE424"/>
      <c r="AF424"/>
      <c r="AG424"/>
      <c r="AH424"/>
      <c r="BU424" s="2"/>
      <c r="BV424" s="3"/>
      <c r="BW424" s="3"/>
      <c r="BX424" s="3"/>
      <c r="BY424" s="3"/>
    </row>
    <row r="425" spans="1:77" ht="41.45" customHeight="1">
      <c r="A425"/>
      <c r="J425"/>
      <c r="AA425"/>
      <c r="AB425"/>
      <c r="AC425"/>
      <c r="AD425"/>
      <c r="AE425"/>
      <c r="AF425"/>
      <c r="AG425"/>
      <c r="AH425"/>
      <c r="BU425" s="2"/>
      <c r="BV425" s="3"/>
      <c r="BW425" s="3"/>
      <c r="BX425" s="3"/>
      <c r="BY425" s="3"/>
    </row>
    <row r="426" spans="1:77" ht="41.45" customHeight="1">
      <c r="A426"/>
      <c r="J426"/>
      <c r="AA426"/>
      <c r="AB426"/>
      <c r="AC426"/>
      <c r="AD426"/>
      <c r="AE426"/>
      <c r="AF426"/>
      <c r="AG426"/>
      <c r="AH426"/>
      <c r="BU426" s="2"/>
      <c r="BV426" s="3"/>
      <c r="BW426" s="3"/>
      <c r="BX426" s="3"/>
      <c r="BY426" s="3"/>
    </row>
    <row r="427" spans="1:77" ht="41.45" customHeight="1">
      <c r="A427"/>
      <c r="J427"/>
      <c r="AA427"/>
      <c r="AB427"/>
      <c r="AC427"/>
      <c r="AD427"/>
      <c r="AE427"/>
      <c r="AF427"/>
      <c r="AG427"/>
      <c r="AH427"/>
      <c r="BU427" s="2"/>
      <c r="BV427" s="3"/>
      <c r="BW427" s="3"/>
      <c r="BX427" s="3"/>
      <c r="BY427" s="3"/>
    </row>
    <row r="428" spans="1:77" ht="41.45" customHeight="1">
      <c r="A428"/>
      <c r="J428"/>
      <c r="AA428"/>
      <c r="AB428"/>
      <c r="AC428"/>
      <c r="AD428"/>
      <c r="AE428"/>
      <c r="AF428"/>
      <c r="AG428"/>
      <c r="AH428"/>
      <c r="BU428" s="2"/>
      <c r="BV428" s="3"/>
      <c r="BW428" s="3"/>
      <c r="BX428" s="3"/>
      <c r="BY428" s="3"/>
    </row>
    <row r="429" spans="1:77" ht="41.45" customHeight="1">
      <c r="A429"/>
      <c r="J429"/>
      <c r="AA429"/>
      <c r="AB429"/>
      <c r="AC429"/>
      <c r="AD429"/>
      <c r="AE429"/>
      <c r="AF429"/>
      <c r="AG429"/>
      <c r="AH429"/>
      <c r="BU429" s="2"/>
      <c r="BV429" s="3"/>
      <c r="BW429" s="3"/>
      <c r="BX429" s="3"/>
      <c r="BY429" s="3"/>
    </row>
    <row r="430" spans="1:77" ht="41.45" customHeight="1">
      <c r="A430"/>
      <c r="J430"/>
      <c r="AA430"/>
      <c r="AB430"/>
      <c r="AC430"/>
      <c r="AD430"/>
      <c r="AE430"/>
      <c r="AF430"/>
      <c r="AG430"/>
      <c r="AH430"/>
      <c r="BU430" s="2"/>
      <c r="BV430" s="3"/>
      <c r="BW430" s="3"/>
      <c r="BX430" s="3"/>
      <c r="BY430" s="3"/>
    </row>
    <row r="431" spans="1:77" ht="41.45" customHeight="1">
      <c r="A431"/>
      <c r="J431"/>
      <c r="AA431"/>
      <c r="AB431"/>
      <c r="AC431"/>
      <c r="AD431"/>
      <c r="AE431"/>
      <c r="AF431"/>
      <c r="AG431"/>
      <c r="AH431"/>
      <c r="BU431" s="2"/>
      <c r="BV431" s="3"/>
      <c r="BW431" s="3"/>
      <c r="BX431" s="3"/>
      <c r="BY431" s="3"/>
    </row>
    <row r="432" spans="1:77" ht="41.45" customHeight="1">
      <c r="A432"/>
      <c r="J432"/>
      <c r="AA432"/>
      <c r="AB432"/>
      <c r="AC432"/>
      <c r="AD432"/>
      <c r="AE432"/>
      <c r="AF432"/>
      <c r="AG432"/>
      <c r="AH432"/>
      <c r="BU432" s="2"/>
      <c r="BV432" s="3"/>
      <c r="BW432" s="3"/>
      <c r="BX432" s="3"/>
      <c r="BY432" s="3"/>
    </row>
    <row r="433" spans="1:77" ht="41.45" customHeight="1">
      <c r="A433"/>
      <c r="J433"/>
      <c r="AA433"/>
      <c r="AB433"/>
      <c r="AC433"/>
      <c r="AD433"/>
      <c r="AE433"/>
      <c r="AF433"/>
      <c r="AG433"/>
      <c r="AH433"/>
      <c r="BU433" s="2"/>
      <c r="BV433" s="3"/>
      <c r="BW433" s="3"/>
      <c r="BX433" s="3"/>
      <c r="BY433" s="3"/>
    </row>
    <row r="434" spans="1:77" ht="41.45" customHeight="1">
      <c r="A434"/>
      <c r="J434"/>
      <c r="AA434"/>
      <c r="AB434"/>
      <c r="AC434"/>
      <c r="AD434"/>
      <c r="AE434"/>
      <c r="AF434"/>
      <c r="AG434"/>
      <c r="AH434"/>
      <c r="BU434" s="2"/>
      <c r="BV434" s="3"/>
      <c r="BW434" s="3"/>
      <c r="BX434" s="3"/>
      <c r="BY434" s="3"/>
    </row>
    <row r="435" spans="1:77" ht="41.45" customHeight="1">
      <c r="A435"/>
      <c r="J435"/>
      <c r="AA435"/>
      <c r="AB435"/>
      <c r="AC435"/>
      <c r="AD435"/>
      <c r="AE435"/>
      <c r="AF435"/>
      <c r="AG435"/>
      <c r="AH435"/>
      <c r="BU435" s="2"/>
      <c r="BV435" s="3"/>
      <c r="BW435" s="3"/>
      <c r="BX435" s="3"/>
      <c r="BY435" s="3"/>
    </row>
    <row r="436" spans="1:77" ht="41.45" customHeight="1">
      <c r="A436"/>
      <c r="J436"/>
      <c r="AA436"/>
      <c r="AB436"/>
      <c r="AC436"/>
      <c r="AD436"/>
      <c r="AE436"/>
      <c r="AF436"/>
      <c r="AG436"/>
      <c r="AH436"/>
      <c r="BU436" s="2"/>
      <c r="BV436" s="3"/>
      <c r="BW436" s="3"/>
      <c r="BX436" s="3"/>
      <c r="BY436" s="3"/>
    </row>
    <row r="437" spans="1:77" ht="41.45" customHeight="1">
      <c r="A437"/>
      <c r="J437"/>
      <c r="AA437"/>
      <c r="AB437"/>
      <c r="AC437"/>
      <c r="AD437"/>
      <c r="AE437"/>
      <c r="AF437"/>
      <c r="AG437"/>
      <c r="AH437"/>
      <c r="BU437" s="2"/>
      <c r="BV437" s="3"/>
      <c r="BW437" s="3"/>
      <c r="BX437" s="3"/>
      <c r="BY437" s="3"/>
    </row>
    <row r="438" spans="1:77" ht="41.45" customHeight="1">
      <c r="A438"/>
      <c r="J438"/>
      <c r="AA438"/>
      <c r="AB438"/>
      <c r="AC438"/>
      <c r="AD438"/>
      <c r="AE438"/>
      <c r="AF438"/>
      <c r="AG438"/>
      <c r="AH438"/>
      <c r="BU438" s="2"/>
      <c r="BV438" s="3"/>
      <c r="BW438" s="3"/>
      <c r="BX438" s="3"/>
      <c r="BY438" s="3"/>
    </row>
    <row r="439" spans="1:77" ht="41.45" customHeight="1">
      <c r="A439"/>
      <c r="J439"/>
      <c r="AA439"/>
      <c r="AB439"/>
      <c r="AC439"/>
      <c r="AD439"/>
      <c r="AE439"/>
      <c r="AF439"/>
      <c r="AG439"/>
      <c r="AH439"/>
      <c r="BU439" s="2"/>
      <c r="BV439" s="3"/>
      <c r="BW439" s="3"/>
      <c r="BX439" s="3"/>
      <c r="BY439" s="3"/>
    </row>
    <row r="440" spans="1:77" ht="41.45" customHeight="1">
      <c r="A440"/>
      <c r="J440"/>
      <c r="AA440"/>
      <c r="AB440"/>
      <c r="AC440"/>
      <c r="AD440"/>
      <c r="AE440"/>
      <c r="AF440"/>
      <c r="AG440"/>
      <c r="AH440"/>
      <c r="BU440" s="2"/>
      <c r="BV440" s="3"/>
      <c r="BW440" s="3"/>
      <c r="BX440" s="3"/>
      <c r="BY440" s="3"/>
    </row>
    <row r="441" spans="1:77" ht="41.45" customHeight="1">
      <c r="A441"/>
      <c r="J441"/>
      <c r="AA441"/>
      <c r="AB441"/>
      <c r="AC441"/>
      <c r="AD441"/>
      <c r="AE441"/>
      <c r="AF441"/>
      <c r="AG441"/>
      <c r="AH441"/>
      <c r="BU441" s="2"/>
      <c r="BV441" s="3"/>
      <c r="BW441" s="3"/>
      <c r="BX441" s="3"/>
      <c r="BY441" s="3"/>
    </row>
    <row r="442" spans="1:77" ht="41.45" customHeight="1">
      <c r="A442"/>
      <c r="J442"/>
      <c r="AA442"/>
      <c r="AB442"/>
      <c r="AC442"/>
      <c r="AD442"/>
      <c r="AE442"/>
      <c r="AF442"/>
      <c r="AG442"/>
      <c r="AH442"/>
      <c r="BU442" s="2"/>
      <c r="BV442" s="3"/>
      <c r="BW442" s="3"/>
      <c r="BX442" s="3"/>
      <c r="BY442" s="3"/>
    </row>
    <row r="443" spans="1:77" ht="41.45" customHeight="1">
      <c r="A443"/>
      <c r="J443"/>
      <c r="AA443"/>
      <c r="AB443"/>
      <c r="AC443"/>
      <c r="AD443"/>
      <c r="AE443"/>
      <c r="AF443"/>
      <c r="AG443"/>
      <c r="AH443"/>
      <c r="BU443" s="2"/>
      <c r="BV443" s="3"/>
      <c r="BW443" s="3"/>
      <c r="BX443" s="3"/>
      <c r="BY443" s="3"/>
    </row>
    <row r="444" spans="1:77" ht="41.45" customHeight="1">
      <c r="A444"/>
      <c r="J444"/>
      <c r="AA444"/>
      <c r="AB444"/>
      <c r="AC444"/>
      <c r="AD444"/>
      <c r="AE444"/>
      <c r="AF444"/>
      <c r="AG444"/>
      <c r="AH444"/>
      <c r="BU444" s="2"/>
      <c r="BV444" s="3"/>
      <c r="BW444" s="3"/>
      <c r="BX444" s="3"/>
      <c r="BY444" s="3"/>
    </row>
    <row r="445" spans="1:77" ht="41.45" customHeight="1">
      <c r="A445"/>
      <c r="J445"/>
      <c r="AA445"/>
      <c r="AB445"/>
      <c r="AC445"/>
      <c r="AD445"/>
      <c r="AE445"/>
      <c r="AF445"/>
      <c r="AG445"/>
      <c r="AH445"/>
      <c r="BU445" s="2"/>
      <c r="BV445" s="3"/>
      <c r="BW445" s="3"/>
      <c r="BX445" s="3"/>
      <c r="BY445" s="3"/>
    </row>
    <row r="446" spans="1:77" ht="41.45" customHeight="1">
      <c r="A446"/>
      <c r="J446"/>
      <c r="AA446"/>
      <c r="AB446"/>
      <c r="AC446"/>
      <c r="AD446"/>
      <c r="AE446"/>
      <c r="AF446"/>
      <c r="AG446"/>
      <c r="AH446"/>
      <c r="BU446" s="2"/>
      <c r="BV446" s="3"/>
      <c r="BW446" s="3"/>
      <c r="BX446" s="3"/>
      <c r="BY446" s="3"/>
    </row>
    <row r="447" spans="1:77" ht="41.45" customHeight="1">
      <c r="A447"/>
      <c r="J447"/>
      <c r="AA447"/>
      <c r="AB447"/>
      <c r="AC447"/>
      <c r="AD447"/>
      <c r="AE447"/>
      <c r="AF447"/>
      <c r="AG447"/>
      <c r="AH447"/>
      <c r="BU447" s="2"/>
      <c r="BV447" s="3"/>
      <c r="BW447" s="3"/>
      <c r="BX447" s="3"/>
      <c r="BY447" s="3"/>
    </row>
    <row r="448" spans="1:77" ht="41.45" customHeight="1">
      <c r="A448"/>
      <c r="J448"/>
      <c r="AA448"/>
      <c r="AB448"/>
      <c r="AC448"/>
      <c r="AD448"/>
      <c r="AE448"/>
      <c r="AF448"/>
      <c r="AG448"/>
      <c r="AH448"/>
      <c r="BU448" s="2"/>
      <c r="BV448" s="3"/>
      <c r="BW448" s="3"/>
      <c r="BX448" s="3"/>
      <c r="BY448" s="3"/>
    </row>
    <row r="449" spans="1:77" ht="41.45" customHeight="1">
      <c r="A449"/>
      <c r="J449"/>
      <c r="AA449"/>
      <c r="AB449"/>
      <c r="AC449"/>
      <c r="AD449"/>
      <c r="AE449"/>
      <c r="AF449"/>
      <c r="AG449"/>
      <c r="AH449"/>
      <c r="BU449" s="2"/>
      <c r="BV449" s="3"/>
      <c r="BW449" s="3"/>
      <c r="BX449" s="3"/>
      <c r="BY449" s="3"/>
    </row>
    <row r="450" spans="1:77" ht="41.45" customHeight="1">
      <c r="A450"/>
      <c r="J450"/>
      <c r="AA450"/>
      <c r="AB450"/>
      <c r="AC450"/>
      <c r="AD450"/>
      <c r="AE450"/>
      <c r="AF450"/>
      <c r="AG450"/>
      <c r="AH450"/>
      <c r="BU450" s="2"/>
      <c r="BV450" s="3"/>
      <c r="BW450" s="3"/>
      <c r="BX450" s="3"/>
      <c r="BY450" s="3"/>
    </row>
    <row r="451" spans="1:77" ht="41.45" customHeight="1">
      <c r="A451"/>
      <c r="J451"/>
      <c r="AA451"/>
      <c r="AB451"/>
      <c r="AC451"/>
      <c r="AD451"/>
      <c r="AE451"/>
      <c r="AF451"/>
      <c r="AG451"/>
      <c r="AH451"/>
      <c r="BU451" s="2"/>
      <c r="BV451" s="3"/>
      <c r="BW451" s="3"/>
      <c r="BX451" s="3"/>
      <c r="BY451" s="3"/>
    </row>
    <row r="452" spans="1:77" ht="41.45" customHeight="1">
      <c r="A452"/>
      <c r="J452"/>
      <c r="AA452"/>
      <c r="AB452"/>
      <c r="AC452"/>
      <c r="AD452"/>
      <c r="AE452"/>
      <c r="AF452"/>
      <c r="AG452"/>
      <c r="AH452"/>
      <c r="BU452" s="2"/>
      <c r="BV452" s="3"/>
      <c r="BW452" s="3"/>
      <c r="BX452" s="3"/>
      <c r="BY452" s="3"/>
    </row>
    <row r="453" spans="1:77" ht="41.45" customHeight="1">
      <c r="A453"/>
      <c r="J453"/>
      <c r="AA453"/>
      <c r="AB453"/>
      <c r="AC453"/>
      <c r="AD453"/>
      <c r="AE453"/>
      <c r="AF453"/>
      <c r="AG453"/>
      <c r="AH453"/>
      <c r="BU453" s="2"/>
      <c r="BV453" s="3"/>
      <c r="BW453" s="3"/>
      <c r="BX453" s="3"/>
      <c r="BY453" s="3"/>
    </row>
    <row r="454" spans="1:77" ht="41.45" customHeight="1">
      <c r="A454"/>
      <c r="J454"/>
      <c r="AA454"/>
      <c r="AB454"/>
      <c r="AC454"/>
      <c r="AD454"/>
      <c r="AE454"/>
      <c r="AF454"/>
      <c r="AG454"/>
      <c r="AH454"/>
      <c r="BU454" s="2"/>
      <c r="BV454" s="3"/>
      <c r="BW454" s="3"/>
      <c r="BX454" s="3"/>
      <c r="BY454" s="3"/>
    </row>
    <row r="455" spans="1:77" ht="41.45" customHeight="1">
      <c r="A455"/>
      <c r="J455"/>
      <c r="AA455"/>
      <c r="AB455"/>
      <c r="AC455"/>
      <c r="AD455"/>
      <c r="AE455"/>
      <c r="AF455"/>
      <c r="AG455"/>
      <c r="AH455"/>
      <c r="BU455" s="2"/>
      <c r="BV455" s="3"/>
      <c r="BW455" s="3"/>
      <c r="BX455" s="3"/>
      <c r="BY455" s="3"/>
    </row>
    <row r="456" spans="1:77" ht="41.45" customHeight="1">
      <c r="A456"/>
      <c r="J456"/>
      <c r="AA456"/>
      <c r="AB456"/>
      <c r="AC456"/>
      <c r="AD456"/>
      <c r="AE456"/>
      <c r="AF456"/>
      <c r="AG456"/>
      <c r="AH456"/>
      <c r="BU456" s="2"/>
      <c r="BV456" s="3"/>
      <c r="BW456" s="3"/>
      <c r="BX456" s="3"/>
      <c r="BY456" s="3"/>
    </row>
    <row r="457" spans="1:77" ht="41.45" customHeight="1">
      <c r="A457"/>
      <c r="J457"/>
      <c r="AA457"/>
      <c r="AB457"/>
      <c r="AC457"/>
      <c r="AD457"/>
      <c r="AE457"/>
      <c r="AF457"/>
      <c r="AG457"/>
      <c r="AH457"/>
      <c r="BU457" s="2"/>
      <c r="BV457" s="3"/>
      <c r="BW457" s="3"/>
      <c r="BX457" s="3"/>
      <c r="BY457" s="3"/>
    </row>
    <row r="458" spans="1:77" ht="41.45" customHeight="1">
      <c r="A458"/>
      <c r="J458"/>
      <c r="AA458"/>
      <c r="AB458"/>
      <c r="AC458"/>
      <c r="AD458"/>
      <c r="AE458"/>
      <c r="AF458"/>
      <c r="AG458"/>
      <c r="AH458"/>
      <c r="BU458" s="2"/>
      <c r="BV458" s="3"/>
      <c r="BW458" s="3"/>
      <c r="BX458" s="3"/>
      <c r="BY458" s="3"/>
    </row>
    <row r="459" spans="1:77" ht="41.45" customHeight="1">
      <c r="A459"/>
      <c r="J459"/>
      <c r="AA459"/>
      <c r="AB459"/>
      <c r="AC459"/>
      <c r="AD459"/>
      <c r="AE459"/>
      <c r="AF459"/>
      <c r="AG459"/>
      <c r="AH459"/>
      <c r="BU459" s="2"/>
      <c r="BV459" s="3"/>
      <c r="BW459" s="3"/>
      <c r="BX459" s="3"/>
      <c r="BY459" s="3"/>
    </row>
    <row r="460" spans="1:77" ht="41.45" customHeight="1">
      <c r="A460"/>
      <c r="J460"/>
      <c r="AA460"/>
      <c r="AB460"/>
      <c r="AC460"/>
      <c r="AD460"/>
      <c r="AE460"/>
      <c r="AF460"/>
      <c r="AG460"/>
      <c r="AH460"/>
      <c r="BU460" s="2"/>
      <c r="BV460" s="3"/>
      <c r="BW460" s="3"/>
      <c r="BX460" s="3"/>
      <c r="BY460" s="3"/>
    </row>
    <row r="461" spans="1:77" ht="41.45" customHeight="1">
      <c r="A461"/>
      <c r="J461"/>
      <c r="AA461"/>
      <c r="AB461"/>
      <c r="AC461"/>
      <c r="AD461"/>
      <c r="AE461"/>
      <c r="AF461"/>
      <c r="AG461"/>
      <c r="AH461"/>
      <c r="BU461" s="2"/>
      <c r="BV461" s="3"/>
      <c r="BW461" s="3"/>
      <c r="BX461" s="3"/>
      <c r="BY461" s="3"/>
    </row>
    <row r="462" spans="1:77" ht="41.45" customHeight="1">
      <c r="A462"/>
      <c r="J462"/>
      <c r="AA462"/>
      <c r="AB462"/>
      <c r="AC462"/>
      <c r="AD462"/>
      <c r="AE462"/>
      <c r="AF462"/>
      <c r="AG462"/>
      <c r="AH462"/>
      <c r="BU462" s="2"/>
      <c r="BV462" s="3"/>
      <c r="BW462" s="3"/>
      <c r="BX462" s="3"/>
      <c r="BY462" s="3"/>
    </row>
    <row r="463" spans="1:77" ht="41.45" customHeight="1">
      <c r="A463"/>
      <c r="J463"/>
      <c r="AA463"/>
      <c r="AB463"/>
      <c r="AC463"/>
      <c r="AD463"/>
      <c r="AE463"/>
      <c r="AF463"/>
      <c r="AG463"/>
      <c r="AH463"/>
      <c r="BU463" s="2"/>
      <c r="BV463" s="3"/>
      <c r="BW463" s="3"/>
      <c r="BX463" s="3"/>
      <c r="BY463" s="3"/>
    </row>
    <row r="464" spans="1:77" ht="41.45" customHeight="1">
      <c r="A464"/>
      <c r="J464"/>
      <c r="AA464"/>
      <c r="AB464"/>
      <c r="AC464"/>
      <c r="AD464"/>
      <c r="AE464"/>
      <c r="AF464"/>
      <c r="AG464"/>
      <c r="AH464"/>
      <c r="BU464" s="2"/>
      <c r="BV464" s="3"/>
      <c r="BW464" s="3"/>
      <c r="BX464" s="3"/>
      <c r="BY464" s="3"/>
    </row>
    <row r="465" spans="1:77" ht="41.45" customHeight="1">
      <c r="A465"/>
      <c r="J465"/>
      <c r="AA465"/>
      <c r="AB465"/>
      <c r="AC465"/>
      <c r="AD465"/>
      <c r="AE465"/>
      <c r="AF465"/>
      <c r="AG465"/>
      <c r="AH465"/>
      <c r="BU465" s="2"/>
      <c r="BV465" s="3"/>
      <c r="BW465" s="3"/>
      <c r="BX465" s="3"/>
      <c r="BY465" s="3"/>
    </row>
    <row r="466" spans="1:77" ht="41.45" customHeight="1">
      <c r="A466"/>
      <c r="J466"/>
      <c r="AA466"/>
      <c r="AB466"/>
      <c r="AC466"/>
      <c r="AD466"/>
      <c r="AE466"/>
      <c r="AF466"/>
      <c r="AG466"/>
      <c r="AH466"/>
      <c r="BU466" s="2"/>
      <c r="BV466" s="3"/>
      <c r="BW466" s="3"/>
      <c r="BX466" s="3"/>
      <c r="BY466" s="3"/>
    </row>
    <row r="467" spans="1:77" ht="41.45" customHeight="1">
      <c r="A467"/>
      <c r="J467"/>
      <c r="AA467"/>
      <c r="AB467"/>
      <c r="AC467"/>
      <c r="AD467"/>
      <c r="AE467"/>
      <c r="AF467"/>
      <c r="AG467"/>
      <c r="AH467"/>
      <c r="BU467" s="2"/>
      <c r="BV467" s="3"/>
      <c r="BW467" s="3"/>
      <c r="BX467" s="3"/>
      <c r="BY467" s="3"/>
    </row>
    <row r="468" spans="1:77" ht="41.45" customHeight="1">
      <c r="A468"/>
      <c r="J468"/>
      <c r="AA468"/>
      <c r="AB468"/>
      <c r="AC468"/>
      <c r="AD468"/>
      <c r="AE468"/>
      <c r="AF468"/>
      <c r="AG468"/>
      <c r="AH468"/>
      <c r="BU468" s="2"/>
      <c r="BV468" s="3"/>
      <c r="BW468" s="3"/>
      <c r="BX468" s="3"/>
      <c r="BY468" s="3"/>
    </row>
    <row r="469" spans="1:77" ht="41.45" customHeight="1">
      <c r="A469"/>
      <c r="J469"/>
      <c r="AA469"/>
      <c r="AB469"/>
      <c r="AC469"/>
      <c r="AD469"/>
      <c r="AE469"/>
      <c r="AF469"/>
      <c r="AG469"/>
      <c r="AH469"/>
      <c r="BU469" s="2"/>
      <c r="BV469" s="3"/>
      <c r="BW469" s="3"/>
      <c r="BX469" s="3"/>
      <c r="BY469" s="3"/>
    </row>
    <row r="470" spans="1:77" ht="41.45" customHeight="1">
      <c r="A470"/>
      <c r="J470"/>
      <c r="AA470"/>
      <c r="AB470"/>
      <c r="AC470"/>
      <c r="AD470"/>
      <c r="AE470"/>
      <c r="AF470"/>
      <c r="AG470"/>
      <c r="AH470"/>
      <c r="BU470" s="2"/>
      <c r="BV470" s="3"/>
      <c r="BW470" s="3"/>
      <c r="BX470" s="3"/>
      <c r="BY470" s="3"/>
    </row>
    <row r="471" spans="1:77" ht="41.45" customHeight="1">
      <c r="A471"/>
      <c r="J471"/>
      <c r="AA471"/>
      <c r="AB471"/>
      <c r="AC471"/>
      <c r="AD471"/>
      <c r="AE471"/>
      <c r="AF471"/>
      <c r="AG471"/>
      <c r="AH471"/>
      <c r="BU471" s="2"/>
      <c r="BV471" s="3"/>
      <c r="BW471" s="3"/>
      <c r="BX471" s="3"/>
      <c r="BY471" s="3"/>
    </row>
    <row r="472" spans="1:77" ht="41.45" customHeight="1">
      <c r="A472"/>
      <c r="J472"/>
      <c r="AA472"/>
      <c r="AB472"/>
      <c r="AC472"/>
      <c r="AD472"/>
      <c r="AE472"/>
      <c r="AF472"/>
      <c r="AG472"/>
      <c r="AH472"/>
      <c r="BU472" s="2"/>
      <c r="BV472" s="3"/>
      <c r="BW472" s="3"/>
      <c r="BX472" s="3"/>
      <c r="BY472" s="3"/>
    </row>
    <row r="473" spans="1:77" ht="41.45" customHeight="1">
      <c r="A473"/>
      <c r="J473"/>
      <c r="AA473"/>
      <c r="AB473"/>
      <c r="AC473"/>
      <c r="AD473"/>
      <c r="AE473"/>
      <c r="AF473"/>
      <c r="AG473"/>
      <c r="AH473"/>
      <c r="BU473" s="2"/>
      <c r="BV473" s="3"/>
      <c r="BW473" s="3"/>
      <c r="BX473" s="3"/>
      <c r="BY473" s="3"/>
    </row>
    <row r="474" spans="1:77" ht="41.45" customHeight="1">
      <c r="A474"/>
      <c r="J474"/>
      <c r="AA474"/>
      <c r="AB474"/>
      <c r="AC474"/>
      <c r="AD474"/>
      <c r="AE474"/>
      <c r="AF474"/>
      <c r="AG474"/>
      <c r="AH474"/>
      <c r="BU474" s="2"/>
      <c r="BV474" s="3"/>
      <c r="BW474" s="3"/>
      <c r="BX474" s="3"/>
      <c r="BY474" s="3"/>
    </row>
    <row r="475" spans="1:77" ht="41.45" customHeight="1">
      <c r="A475"/>
      <c r="J475"/>
      <c r="AA475"/>
      <c r="AB475"/>
      <c r="AC475"/>
      <c r="AD475"/>
      <c r="AE475"/>
      <c r="AF475"/>
      <c r="AG475"/>
      <c r="AH475"/>
      <c r="BU475" s="2"/>
      <c r="BV475" s="3"/>
      <c r="BW475" s="3"/>
      <c r="BX475" s="3"/>
      <c r="BY475" s="3"/>
    </row>
    <row r="476" spans="1:77" ht="41.45" customHeight="1">
      <c r="A476"/>
      <c r="J476"/>
      <c r="AA476"/>
      <c r="AB476"/>
      <c r="AC476"/>
      <c r="AD476"/>
      <c r="AE476"/>
      <c r="AF476"/>
      <c r="AG476"/>
      <c r="AH476"/>
      <c r="BU476" s="2"/>
      <c r="BV476" s="3"/>
      <c r="BW476" s="3"/>
      <c r="BX476" s="3"/>
      <c r="BY476" s="3"/>
    </row>
    <row r="477" spans="1:77" ht="41.45" customHeight="1">
      <c r="A477"/>
      <c r="J477"/>
      <c r="AA477"/>
      <c r="AB477"/>
      <c r="AC477"/>
      <c r="AD477"/>
      <c r="AE477"/>
      <c r="AF477"/>
      <c r="AG477"/>
      <c r="AH477"/>
      <c r="BU477" s="2"/>
      <c r="BV477" s="3"/>
      <c r="BW477" s="3"/>
      <c r="BX477" s="3"/>
      <c r="BY477" s="3"/>
    </row>
    <row r="478" spans="1:77" ht="41.45" customHeight="1">
      <c r="A478"/>
      <c r="J478"/>
      <c r="AA478"/>
      <c r="AB478"/>
      <c r="AC478"/>
      <c r="AD478"/>
      <c r="AE478"/>
      <c r="AF478"/>
      <c r="AG478"/>
      <c r="AH478"/>
      <c r="BU478" s="2"/>
      <c r="BV478" s="3"/>
      <c r="BW478" s="3"/>
      <c r="BX478" s="3"/>
      <c r="BY478" s="3"/>
    </row>
    <row r="479" spans="1:77" ht="41.45" customHeight="1">
      <c r="A479"/>
      <c r="J479"/>
      <c r="AA479"/>
      <c r="AB479"/>
      <c r="AC479"/>
      <c r="AD479"/>
      <c r="AE479"/>
      <c r="AF479"/>
      <c r="AG479"/>
      <c r="AH479"/>
      <c r="BU479" s="2"/>
      <c r="BV479" s="3"/>
      <c r="BW479" s="3"/>
      <c r="BX479" s="3"/>
      <c r="BY479" s="3"/>
    </row>
    <row r="480" spans="1:77" ht="41.45" customHeight="1">
      <c r="A480"/>
      <c r="J480"/>
      <c r="AA480"/>
      <c r="AB480"/>
      <c r="AC480"/>
      <c r="AD480"/>
      <c r="AE480"/>
      <c r="AF480"/>
      <c r="AG480"/>
      <c r="AH480"/>
      <c r="BU480" s="2"/>
      <c r="BV480" s="3"/>
      <c r="BW480" s="3"/>
      <c r="BX480" s="3"/>
      <c r="BY480" s="3"/>
    </row>
    <row r="481" spans="1:77" ht="41.45" customHeight="1">
      <c r="A481"/>
      <c r="J481"/>
      <c r="AA481"/>
      <c r="AB481"/>
      <c r="AC481"/>
      <c r="AD481"/>
      <c r="AE481"/>
      <c r="AF481"/>
      <c r="AG481"/>
      <c r="AH481"/>
      <c r="BU481" s="2"/>
      <c r="BV481" s="3"/>
      <c r="BW481" s="3"/>
      <c r="BX481" s="3"/>
      <c r="BY481" s="3"/>
    </row>
    <row r="482" spans="1:77" ht="41.45" customHeight="1">
      <c r="A482"/>
      <c r="J482"/>
      <c r="AA482"/>
      <c r="AB482"/>
      <c r="AC482"/>
      <c r="AD482"/>
      <c r="AE482"/>
      <c r="AF482"/>
      <c r="AG482"/>
      <c r="AH482"/>
      <c r="BU482" s="2"/>
      <c r="BV482" s="3"/>
      <c r="BW482" s="3"/>
      <c r="BX482" s="3"/>
      <c r="BY482" s="3"/>
    </row>
    <row r="483" spans="1:77" ht="41.45" customHeight="1">
      <c r="A483"/>
      <c r="J483"/>
      <c r="AA483"/>
      <c r="AB483"/>
      <c r="AC483"/>
      <c r="AD483"/>
      <c r="AE483"/>
      <c r="AF483"/>
      <c r="AG483"/>
      <c r="AH483"/>
      <c r="BU483" s="2"/>
      <c r="BV483" s="3"/>
      <c r="BW483" s="3"/>
      <c r="BX483" s="3"/>
      <c r="BY483" s="3"/>
    </row>
    <row r="484" spans="1:77" ht="41.45" customHeight="1">
      <c r="A484"/>
      <c r="J484"/>
      <c r="AA484"/>
      <c r="AB484"/>
      <c r="AC484"/>
      <c r="AD484"/>
      <c r="AE484"/>
      <c r="AF484"/>
      <c r="AG484"/>
      <c r="AH484"/>
      <c r="BU484" s="2"/>
      <c r="BV484" s="3"/>
      <c r="BW484" s="3"/>
      <c r="BX484" s="3"/>
      <c r="BY484" s="3"/>
    </row>
    <row r="485" spans="1:77" ht="41.45" customHeight="1">
      <c r="A485"/>
      <c r="J485"/>
      <c r="AA485"/>
      <c r="AB485"/>
      <c r="AC485"/>
      <c r="AD485"/>
      <c r="AE485"/>
      <c r="AF485"/>
      <c r="AG485"/>
      <c r="AH485"/>
      <c r="BU485" s="2"/>
      <c r="BV485" s="3"/>
      <c r="BW485" s="3"/>
      <c r="BX485" s="3"/>
      <c r="BY485" s="3"/>
    </row>
    <row r="486" spans="1:77" ht="41.45" customHeight="1">
      <c r="A486"/>
      <c r="J486"/>
      <c r="AA486"/>
      <c r="AB486"/>
      <c r="AC486"/>
      <c r="AD486"/>
      <c r="AE486"/>
      <c r="AF486"/>
      <c r="AG486"/>
      <c r="AH486"/>
      <c r="BU486" s="2"/>
      <c r="BV486" s="3"/>
      <c r="BW486" s="3"/>
      <c r="BX486" s="3"/>
      <c r="BY486" s="3"/>
    </row>
    <row r="487" spans="1:77" ht="41.45" customHeight="1">
      <c r="A487"/>
      <c r="J487"/>
      <c r="AA487"/>
      <c r="AB487"/>
      <c r="AC487"/>
      <c r="AD487"/>
      <c r="AE487"/>
      <c r="AF487"/>
      <c r="AG487"/>
      <c r="AH487"/>
      <c r="BU487" s="2"/>
      <c r="BV487" s="3"/>
      <c r="BW487" s="3"/>
      <c r="BX487" s="3"/>
      <c r="BY487" s="3"/>
    </row>
    <row r="488" spans="1:77" ht="41.45" customHeight="1">
      <c r="A488"/>
      <c r="J488"/>
      <c r="AA488"/>
      <c r="AB488"/>
      <c r="AC488"/>
      <c r="AD488"/>
      <c r="AE488"/>
      <c r="AF488"/>
      <c r="AG488"/>
      <c r="AH488"/>
      <c r="BU488" s="2"/>
      <c r="BV488" s="3"/>
      <c r="BW488" s="3"/>
      <c r="BX488" s="3"/>
      <c r="BY488" s="3"/>
    </row>
    <row r="489" spans="1:77" ht="41.45" customHeight="1">
      <c r="A489"/>
      <c r="J489"/>
      <c r="AA489"/>
      <c r="AB489"/>
      <c r="AC489"/>
      <c r="AD489"/>
      <c r="AE489"/>
      <c r="AF489"/>
      <c r="AG489"/>
      <c r="AH489"/>
      <c r="BU489" s="2"/>
      <c r="BV489" s="3"/>
      <c r="BW489" s="3"/>
      <c r="BX489" s="3"/>
      <c r="BY489" s="3"/>
    </row>
    <row r="490" spans="1:77" ht="41.45" customHeight="1">
      <c r="A490"/>
      <c r="J490"/>
      <c r="AA490"/>
      <c r="AB490"/>
      <c r="AC490"/>
      <c r="AD490"/>
      <c r="AE490"/>
      <c r="AF490"/>
      <c r="AG490"/>
      <c r="AH490"/>
      <c r="BU490" s="2"/>
      <c r="BV490" s="3"/>
      <c r="BW490" s="3"/>
      <c r="BX490" s="3"/>
      <c r="BY490" s="3"/>
    </row>
    <row r="491" spans="1:77" ht="41.45" customHeight="1">
      <c r="A491"/>
      <c r="J491"/>
      <c r="AA491"/>
      <c r="AB491"/>
      <c r="AC491"/>
      <c r="AD491"/>
      <c r="AE491"/>
      <c r="AF491"/>
      <c r="AG491"/>
      <c r="AH491"/>
      <c r="BU491" s="2"/>
      <c r="BV491" s="3"/>
      <c r="BW491" s="3"/>
      <c r="BX491" s="3"/>
      <c r="BY491" s="3"/>
    </row>
    <row r="492" spans="1:77" ht="41.45" customHeight="1">
      <c r="A492"/>
      <c r="J492"/>
      <c r="AA492"/>
      <c r="AB492"/>
      <c r="AC492"/>
      <c r="AD492"/>
      <c r="AE492"/>
      <c r="AF492"/>
      <c r="AG492"/>
      <c r="AH492"/>
      <c r="BU492" s="2"/>
      <c r="BV492" s="3"/>
      <c r="BW492" s="3"/>
      <c r="BX492" s="3"/>
      <c r="BY492" s="3"/>
    </row>
    <row r="493" spans="1:77" ht="41.45" customHeight="1">
      <c r="A493"/>
      <c r="J493"/>
      <c r="AA493"/>
      <c r="AB493"/>
      <c r="AC493"/>
      <c r="AD493"/>
      <c r="AE493"/>
      <c r="AF493"/>
      <c r="AG493"/>
      <c r="AH493"/>
      <c r="BU493" s="2"/>
      <c r="BV493" s="3"/>
      <c r="BW493" s="3"/>
      <c r="BX493" s="3"/>
      <c r="BY493" s="3"/>
    </row>
    <row r="494" spans="1:77" ht="41.45" customHeight="1">
      <c r="A494"/>
      <c r="J494"/>
      <c r="AA494"/>
      <c r="AB494"/>
      <c r="AC494"/>
      <c r="AD494"/>
      <c r="AE494"/>
      <c r="AF494"/>
      <c r="AG494"/>
      <c r="AH494"/>
      <c r="BU494" s="2"/>
      <c r="BV494" s="3"/>
      <c r="BW494" s="3"/>
      <c r="BX494" s="3"/>
      <c r="BY494" s="3"/>
    </row>
    <row r="495" spans="1:77" ht="41.45" customHeight="1">
      <c r="A495"/>
      <c r="J495"/>
      <c r="AA495"/>
      <c r="AB495"/>
      <c r="AC495"/>
      <c r="AD495"/>
      <c r="AE495"/>
      <c r="AF495"/>
      <c r="AG495"/>
      <c r="AH495"/>
      <c r="BU495" s="2"/>
      <c r="BV495" s="3"/>
      <c r="BW495" s="3"/>
      <c r="BX495" s="3"/>
      <c r="BY495" s="3"/>
    </row>
    <row r="496" spans="1:77" ht="41.45" customHeight="1">
      <c r="A496"/>
      <c r="J496"/>
      <c r="AA496"/>
      <c r="AB496"/>
      <c r="AC496"/>
      <c r="AD496"/>
      <c r="AE496"/>
      <c r="AF496"/>
      <c r="AG496"/>
      <c r="AH496"/>
      <c r="BU496" s="2"/>
      <c r="BV496" s="3"/>
      <c r="BW496" s="3"/>
      <c r="BX496" s="3"/>
      <c r="BY496" s="3"/>
    </row>
    <row r="497" spans="1:77" ht="41.45" customHeight="1">
      <c r="A497"/>
      <c r="J497"/>
      <c r="AA497"/>
      <c r="AB497"/>
      <c r="AC497"/>
      <c r="AD497"/>
      <c r="AE497"/>
      <c r="AF497"/>
      <c r="AG497"/>
      <c r="AH497"/>
      <c r="BU497" s="2"/>
      <c r="BV497" s="3"/>
      <c r="BW497" s="3"/>
      <c r="BX497" s="3"/>
      <c r="BY497" s="3"/>
    </row>
    <row r="498" spans="1:77" ht="41.45" customHeight="1">
      <c r="A498"/>
      <c r="J498"/>
      <c r="AA498"/>
      <c r="AB498"/>
      <c r="AC498"/>
      <c r="AD498"/>
      <c r="AE498"/>
      <c r="AF498"/>
      <c r="AG498"/>
      <c r="AH498"/>
      <c r="BU498" s="2"/>
      <c r="BV498" s="3"/>
      <c r="BW498" s="3"/>
      <c r="BX498" s="3"/>
      <c r="BY498" s="3"/>
    </row>
    <row r="499" spans="1:77" ht="41.45" customHeight="1">
      <c r="A499"/>
      <c r="J499"/>
      <c r="AA499"/>
      <c r="AB499"/>
      <c r="AC499"/>
      <c r="AD499"/>
      <c r="AE499"/>
      <c r="AF499"/>
      <c r="AG499"/>
      <c r="AH499"/>
      <c r="BU499" s="2"/>
      <c r="BV499" s="3"/>
      <c r="BW499" s="3"/>
      <c r="BX499" s="3"/>
      <c r="BY499" s="3"/>
    </row>
    <row r="500" spans="1:77" ht="41.45" customHeight="1">
      <c r="A500"/>
      <c r="J500"/>
      <c r="AA500"/>
      <c r="AB500"/>
      <c r="AC500"/>
      <c r="AD500"/>
      <c r="AE500"/>
      <c r="AF500"/>
      <c r="AG500"/>
      <c r="AH500"/>
      <c r="BU500" s="2"/>
      <c r="BV500" s="3"/>
      <c r="BW500" s="3"/>
      <c r="BX500" s="3"/>
      <c r="BY500" s="3"/>
    </row>
    <row r="501" spans="1:77" ht="41.45" customHeight="1">
      <c r="A501"/>
      <c r="J501"/>
      <c r="AA501"/>
      <c r="AB501"/>
      <c r="AC501"/>
      <c r="AD501"/>
      <c r="AE501"/>
      <c r="AF501"/>
      <c r="AG501"/>
      <c r="AH501"/>
      <c r="BU501" s="2"/>
      <c r="BV501" s="3"/>
      <c r="BW501" s="3"/>
      <c r="BX501" s="3"/>
      <c r="BY501" s="3"/>
    </row>
    <row r="502" spans="1:77" ht="41.45" customHeight="1">
      <c r="A502"/>
      <c r="J502"/>
      <c r="AA502"/>
      <c r="AB502"/>
      <c r="AC502"/>
      <c r="AD502"/>
      <c r="AE502"/>
      <c r="AF502"/>
      <c r="AG502"/>
      <c r="AH502"/>
      <c r="BU502" s="2"/>
      <c r="BV502" s="3"/>
      <c r="BW502" s="3"/>
      <c r="BX502" s="3"/>
      <c r="BY502" s="3"/>
    </row>
    <row r="503" spans="1:77" ht="41.45" customHeight="1">
      <c r="A503"/>
      <c r="J503"/>
      <c r="AA503"/>
      <c r="AB503"/>
      <c r="AC503"/>
      <c r="AD503"/>
      <c r="AE503"/>
      <c r="AF503"/>
      <c r="AG503"/>
      <c r="AH503"/>
      <c r="BU503" s="2"/>
      <c r="BV503" s="3"/>
      <c r="BW503" s="3"/>
      <c r="BX503" s="3"/>
      <c r="BY503" s="3"/>
    </row>
    <row r="504" spans="1:77" ht="41.45" customHeight="1">
      <c r="A504"/>
      <c r="J504"/>
      <c r="AA504"/>
      <c r="AB504"/>
      <c r="AC504"/>
      <c r="AD504"/>
      <c r="AE504"/>
      <c r="AF504"/>
      <c r="AG504"/>
      <c r="AH504"/>
      <c r="BU504" s="2"/>
      <c r="BV504" s="3"/>
      <c r="BW504" s="3"/>
      <c r="BX504" s="3"/>
      <c r="BY504" s="3"/>
    </row>
    <row r="505" spans="1:77" ht="41.45" customHeight="1">
      <c r="A505"/>
      <c r="J505"/>
      <c r="AA505"/>
      <c r="AB505"/>
      <c r="AC505"/>
      <c r="AD505"/>
      <c r="AE505"/>
      <c r="AF505"/>
      <c r="AG505"/>
      <c r="AH505"/>
      <c r="BU505" s="2"/>
      <c r="BV505" s="3"/>
      <c r="BW505" s="3"/>
      <c r="BX505" s="3"/>
      <c r="BY505" s="3"/>
    </row>
    <row r="506" spans="1:77" ht="41.45" customHeight="1">
      <c r="A506"/>
      <c r="J506"/>
      <c r="AA506"/>
      <c r="AB506"/>
      <c r="AC506"/>
      <c r="AD506"/>
      <c r="AE506"/>
      <c r="AF506"/>
      <c r="AG506"/>
      <c r="AH506"/>
      <c r="BU506" s="2"/>
      <c r="BV506" s="3"/>
      <c r="BW506" s="3"/>
      <c r="BX506" s="3"/>
      <c r="BY506" s="3"/>
    </row>
    <row r="507" spans="1:77" ht="41.45" customHeight="1">
      <c r="A507"/>
      <c r="J507"/>
      <c r="AA507"/>
      <c r="AB507"/>
      <c r="AC507"/>
      <c r="AD507"/>
      <c r="AE507"/>
      <c r="AF507"/>
      <c r="AG507"/>
      <c r="AH507"/>
      <c r="BU507" s="2"/>
      <c r="BV507" s="3"/>
      <c r="BW507" s="3"/>
      <c r="BX507" s="3"/>
      <c r="BY507" s="3"/>
    </row>
    <row r="508" spans="1:77" ht="41.45" customHeight="1">
      <c r="A508"/>
      <c r="J508"/>
      <c r="AA508"/>
      <c r="AB508"/>
      <c r="AC508"/>
      <c r="AD508"/>
      <c r="AE508"/>
      <c r="AF508"/>
      <c r="AG508"/>
      <c r="AH508"/>
      <c r="BU508" s="2"/>
      <c r="BV508" s="3"/>
      <c r="BW508" s="3"/>
      <c r="BX508" s="3"/>
      <c r="BY508" s="3"/>
    </row>
    <row r="509" spans="1:77" ht="41.45" customHeight="1">
      <c r="A509"/>
      <c r="J509"/>
      <c r="AA509"/>
      <c r="AB509"/>
      <c r="AC509"/>
      <c r="AD509"/>
      <c r="AE509"/>
      <c r="AF509"/>
      <c r="AG509"/>
      <c r="AH509"/>
      <c r="BU509" s="2"/>
      <c r="BV509" s="3"/>
      <c r="BW509" s="3"/>
      <c r="BX509" s="3"/>
      <c r="BY509" s="3"/>
    </row>
    <row r="510" spans="1:77" ht="41.45" customHeight="1">
      <c r="A510"/>
      <c r="J510"/>
      <c r="AA510"/>
      <c r="AB510"/>
      <c r="AC510"/>
      <c r="AD510"/>
      <c r="AE510"/>
      <c r="AF510"/>
      <c r="AG510"/>
      <c r="AH510"/>
      <c r="BU510" s="2"/>
      <c r="BV510" s="3"/>
      <c r="BW510" s="3"/>
      <c r="BX510" s="3"/>
      <c r="BY510" s="3"/>
    </row>
    <row r="511" spans="1:77" ht="41.45" customHeight="1">
      <c r="A511"/>
      <c r="J511"/>
      <c r="AA511"/>
      <c r="AB511"/>
      <c r="AC511"/>
      <c r="AD511"/>
      <c r="AE511"/>
      <c r="AF511"/>
      <c r="AG511"/>
      <c r="AH511"/>
      <c r="BU511" s="2"/>
      <c r="BV511" s="3"/>
      <c r="BW511" s="3"/>
      <c r="BX511" s="3"/>
      <c r="BY511" s="3"/>
    </row>
    <row r="512" spans="1:77" ht="41.45" customHeight="1">
      <c r="A512"/>
      <c r="J512"/>
      <c r="AA512"/>
      <c r="AB512"/>
      <c r="AC512"/>
      <c r="AD512"/>
      <c r="AE512"/>
      <c r="AF512"/>
      <c r="AG512"/>
      <c r="AH512"/>
      <c r="BU512" s="2"/>
      <c r="BV512" s="3"/>
      <c r="BW512" s="3"/>
      <c r="BX512" s="3"/>
      <c r="BY512" s="3"/>
    </row>
    <row r="513" spans="1:77" ht="41.45" customHeight="1">
      <c r="A513"/>
      <c r="J513"/>
      <c r="AA513"/>
      <c r="AB513"/>
      <c r="AC513"/>
      <c r="AD513"/>
      <c r="AE513"/>
      <c r="AF513"/>
      <c r="AG513"/>
      <c r="AH513"/>
      <c r="BU513" s="2"/>
      <c r="BV513" s="3"/>
      <c r="BW513" s="3"/>
      <c r="BX513" s="3"/>
      <c r="BY513" s="3"/>
    </row>
    <row r="514" spans="1:77" ht="41.45" customHeight="1">
      <c r="A514"/>
      <c r="J514"/>
      <c r="AA514"/>
      <c r="AB514"/>
      <c r="AC514"/>
      <c r="AD514"/>
      <c r="AE514"/>
      <c r="AF514"/>
      <c r="AG514"/>
      <c r="AH514"/>
      <c r="BU514" s="2"/>
      <c r="BV514" s="3"/>
      <c r="BW514" s="3"/>
      <c r="BX514" s="3"/>
      <c r="BY514" s="3"/>
    </row>
    <row r="515" spans="1:77" ht="41.45" customHeight="1">
      <c r="A515"/>
      <c r="J515"/>
      <c r="AA515"/>
      <c r="AB515"/>
      <c r="AC515"/>
      <c r="AD515"/>
      <c r="AE515"/>
      <c r="AF515"/>
      <c r="AG515"/>
      <c r="AH515"/>
      <c r="BU515" s="2"/>
      <c r="BV515" s="3"/>
      <c r="BW515" s="3"/>
      <c r="BX515" s="3"/>
      <c r="BY515" s="3"/>
    </row>
    <row r="516" spans="1:77" ht="41.45" customHeight="1">
      <c r="A516"/>
      <c r="J516"/>
      <c r="AA516"/>
      <c r="AB516"/>
      <c r="AC516"/>
      <c r="AD516"/>
      <c r="AE516"/>
      <c r="AF516"/>
      <c r="AG516"/>
      <c r="AH516"/>
      <c r="BU516" s="2"/>
      <c r="BV516" s="3"/>
      <c r="BW516" s="3"/>
      <c r="BX516" s="3"/>
      <c r="BY516" s="3"/>
    </row>
    <row r="517" spans="1:77" ht="41.45" customHeight="1">
      <c r="A517"/>
      <c r="J517"/>
      <c r="AA517"/>
      <c r="AB517"/>
      <c r="AC517"/>
      <c r="AD517"/>
      <c r="AE517"/>
      <c r="AF517"/>
      <c r="AG517"/>
      <c r="AH517"/>
      <c r="BU517" s="2"/>
      <c r="BV517" s="3"/>
      <c r="BW517" s="3"/>
      <c r="BX517" s="3"/>
      <c r="BY517" s="3"/>
    </row>
    <row r="518" spans="1:77" ht="41.45" customHeight="1">
      <c r="A518"/>
      <c r="J518"/>
      <c r="AA518"/>
      <c r="AB518"/>
      <c r="AC518"/>
      <c r="AD518"/>
      <c r="AE518"/>
      <c r="AF518"/>
      <c r="AG518"/>
      <c r="AH518"/>
      <c r="BU518" s="2"/>
      <c r="BV518" s="3"/>
      <c r="BW518" s="3"/>
      <c r="BX518" s="3"/>
      <c r="BY518" s="3"/>
    </row>
    <row r="519" spans="1:77" ht="41.45" customHeight="1">
      <c r="A519"/>
      <c r="J519"/>
      <c r="AA519"/>
      <c r="AB519"/>
      <c r="AC519"/>
      <c r="AD519"/>
      <c r="AE519"/>
      <c r="AF519"/>
      <c r="AG519"/>
      <c r="AH519"/>
      <c r="BU519" s="2"/>
      <c r="BV519" s="3"/>
      <c r="BW519" s="3"/>
      <c r="BX519" s="3"/>
      <c r="BY519" s="3"/>
    </row>
    <row r="520" spans="1:77" ht="41.45" customHeight="1">
      <c r="A520"/>
      <c r="J520"/>
      <c r="AA520"/>
      <c r="AB520"/>
      <c r="AC520"/>
      <c r="AD520"/>
      <c r="AE520"/>
      <c r="AF520"/>
      <c r="AG520"/>
      <c r="AH520"/>
      <c r="BU520" s="2"/>
      <c r="BV520" s="3"/>
      <c r="BW520" s="3"/>
      <c r="BX520" s="3"/>
      <c r="BY520" s="3"/>
    </row>
    <row r="521" spans="1:77" ht="41.45" customHeight="1">
      <c r="A521"/>
      <c r="J521"/>
      <c r="AA521"/>
      <c r="AB521"/>
      <c r="AC521"/>
      <c r="AD521"/>
      <c r="AE521"/>
      <c r="AF521"/>
      <c r="AG521"/>
      <c r="AH521"/>
      <c r="BU521" s="2"/>
      <c r="BV521" s="3"/>
      <c r="BW521" s="3"/>
      <c r="BX521" s="3"/>
      <c r="BY521" s="3"/>
    </row>
    <row r="522" spans="1:77" ht="41.45" customHeight="1">
      <c r="A522"/>
      <c r="J522"/>
      <c r="AA522"/>
      <c r="AB522"/>
      <c r="AC522"/>
      <c r="AD522"/>
      <c r="AE522"/>
      <c r="AF522"/>
      <c r="AG522"/>
      <c r="AH522"/>
      <c r="BU522" s="2"/>
      <c r="BV522" s="3"/>
      <c r="BW522" s="3"/>
      <c r="BX522" s="3"/>
      <c r="BY522" s="3"/>
    </row>
    <row r="523" spans="1:77" ht="41.45" customHeight="1">
      <c r="A523"/>
      <c r="J523"/>
      <c r="AA523"/>
      <c r="AB523"/>
      <c r="AC523"/>
      <c r="AD523"/>
      <c r="AE523"/>
      <c r="AF523"/>
      <c r="AG523"/>
      <c r="AH523"/>
      <c r="BU523" s="2"/>
      <c r="BV523" s="3"/>
      <c r="BW523" s="3"/>
      <c r="BX523" s="3"/>
      <c r="BY523" s="3"/>
    </row>
    <row r="524" spans="1:77" ht="41.45" customHeight="1">
      <c r="A524"/>
      <c r="J524"/>
      <c r="AA524"/>
      <c r="AB524"/>
      <c r="AC524"/>
      <c r="AD524"/>
      <c r="AE524"/>
      <c r="AF524"/>
      <c r="AG524"/>
      <c r="AH524"/>
      <c r="BU524" s="2"/>
      <c r="BV524" s="3"/>
      <c r="BW524" s="3"/>
      <c r="BX524" s="3"/>
      <c r="BY524" s="3"/>
    </row>
    <row r="525" spans="1:77" ht="41.45" customHeight="1">
      <c r="A525"/>
      <c r="J525"/>
      <c r="AA525"/>
      <c r="AB525"/>
      <c r="AC525"/>
      <c r="AD525"/>
      <c r="AE525"/>
      <c r="AF525"/>
      <c r="AG525"/>
      <c r="AH525"/>
      <c r="BU525" s="2"/>
      <c r="BV525" s="3"/>
      <c r="BW525" s="3"/>
      <c r="BX525" s="3"/>
      <c r="BY525" s="3"/>
    </row>
    <row r="526" spans="1:77" ht="41.45" customHeight="1">
      <c r="A526"/>
      <c r="J526"/>
      <c r="AA526"/>
      <c r="AB526"/>
      <c r="AC526"/>
      <c r="AD526"/>
      <c r="AE526"/>
      <c r="AF526"/>
      <c r="AG526"/>
      <c r="AH526"/>
      <c r="BU526" s="2"/>
      <c r="BV526" s="3"/>
      <c r="BW526" s="3"/>
      <c r="BX526" s="3"/>
      <c r="BY526" s="3"/>
    </row>
    <row r="527" spans="1:77" ht="41.45" customHeight="1">
      <c r="A527"/>
      <c r="J527"/>
      <c r="AA527"/>
      <c r="AB527"/>
      <c r="AC527"/>
      <c r="AD527"/>
      <c r="AE527"/>
      <c r="AF527"/>
      <c r="AG527"/>
      <c r="AH527"/>
      <c r="BU527" s="2"/>
      <c r="BV527" s="3"/>
      <c r="BW527" s="3"/>
      <c r="BX527" s="3"/>
      <c r="BY527" s="3"/>
    </row>
    <row r="528" spans="1:77" ht="41.45" customHeight="1">
      <c r="A528"/>
      <c r="J528"/>
      <c r="AA528"/>
      <c r="AB528"/>
      <c r="AC528"/>
      <c r="AD528"/>
      <c r="AE528"/>
      <c r="AF528"/>
      <c r="AG528"/>
      <c r="AH528"/>
      <c r="BU528" s="2"/>
      <c r="BV528" s="3"/>
      <c r="BW528" s="3"/>
      <c r="BX528" s="3"/>
      <c r="BY528" s="3"/>
    </row>
    <row r="529" spans="1:77" ht="41.45" customHeight="1">
      <c r="A529"/>
      <c r="J529"/>
      <c r="AA529"/>
      <c r="AB529"/>
      <c r="AC529"/>
      <c r="AD529"/>
      <c r="AE529"/>
      <c r="AF529"/>
      <c r="AG529"/>
      <c r="AH529"/>
      <c r="BU529" s="2"/>
      <c r="BV529" s="3"/>
      <c r="BW529" s="3"/>
      <c r="BX529" s="3"/>
      <c r="BY529" s="3"/>
    </row>
    <row r="530" spans="1:77" ht="41.45" customHeight="1">
      <c r="A530"/>
      <c r="J530"/>
      <c r="AA530"/>
      <c r="AB530"/>
      <c r="AC530"/>
      <c r="AD530"/>
      <c r="AE530"/>
      <c r="AF530"/>
      <c r="AG530"/>
      <c r="AH530"/>
      <c r="BU530" s="2"/>
      <c r="BV530" s="3"/>
      <c r="BW530" s="3"/>
      <c r="BX530" s="3"/>
      <c r="BY530" s="3"/>
    </row>
    <row r="531" spans="1:77" ht="41.45" customHeight="1">
      <c r="A531"/>
      <c r="J531"/>
      <c r="AA531"/>
      <c r="AB531"/>
      <c r="AC531"/>
      <c r="AD531"/>
      <c r="AE531"/>
      <c r="AF531"/>
      <c r="AG531"/>
      <c r="AH531"/>
      <c r="BU531" s="2"/>
      <c r="BV531" s="3"/>
      <c r="BW531" s="3"/>
      <c r="BX531" s="3"/>
      <c r="BY531" s="3"/>
    </row>
    <row r="532" spans="1:77" ht="41.45" customHeight="1">
      <c r="A532"/>
      <c r="J532"/>
      <c r="AA532"/>
      <c r="AB532"/>
      <c r="AC532"/>
      <c r="AD532"/>
      <c r="AE532"/>
      <c r="AF532"/>
      <c r="AG532"/>
      <c r="AH532"/>
      <c r="BU532" s="2"/>
      <c r="BV532" s="3"/>
      <c r="BW532" s="3"/>
      <c r="BX532" s="3"/>
      <c r="BY532" s="3"/>
    </row>
    <row r="533" spans="1:77" ht="41.45" customHeight="1">
      <c r="A533"/>
      <c r="J533"/>
      <c r="AA533"/>
      <c r="AB533"/>
      <c r="AC533"/>
      <c r="AD533"/>
      <c r="AE533"/>
      <c r="AF533"/>
      <c r="AG533"/>
      <c r="AH533"/>
      <c r="BU533" s="2"/>
      <c r="BV533" s="3"/>
      <c r="BW533" s="3"/>
      <c r="BX533" s="3"/>
      <c r="BY533" s="3"/>
    </row>
    <row r="534" spans="1:77" ht="41.45" customHeight="1">
      <c r="A534"/>
      <c r="J534"/>
      <c r="AA534"/>
      <c r="AB534"/>
      <c r="AC534"/>
      <c r="AD534"/>
      <c r="AE534"/>
      <c r="AF534"/>
      <c r="AG534"/>
      <c r="AH534"/>
      <c r="BU534" s="2"/>
      <c r="BV534" s="3"/>
      <c r="BW534" s="3"/>
      <c r="BX534" s="3"/>
      <c r="BY534" s="3"/>
    </row>
    <row r="535" spans="1:77" ht="41.45" customHeight="1">
      <c r="A535"/>
      <c r="J535"/>
      <c r="AA535"/>
      <c r="AB535"/>
      <c r="AC535"/>
      <c r="AD535"/>
      <c r="AE535"/>
      <c r="AF535"/>
      <c r="AG535"/>
      <c r="AH535"/>
      <c r="BU535" s="2"/>
      <c r="BV535" s="3"/>
      <c r="BW535" s="3"/>
      <c r="BX535" s="3"/>
      <c r="BY535" s="3"/>
    </row>
    <row r="536" spans="1:77" ht="41.45" customHeight="1">
      <c r="A536"/>
      <c r="J536"/>
      <c r="AA536"/>
      <c r="AB536"/>
      <c r="AC536"/>
      <c r="AD536"/>
      <c r="AE536"/>
      <c r="AF536"/>
      <c r="AG536"/>
      <c r="AH536"/>
      <c r="BU536" s="2"/>
      <c r="BV536" s="3"/>
      <c r="BW536" s="3"/>
      <c r="BX536" s="3"/>
      <c r="BY536" s="3"/>
    </row>
    <row r="537" spans="1:77" ht="41.45" customHeight="1">
      <c r="A537"/>
      <c r="J537"/>
      <c r="AA537"/>
      <c r="AB537"/>
      <c r="AC537"/>
      <c r="AD537"/>
      <c r="AE537"/>
      <c r="AF537"/>
      <c r="AG537"/>
      <c r="AH537"/>
      <c r="BU537" s="2"/>
      <c r="BV537" s="3"/>
      <c r="BW537" s="3"/>
      <c r="BX537" s="3"/>
      <c r="BY537" s="3"/>
    </row>
    <row r="538" spans="1:77" ht="41.45" customHeight="1">
      <c r="A538"/>
      <c r="J538"/>
      <c r="AA538"/>
      <c r="AB538"/>
      <c r="AC538"/>
      <c r="AD538"/>
      <c r="AE538"/>
      <c r="AF538"/>
      <c r="AG538"/>
      <c r="AH538"/>
      <c r="BU538" s="2"/>
      <c r="BV538" s="3"/>
      <c r="BW538" s="3"/>
      <c r="BX538" s="3"/>
      <c r="BY538" s="3"/>
    </row>
    <row r="539" spans="1:77" ht="41.45" customHeight="1">
      <c r="A539"/>
      <c r="J539"/>
      <c r="AA539"/>
      <c r="AB539"/>
      <c r="AC539"/>
      <c r="AD539"/>
      <c r="AE539"/>
      <c r="AF539"/>
      <c r="AG539"/>
      <c r="AH539"/>
      <c r="BU539" s="2"/>
      <c r="BV539" s="3"/>
      <c r="BW539" s="3"/>
      <c r="BX539" s="3"/>
      <c r="BY539" s="3"/>
    </row>
    <row r="540" spans="1:77" ht="41.45" customHeight="1">
      <c r="A540"/>
      <c r="J540"/>
      <c r="AA540"/>
      <c r="AB540"/>
      <c r="AC540"/>
      <c r="AD540"/>
      <c r="AE540"/>
      <c r="AF540"/>
      <c r="AG540"/>
      <c r="AH540"/>
      <c r="BU540" s="2"/>
      <c r="BV540" s="3"/>
      <c r="BW540" s="3"/>
      <c r="BX540" s="3"/>
      <c r="BY540" s="3"/>
    </row>
    <row r="541" spans="1:77" ht="41.45" customHeight="1">
      <c r="A541"/>
      <c r="J541"/>
      <c r="AA541"/>
      <c r="AB541"/>
      <c r="AC541"/>
      <c r="AD541"/>
      <c r="AE541"/>
      <c r="AF541"/>
      <c r="AG541"/>
      <c r="AH541"/>
      <c r="BU541" s="2"/>
      <c r="BV541" s="3"/>
      <c r="BW541" s="3"/>
      <c r="BX541" s="3"/>
      <c r="BY541" s="3"/>
    </row>
    <row r="542" spans="1:77" ht="41.45" customHeight="1">
      <c r="A542"/>
      <c r="J542"/>
      <c r="AA542"/>
      <c r="AB542"/>
      <c r="AC542"/>
      <c r="AD542"/>
      <c r="AE542"/>
      <c r="AF542"/>
      <c r="AG542"/>
      <c r="AH542"/>
      <c r="BU542" s="2"/>
      <c r="BV542" s="3"/>
      <c r="BW542" s="3"/>
      <c r="BX542" s="3"/>
      <c r="BY542" s="3"/>
    </row>
    <row r="543" spans="1:77" ht="41.45" customHeight="1">
      <c r="A543"/>
      <c r="J543"/>
      <c r="AA543"/>
      <c r="AB543"/>
      <c r="AC543"/>
      <c r="AD543"/>
      <c r="AE543"/>
      <c r="AF543"/>
      <c r="AG543"/>
      <c r="AH543"/>
      <c r="BU543" s="2"/>
      <c r="BV543" s="3"/>
      <c r="BW543" s="3"/>
      <c r="BX543" s="3"/>
      <c r="BY543" s="3"/>
    </row>
    <row r="544" spans="1:77" ht="41.45" customHeight="1">
      <c r="A544"/>
      <c r="J544"/>
      <c r="AA544"/>
      <c r="AB544"/>
      <c r="AC544"/>
      <c r="AD544"/>
      <c r="AE544"/>
      <c r="AF544"/>
      <c r="AG544"/>
      <c r="AH544"/>
      <c r="BU544" s="2"/>
      <c r="BV544" s="3"/>
      <c r="BW544" s="3"/>
      <c r="BX544" s="3"/>
      <c r="BY544" s="3"/>
    </row>
    <row r="545" spans="1:77" ht="41.45" customHeight="1">
      <c r="A545"/>
      <c r="J545"/>
      <c r="AA545"/>
      <c r="AB545"/>
      <c r="AC545"/>
      <c r="AD545"/>
      <c r="AE545"/>
      <c r="AF545"/>
      <c r="AG545"/>
      <c r="AH545"/>
      <c r="BU545" s="2"/>
      <c r="BV545" s="3"/>
      <c r="BW545" s="3"/>
      <c r="BX545" s="3"/>
      <c r="BY545" s="3"/>
    </row>
    <row r="546" spans="1:77" ht="41.45" customHeight="1">
      <c r="A546"/>
      <c r="J546"/>
      <c r="AA546"/>
      <c r="AB546"/>
      <c r="AC546"/>
      <c r="AD546"/>
      <c r="AE546"/>
      <c r="AF546"/>
      <c r="AG546"/>
      <c r="AH546"/>
      <c r="BU546" s="2"/>
      <c r="BV546" s="3"/>
      <c r="BW546" s="3"/>
      <c r="BX546" s="3"/>
      <c r="BY546" s="3"/>
    </row>
    <row r="547" spans="1:77" ht="41.45" customHeight="1">
      <c r="A547"/>
      <c r="J547"/>
      <c r="AA547"/>
      <c r="AB547"/>
      <c r="AC547"/>
      <c r="AD547"/>
      <c r="AE547"/>
      <c r="AF547"/>
      <c r="AG547"/>
      <c r="AH547"/>
      <c r="BU547" s="2"/>
      <c r="BV547" s="3"/>
      <c r="BW547" s="3"/>
      <c r="BX547" s="3"/>
      <c r="BY547" s="3"/>
    </row>
    <row r="548" spans="1:77" ht="41.45" customHeight="1">
      <c r="A548"/>
      <c r="J548"/>
      <c r="AA548"/>
      <c r="AB548"/>
      <c r="AC548"/>
      <c r="AD548"/>
      <c r="AE548"/>
      <c r="AF548"/>
      <c r="AG548"/>
      <c r="AH548"/>
      <c r="BU548" s="2"/>
      <c r="BV548" s="3"/>
      <c r="BW548" s="3"/>
      <c r="BX548" s="3"/>
      <c r="BY548" s="3"/>
    </row>
    <row r="549" spans="1:77" ht="41.45" customHeight="1">
      <c r="A549"/>
      <c r="J549"/>
      <c r="AA549"/>
      <c r="AB549"/>
      <c r="AC549"/>
      <c r="AD549"/>
      <c r="AE549"/>
      <c r="AF549"/>
      <c r="AG549"/>
      <c r="AH549"/>
      <c r="BU549" s="2"/>
      <c r="BV549" s="3"/>
      <c r="BW549" s="3"/>
      <c r="BX549" s="3"/>
      <c r="BY549" s="3"/>
    </row>
    <row r="550" spans="1:77" ht="41.45" customHeight="1">
      <c r="A550"/>
      <c r="J550"/>
      <c r="AA550"/>
      <c r="AB550"/>
      <c r="AC550"/>
      <c r="AD550"/>
      <c r="AE550"/>
      <c r="AF550"/>
      <c r="AG550"/>
      <c r="AH550"/>
      <c r="BU550" s="2"/>
      <c r="BV550" s="3"/>
      <c r="BW550" s="3"/>
      <c r="BX550" s="3"/>
      <c r="BY550" s="3"/>
    </row>
    <row r="551" spans="1:77" ht="41.45" customHeight="1">
      <c r="A551"/>
      <c r="J551"/>
      <c r="AA551"/>
      <c r="AB551"/>
      <c r="AC551"/>
      <c r="AD551"/>
      <c r="AE551"/>
      <c r="AF551"/>
      <c r="AG551"/>
      <c r="AH551"/>
      <c r="BU551" s="2"/>
      <c r="BV551" s="3"/>
      <c r="BW551" s="3"/>
      <c r="BX551" s="3"/>
      <c r="BY551" s="3"/>
    </row>
    <row r="552" spans="1:77" ht="41.45" customHeight="1">
      <c r="A552"/>
      <c r="J552"/>
      <c r="AA552"/>
      <c r="AB552"/>
      <c r="AC552"/>
      <c r="AD552"/>
      <c r="AE552"/>
      <c r="AF552"/>
      <c r="AG552"/>
      <c r="AH552"/>
      <c r="BU552" s="2"/>
      <c r="BV552" s="3"/>
      <c r="BW552" s="3"/>
      <c r="BX552" s="3"/>
      <c r="BY552" s="3"/>
    </row>
    <row r="553" spans="1:77" ht="41.45" customHeight="1">
      <c r="A553"/>
      <c r="J553"/>
      <c r="AA553"/>
      <c r="AB553"/>
      <c r="AC553"/>
      <c r="AD553"/>
      <c r="AE553"/>
      <c r="AF553"/>
      <c r="AG553"/>
      <c r="AH553"/>
      <c r="BU553" s="2"/>
      <c r="BV553" s="3"/>
      <c r="BW553" s="3"/>
      <c r="BX553" s="3"/>
      <c r="BY553" s="3"/>
    </row>
    <row r="554" spans="1:77" ht="41.45" customHeight="1">
      <c r="A554"/>
      <c r="J554"/>
      <c r="AA554"/>
      <c r="AB554"/>
      <c r="AC554"/>
      <c r="AD554"/>
      <c r="AE554"/>
      <c r="AF554"/>
      <c r="AG554"/>
      <c r="AH554"/>
      <c r="BU554" s="2"/>
      <c r="BV554" s="3"/>
      <c r="BW554" s="3"/>
      <c r="BX554" s="3"/>
      <c r="BY554" s="3"/>
    </row>
    <row r="555" spans="1:77" ht="41.45" customHeight="1">
      <c r="A555"/>
      <c r="J555"/>
      <c r="AA555"/>
      <c r="AB555"/>
      <c r="AC555"/>
      <c r="AD555"/>
      <c r="AE555"/>
      <c r="AF555"/>
      <c r="AG555"/>
      <c r="AH555"/>
      <c r="BU555" s="2"/>
      <c r="BV555" s="3"/>
      <c r="BW555" s="3"/>
      <c r="BX555" s="3"/>
      <c r="BY555" s="3"/>
    </row>
    <row r="556" spans="1:77" ht="41.45" customHeight="1">
      <c r="A556"/>
      <c r="J556"/>
      <c r="AA556"/>
      <c r="AB556"/>
      <c r="AC556"/>
      <c r="AD556"/>
      <c r="AE556"/>
      <c r="AF556"/>
      <c r="AG556"/>
      <c r="AH556"/>
      <c r="BU556" s="2"/>
      <c r="BV556" s="3"/>
      <c r="BW556" s="3"/>
      <c r="BX556" s="3"/>
      <c r="BY556" s="3"/>
    </row>
    <row r="557" spans="1:77" ht="41.45" customHeight="1">
      <c r="A557"/>
      <c r="J557"/>
      <c r="AA557"/>
      <c r="AB557"/>
      <c r="AC557"/>
      <c r="AD557"/>
      <c r="AE557"/>
      <c r="AF557"/>
      <c r="AG557"/>
      <c r="AH557"/>
      <c r="BU557" s="2"/>
      <c r="BV557" s="3"/>
      <c r="BW557" s="3"/>
      <c r="BX557" s="3"/>
      <c r="BY557" s="3"/>
    </row>
    <row r="558" spans="1:77" ht="41.45" customHeight="1">
      <c r="A558"/>
      <c r="J558"/>
      <c r="AA558"/>
      <c r="AB558"/>
      <c r="AC558"/>
      <c r="AD558"/>
      <c r="AE558"/>
      <c r="AF558"/>
      <c r="AG558"/>
      <c r="AH558"/>
      <c r="BU558" s="2"/>
      <c r="BV558" s="3"/>
      <c r="BW558" s="3"/>
      <c r="BX558" s="3"/>
      <c r="BY558" s="3"/>
    </row>
    <row r="559" spans="1:77" ht="41.45" customHeight="1">
      <c r="A559"/>
      <c r="J559"/>
      <c r="AA559"/>
      <c r="AB559"/>
      <c r="AC559"/>
      <c r="AD559"/>
      <c r="AE559"/>
      <c r="AF559"/>
      <c r="AG559"/>
      <c r="AH559"/>
      <c r="BU559" s="2"/>
      <c r="BV559" s="3"/>
      <c r="BW559" s="3"/>
      <c r="BX559" s="3"/>
      <c r="BY559" s="3"/>
    </row>
    <row r="560" spans="1:77" ht="41.45" customHeight="1">
      <c r="A560"/>
      <c r="J560"/>
      <c r="AA560"/>
      <c r="AB560"/>
      <c r="AC560"/>
      <c r="AD560"/>
      <c r="AE560"/>
      <c r="AF560"/>
      <c r="AG560"/>
      <c r="AH560"/>
      <c r="BU560" s="2"/>
      <c r="BV560" s="3"/>
      <c r="BW560" s="3"/>
      <c r="BX560" s="3"/>
      <c r="BY560" s="3"/>
    </row>
    <row r="561" spans="1:77" ht="41.45" customHeight="1">
      <c r="A561"/>
      <c r="J561"/>
      <c r="AA561"/>
      <c r="AB561"/>
      <c r="AC561"/>
      <c r="AD561"/>
      <c r="AE561"/>
      <c r="AF561"/>
      <c r="AG561"/>
      <c r="AH561"/>
      <c r="BU561" s="2"/>
      <c r="BV561" s="3"/>
      <c r="BW561" s="3"/>
      <c r="BX561" s="3"/>
      <c r="BY561" s="3"/>
    </row>
    <row r="562" spans="1:77" ht="41.45" customHeight="1">
      <c r="A562"/>
      <c r="J562"/>
      <c r="AA562"/>
      <c r="AB562"/>
      <c r="AC562"/>
      <c r="AD562"/>
      <c r="AE562"/>
      <c r="AF562"/>
      <c r="AG562"/>
      <c r="AH562"/>
      <c r="BU562" s="2"/>
      <c r="BV562" s="3"/>
      <c r="BW562" s="3"/>
      <c r="BX562" s="3"/>
      <c r="BY562" s="3"/>
    </row>
    <row r="563" spans="1:77" ht="41.45" customHeight="1">
      <c r="A563"/>
      <c r="J563"/>
      <c r="AA563"/>
      <c r="AB563"/>
      <c r="AC563"/>
      <c r="AD563"/>
      <c r="AE563"/>
      <c r="AF563"/>
      <c r="AG563"/>
      <c r="AH563"/>
      <c r="BU563" s="2"/>
      <c r="BV563" s="3"/>
      <c r="BW563" s="3"/>
      <c r="BX563" s="3"/>
      <c r="BY563" s="3"/>
    </row>
    <row r="564" spans="1:77" ht="41.45" customHeight="1">
      <c r="A564"/>
      <c r="J564"/>
      <c r="AA564"/>
      <c r="AB564"/>
      <c r="AC564"/>
      <c r="AD564"/>
      <c r="AE564"/>
      <c r="AF564"/>
      <c r="AG564"/>
      <c r="AH564"/>
      <c r="BU564" s="2"/>
      <c r="BV564" s="3"/>
      <c r="BW564" s="3"/>
      <c r="BX564" s="3"/>
      <c r="BY564" s="3"/>
    </row>
    <row r="565" spans="1:77" ht="41.45" customHeight="1">
      <c r="A565"/>
      <c r="J565"/>
      <c r="AA565"/>
      <c r="AB565"/>
      <c r="AC565"/>
      <c r="AD565"/>
      <c r="AE565"/>
      <c r="AF565"/>
      <c r="AG565"/>
      <c r="AH565"/>
      <c r="BU565" s="2"/>
      <c r="BV565" s="3"/>
      <c r="BW565" s="3"/>
      <c r="BX565" s="3"/>
      <c r="BY565" s="3"/>
    </row>
    <row r="566" spans="1:77" ht="41.45" customHeight="1">
      <c r="A566"/>
      <c r="J566"/>
      <c r="AA566"/>
      <c r="AB566"/>
      <c r="AC566"/>
      <c r="AD566"/>
      <c r="AE566"/>
      <c r="AF566"/>
      <c r="AG566"/>
      <c r="AH566"/>
      <c r="BU566" s="2"/>
      <c r="BV566" s="3"/>
      <c r="BW566" s="3"/>
      <c r="BX566" s="3"/>
      <c r="BY566" s="3"/>
    </row>
    <row r="567" spans="1:77" ht="41.45" customHeight="1">
      <c r="A567"/>
      <c r="J567"/>
      <c r="AA567"/>
      <c r="AB567"/>
      <c r="AC567"/>
      <c r="AD567"/>
      <c r="AE567"/>
      <c r="AF567"/>
      <c r="AG567"/>
      <c r="AH567"/>
      <c r="BU567" s="2"/>
      <c r="BV567" s="3"/>
      <c r="BW567" s="3"/>
      <c r="BX567" s="3"/>
      <c r="BY567" s="3"/>
    </row>
    <row r="568" spans="1:77" ht="41.45" customHeight="1">
      <c r="A568"/>
      <c r="J568"/>
      <c r="AA568"/>
      <c r="AB568"/>
      <c r="AC568"/>
      <c r="AD568"/>
      <c r="AE568"/>
      <c r="AF568"/>
      <c r="AG568"/>
      <c r="AH568"/>
      <c r="BU568" s="2"/>
      <c r="BV568" s="3"/>
      <c r="BW568" s="3"/>
      <c r="BX568" s="3"/>
      <c r="BY568" s="3"/>
    </row>
    <row r="569" spans="1:77" ht="41.45" customHeight="1">
      <c r="A569"/>
      <c r="J569"/>
      <c r="AA569"/>
      <c r="AB569"/>
      <c r="AC569"/>
      <c r="AD569"/>
      <c r="AE569"/>
      <c r="AF569"/>
      <c r="AG569"/>
      <c r="AH569"/>
      <c r="BU569" s="2"/>
      <c r="BV569" s="3"/>
      <c r="BW569" s="3"/>
      <c r="BX569" s="3"/>
      <c r="BY569" s="3"/>
    </row>
    <row r="570" spans="1:77" ht="41.45" customHeight="1">
      <c r="A570"/>
      <c r="J570"/>
      <c r="AA570"/>
      <c r="AB570"/>
      <c r="AC570"/>
      <c r="AD570"/>
      <c r="AE570"/>
      <c r="AF570"/>
      <c r="AG570"/>
      <c r="AH570"/>
      <c r="BU570" s="2"/>
      <c r="BV570" s="3"/>
      <c r="BW570" s="3"/>
      <c r="BX570" s="3"/>
      <c r="BY570" s="3"/>
    </row>
    <row r="571" spans="1:77" ht="41.45" customHeight="1">
      <c r="A571"/>
      <c r="J571"/>
      <c r="AA571"/>
      <c r="AB571"/>
      <c r="AC571"/>
      <c r="AD571"/>
      <c r="AE571"/>
      <c r="AF571"/>
      <c r="AG571"/>
      <c r="AH571"/>
      <c r="BU571" s="2"/>
      <c r="BV571" s="3"/>
      <c r="BW571" s="3"/>
      <c r="BX571" s="3"/>
      <c r="BY571" s="3"/>
    </row>
    <row r="572" spans="1:77" ht="41.45" customHeight="1">
      <c r="A572"/>
      <c r="J572"/>
      <c r="AA572"/>
      <c r="AB572"/>
      <c r="AC572"/>
      <c r="AD572"/>
      <c r="AE572"/>
      <c r="AF572"/>
      <c r="AG572"/>
      <c r="AH572"/>
      <c r="BU572" s="2"/>
      <c r="BV572" s="3"/>
      <c r="BW572" s="3"/>
      <c r="BX572" s="3"/>
      <c r="BY572" s="3"/>
    </row>
    <row r="573" spans="1:77" ht="41.45" customHeight="1">
      <c r="A573"/>
      <c r="J573"/>
      <c r="AA573"/>
      <c r="AB573"/>
      <c r="AC573"/>
      <c r="AD573"/>
      <c r="AE573"/>
      <c r="AF573"/>
      <c r="AG573"/>
      <c r="AH573"/>
      <c r="BU573" s="2"/>
      <c r="BV573" s="3"/>
      <c r="BW573" s="3"/>
      <c r="BX573" s="3"/>
      <c r="BY573" s="3"/>
    </row>
    <row r="574" spans="1:77" ht="41.45" customHeight="1">
      <c r="A574"/>
      <c r="J574"/>
      <c r="AA574"/>
      <c r="AB574"/>
      <c r="AC574"/>
      <c r="AD574"/>
      <c r="AE574"/>
      <c r="AF574"/>
      <c r="AG574"/>
      <c r="AH574"/>
      <c r="BU574" s="2"/>
      <c r="BV574" s="3"/>
      <c r="BW574" s="3"/>
      <c r="BX574" s="3"/>
      <c r="BY574" s="3"/>
    </row>
    <row r="575" spans="1:77" ht="41.45" customHeight="1">
      <c r="A575"/>
      <c r="J575"/>
      <c r="AA575"/>
      <c r="AB575"/>
      <c r="AC575"/>
      <c r="AD575"/>
      <c r="AE575"/>
      <c r="AF575"/>
      <c r="AG575"/>
      <c r="AH575"/>
      <c r="BU575" s="2"/>
      <c r="BV575" s="3"/>
      <c r="BW575" s="3"/>
      <c r="BX575" s="3"/>
      <c r="BY575" s="3"/>
    </row>
    <row r="576" spans="1:77" ht="41.45" customHeight="1">
      <c r="A576"/>
      <c r="J576"/>
      <c r="AA576"/>
      <c r="AB576"/>
      <c r="AC576"/>
      <c r="AD576"/>
      <c r="AE576"/>
      <c r="AF576"/>
      <c r="AG576"/>
      <c r="AH576"/>
      <c r="BU576" s="2"/>
      <c r="BV576" s="3"/>
      <c r="BW576" s="3"/>
      <c r="BX576" s="3"/>
      <c r="BY576" s="3"/>
    </row>
    <row r="577" spans="1:77" ht="41.45" customHeight="1">
      <c r="A577"/>
      <c r="J577"/>
      <c r="AA577"/>
      <c r="AB577"/>
      <c r="AC577"/>
      <c r="AD577"/>
      <c r="AE577"/>
      <c r="AF577"/>
      <c r="AG577"/>
      <c r="AH577"/>
      <c r="BU577" s="2"/>
      <c r="BV577" s="3"/>
      <c r="BW577" s="3"/>
      <c r="BX577" s="3"/>
      <c r="BY577" s="3"/>
    </row>
    <row r="578" spans="1:77" ht="41.45" customHeight="1">
      <c r="A578"/>
      <c r="J578"/>
      <c r="AA578"/>
      <c r="AB578"/>
      <c r="AC578"/>
      <c r="AD578"/>
      <c r="AE578"/>
      <c r="AF578"/>
      <c r="AG578"/>
      <c r="AH578"/>
      <c r="BU578" s="2"/>
      <c r="BV578" s="3"/>
      <c r="BW578" s="3"/>
      <c r="BX578" s="3"/>
      <c r="BY578" s="3"/>
    </row>
    <row r="579" spans="1:77" ht="41.45" customHeight="1">
      <c r="A579"/>
      <c r="J579"/>
      <c r="AA579"/>
      <c r="AB579"/>
      <c r="AC579"/>
      <c r="AD579"/>
      <c r="AE579"/>
      <c r="AF579"/>
      <c r="AG579"/>
      <c r="AH579"/>
      <c r="BU579" s="2"/>
      <c r="BV579" s="3"/>
      <c r="BW579" s="3"/>
      <c r="BX579" s="3"/>
      <c r="BY579" s="3"/>
    </row>
    <row r="580" spans="1:77" ht="41.45" customHeight="1">
      <c r="A580"/>
      <c r="J580"/>
      <c r="AA580"/>
      <c r="AB580"/>
      <c r="AC580"/>
      <c r="AD580"/>
      <c r="AE580"/>
      <c r="AF580"/>
      <c r="AG580"/>
      <c r="AH580"/>
      <c r="BU580" s="2"/>
      <c r="BV580" s="3"/>
      <c r="BW580" s="3"/>
      <c r="BX580" s="3"/>
      <c r="BY580" s="3"/>
    </row>
    <row r="581" spans="1:77" ht="41.45" customHeight="1">
      <c r="A581"/>
      <c r="J581"/>
      <c r="AA581"/>
      <c r="AB581"/>
      <c r="AC581"/>
      <c r="AD581"/>
      <c r="AE581"/>
      <c r="AF581"/>
      <c r="AG581"/>
      <c r="AH581"/>
      <c r="BU581" s="2"/>
      <c r="BV581" s="3"/>
      <c r="BW581" s="3"/>
      <c r="BX581" s="3"/>
      <c r="BY581" s="3"/>
    </row>
    <row r="582" spans="1:77" ht="41.45" customHeight="1">
      <c r="A582"/>
      <c r="J582"/>
      <c r="AA582"/>
      <c r="AB582"/>
      <c r="AC582"/>
      <c r="AD582"/>
      <c r="AE582"/>
      <c r="AF582"/>
      <c r="AG582"/>
      <c r="AH582"/>
      <c r="BU582" s="2"/>
      <c r="BV582" s="3"/>
      <c r="BW582" s="3"/>
      <c r="BX582" s="3"/>
      <c r="BY582" s="3"/>
    </row>
    <row r="583" spans="1:77" ht="41.45" customHeight="1">
      <c r="A583"/>
      <c r="J583"/>
      <c r="AA583"/>
      <c r="AB583"/>
      <c r="AC583"/>
      <c r="AD583"/>
      <c r="AE583"/>
      <c r="AF583"/>
      <c r="AG583"/>
      <c r="AH583"/>
      <c r="BU583" s="2"/>
      <c r="BV583" s="3"/>
      <c r="BW583" s="3"/>
      <c r="BX583" s="3"/>
      <c r="BY583" s="3"/>
    </row>
    <row r="584" spans="1:77" ht="41.45" customHeight="1">
      <c r="A584"/>
      <c r="J584"/>
      <c r="AA584"/>
      <c r="AB584"/>
      <c r="AC584"/>
      <c r="AD584"/>
      <c r="AE584"/>
      <c r="AF584"/>
      <c r="AG584"/>
      <c r="AH584"/>
      <c r="BU584" s="2"/>
      <c r="BV584" s="3"/>
      <c r="BW584" s="3"/>
      <c r="BX584" s="3"/>
      <c r="BY584" s="3"/>
    </row>
    <row r="585" spans="1:77" ht="41.45" customHeight="1">
      <c r="A585"/>
      <c r="J585"/>
      <c r="AA585"/>
      <c r="AB585"/>
      <c r="AC585"/>
      <c r="AD585"/>
      <c r="AE585"/>
      <c r="AF585"/>
      <c r="AG585"/>
      <c r="AH585"/>
      <c r="BU585" s="2"/>
      <c r="BV585" s="3"/>
      <c r="BW585" s="3"/>
      <c r="BX585" s="3"/>
      <c r="BY585" s="3"/>
    </row>
    <row r="586" spans="1:77" ht="41.45" customHeight="1">
      <c r="A586"/>
      <c r="J586"/>
      <c r="AA586"/>
      <c r="AB586"/>
      <c r="AC586"/>
      <c r="AD586"/>
      <c r="AE586"/>
      <c r="AF586"/>
      <c r="AG586"/>
      <c r="AH586"/>
      <c r="BU586" s="2"/>
      <c r="BV586" s="3"/>
      <c r="BW586" s="3"/>
      <c r="BX586" s="3"/>
      <c r="BY586" s="3"/>
    </row>
    <row r="587" spans="1:77" ht="41.45" customHeight="1">
      <c r="A587"/>
      <c r="J587"/>
      <c r="AA587"/>
      <c r="AB587"/>
      <c r="AC587"/>
      <c r="AD587"/>
      <c r="AE587"/>
      <c r="AF587"/>
      <c r="AG587"/>
      <c r="AH587"/>
      <c r="BU587" s="2"/>
      <c r="BV587" s="3"/>
      <c r="BW587" s="3"/>
      <c r="BX587" s="3"/>
      <c r="BY587" s="3"/>
    </row>
    <row r="588" spans="1:77" ht="41.45" customHeight="1">
      <c r="A588"/>
      <c r="J588"/>
      <c r="AA588"/>
      <c r="AB588"/>
      <c r="AC588"/>
      <c r="AD588"/>
      <c r="AE588"/>
      <c r="AF588"/>
      <c r="AG588"/>
      <c r="AH588"/>
      <c r="BU588" s="2"/>
      <c r="BV588" s="3"/>
      <c r="BW588" s="3"/>
      <c r="BX588" s="3"/>
      <c r="BY588" s="3"/>
    </row>
    <row r="589" spans="1:77" ht="41.45" customHeight="1">
      <c r="A589"/>
      <c r="J589"/>
      <c r="AA589"/>
      <c r="AB589"/>
      <c r="AC589"/>
      <c r="AD589"/>
      <c r="AE589"/>
      <c r="AF589"/>
      <c r="AG589"/>
      <c r="AH589"/>
      <c r="BU589" s="2"/>
      <c r="BV589" s="3"/>
      <c r="BW589" s="3"/>
      <c r="BX589" s="3"/>
      <c r="BY589" s="3"/>
    </row>
    <row r="590" spans="1:77" ht="41.45" customHeight="1">
      <c r="A590"/>
      <c r="J590"/>
      <c r="AA590"/>
      <c r="AB590"/>
      <c r="AC590"/>
      <c r="AD590"/>
      <c r="AE590"/>
      <c r="AF590"/>
      <c r="AG590"/>
      <c r="AH590"/>
      <c r="BU590" s="2"/>
      <c r="BV590" s="3"/>
      <c r="BW590" s="3"/>
      <c r="BX590" s="3"/>
      <c r="BY590" s="3"/>
    </row>
    <row r="591" spans="1:77" ht="41.45" customHeight="1">
      <c r="A591"/>
      <c r="J591"/>
      <c r="AA591"/>
      <c r="AB591"/>
      <c r="AC591"/>
      <c r="AD591"/>
      <c r="AE591"/>
      <c r="AF591"/>
      <c r="AG591"/>
      <c r="AH591"/>
      <c r="BU591" s="2"/>
      <c r="BV591" s="3"/>
      <c r="BW591" s="3"/>
      <c r="BX591" s="3"/>
      <c r="BY591" s="3"/>
    </row>
    <row r="592" spans="1:77" ht="41.45" customHeight="1">
      <c r="A592"/>
      <c r="J592"/>
      <c r="AA592"/>
      <c r="AB592"/>
      <c r="AC592"/>
      <c r="AD592"/>
      <c r="AE592"/>
      <c r="AF592"/>
      <c r="AG592"/>
      <c r="AH592"/>
      <c r="BU592" s="2"/>
      <c r="BV592" s="3"/>
      <c r="BW592" s="3"/>
      <c r="BX592" s="3"/>
      <c r="BY592" s="3"/>
    </row>
    <row r="593" spans="1:77" ht="41.45" customHeight="1">
      <c r="A593"/>
      <c r="J593"/>
      <c r="AA593"/>
      <c r="AB593"/>
      <c r="AC593"/>
      <c r="AD593"/>
      <c r="AE593"/>
      <c r="AF593"/>
      <c r="AG593"/>
      <c r="AH593"/>
      <c r="BU593" s="2"/>
      <c r="BV593" s="3"/>
      <c r="BW593" s="3"/>
      <c r="BX593" s="3"/>
      <c r="BY593" s="3"/>
    </row>
    <row r="594" spans="1:77" ht="41.45" customHeight="1">
      <c r="A594"/>
      <c r="J594"/>
      <c r="AA594"/>
      <c r="AB594"/>
      <c r="AC594"/>
      <c r="AD594"/>
      <c r="AE594"/>
      <c r="AF594"/>
      <c r="AG594"/>
      <c r="AH594"/>
      <c r="BU594" s="2"/>
      <c r="BV594" s="3"/>
      <c r="BW594" s="3"/>
      <c r="BX594" s="3"/>
      <c r="BY594" s="3"/>
    </row>
    <row r="595" spans="1:77" ht="41.45" customHeight="1">
      <c r="A595"/>
      <c r="J595"/>
      <c r="AA595"/>
      <c r="AB595"/>
      <c r="AC595"/>
      <c r="AD595"/>
      <c r="AE595"/>
      <c r="AF595"/>
      <c r="AG595"/>
      <c r="AH595"/>
      <c r="BU595" s="2"/>
      <c r="BV595" s="3"/>
      <c r="BW595" s="3"/>
      <c r="BX595" s="3"/>
      <c r="BY595" s="3"/>
    </row>
    <row r="596" spans="1:77" ht="41.45" customHeight="1">
      <c r="A596"/>
      <c r="J596"/>
      <c r="AA596"/>
      <c r="AB596"/>
      <c r="AC596"/>
      <c r="AD596"/>
      <c r="AE596"/>
      <c r="AF596"/>
      <c r="AG596"/>
      <c r="AH596"/>
      <c r="BU596" s="2"/>
      <c r="BV596" s="3"/>
      <c r="BW596" s="3"/>
      <c r="BX596" s="3"/>
      <c r="BY596" s="3"/>
    </row>
    <row r="597" spans="1:77" ht="41.45" customHeight="1">
      <c r="A597"/>
      <c r="J597"/>
      <c r="AA597"/>
      <c r="AB597"/>
      <c r="AC597"/>
      <c r="AD597"/>
      <c r="AE597"/>
      <c r="AF597"/>
      <c r="AG597"/>
      <c r="AH597"/>
      <c r="BU597" s="2"/>
      <c r="BV597" s="3"/>
      <c r="BW597" s="3"/>
      <c r="BX597" s="3"/>
      <c r="BY597" s="3"/>
    </row>
    <row r="598" spans="1:77" ht="41.45" customHeight="1">
      <c r="A598"/>
      <c r="J598"/>
      <c r="AA598"/>
      <c r="AB598"/>
      <c r="AC598"/>
      <c r="AD598"/>
      <c r="AE598"/>
      <c r="AF598"/>
      <c r="AG598"/>
      <c r="AH598"/>
      <c r="BU598" s="2"/>
      <c r="BV598" s="3"/>
      <c r="BW598" s="3"/>
      <c r="BX598" s="3"/>
      <c r="BY598" s="3"/>
    </row>
    <row r="599" spans="1:77" ht="41.45" customHeight="1">
      <c r="A599"/>
      <c r="J599"/>
      <c r="AA599"/>
      <c r="AB599"/>
      <c r="AC599"/>
      <c r="AD599"/>
      <c r="AE599"/>
      <c r="AF599"/>
      <c r="AG599"/>
      <c r="AH599"/>
      <c r="BU599" s="2"/>
      <c r="BV599" s="3"/>
      <c r="BW599" s="3"/>
      <c r="BX599" s="3"/>
      <c r="BY599" s="3"/>
    </row>
    <row r="600" spans="1:77" ht="41.45" customHeight="1">
      <c r="A600"/>
      <c r="J600"/>
      <c r="AA600"/>
      <c r="AB600"/>
      <c r="AC600"/>
      <c r="AD600"/>
      <c r="AE600"/>
      <c r="AF600"/>
      <c r="AG600"/>
      <c r="AH600"/>
      <c r="BU600" s="2"/>
      <c r="BV600" s="3"/>
      <c r="BW600" s="3"/>
      <c r="BX600" s="3"/>
      <c r="BY600" s="3"/>
    </row>
    <row r="601" spans="1:77" ht="41.45" customHeight="1">
      <c r="A601"/>
      <c r="J601"/>
      <c r="AA601"/>
      <c r="AB601"/>
      <c r="AC601"/>
      <c r="AD601"/>
      <c r="AE601"/>
      <c r="AF601"/>
      <c r="AG601"/>
      <c r="AH601"/>
      <c r="BU601" s="2"/>
      <c r="BV601" s="3"/>
      <c r="BW601" s="3"/>
      <c r="BX601" s="3"/>
      <c r="BY601" s="3"/>
    </row>
    <row r="602" spans="1:77" ht="41.45" customHeight="1">
      <c r="A602"/>
      <c r="J602"/>
      <c r="AA602"/>
      <c r="AB602"/>
      <c r="AC602"/>
      <c r="AD602"/>
      <c r="AE602"/>
      <c r="AF602"/>
      <c r="AG602"/>
      <c r="AH602"/>
      <c r="BU602" s="2"/>
      <c r="BV602" s="3"/>
      <c r="BW602" s="3"/>
      <c r="BX602" s="3"/>
      <c r="BY602" s="3"/>
    </row>
    <row r="603" spans="1:77" ht="41.45" customHeight="1">
      <c r="A603"/>
      <c r="J603"/>
      <c r="AA603"/>
      <c r="AB603"/>
      <c r="AC603"/>
      <c r="AD603"/>
      <c r="AE603"/>
      <c r="AF603"/>
      <c r="AG603"/>
      <c r="AH603"/>
      <c r="BU603" s="2"/>
      <c r="BV603" s="3"/>
      <c r="BW603" s="3"/>
      <c r="BX603" s="3"/>
      <c r="BY603" s="3"/>
    </row>
    <row r="604" spans="1:77" ht="41.45" customHeight="1">
      <c r="A604"/>
      <c r="J604"/>
      <c r="AA604"/>
      <c r="AB604"/>
      <c r="AC604"/>
      <c r="AD604"/>
      <c r="AE604"/>
      <c r="AF604"/>
      <c r="AG604"/>
      <c r="AH604"/>
      <c r="BU604" s="2"/>
      <c r="BV604" s="3"/>
      <c r="BW604" s="3"/>
      <c r="BX604" s="3"/>
      <c r="BY604" s="3"/>
    </row>
    <row r="605" spans="1:77" ht="41.45" customHeight="1">
      <c r="A605"/>
      <c r="J605"/>
      <c r="AA605"/>
      <c r="AB605"/>
      <c r="AC605"/>
      <c r="AD605"/>
      <c r="AE605"/>
      <c r="AF605"/>
      <c r="AG605"/>
      <c r="AH605"/>
      <c r="BU605" s="2"/>
      <c r="BV605" s="3"/>
      <c r="BW605" s="3"/>
      <c r="BX605" s="3"/>
      <c r="BY605" s="3"/>
    </row>
    <row r="606" spans="1:77" ht="41.45" customHeight="1">
      <c r="A606"/>
      <c r="J606"/>
      <c r="AA606"/>
      <c r="AB606"/>
      <c r="AC606"/>
      <c r="AD606"/>
      <c r="AE606"/>
      <c r="AF606"/>
      <c r="AG606"/>
      <c r="AH606"/>
      <c r="BU606" s="2"/>
      <c r="BV606" s="3"/>
      <c r="BW606" s="3"/>
      <c r="BX606" s="3"/>
      <c r="BY606" s="3"/>
    </row>
    <row r="607" spans="1:77" ht="41.45" customHeight="1">
      <c r="A607"/>
      <c r="J607"/>
      <c r="AA607"/>
      <c r="AB607"/>
      <c r="AC607"/>
      <c r="AD607"/>
      <c r="AE607"/>
      <c r="AF607"/>
      <c r="AG607"/>
      <c r="AH607"/>
      <c r="BU607" s="2"/>
      <c r="BV607" s="3"/>
      <c r="BW607" s="3"/>
      <c r="BX607" s="3"/>
      <c r="BY607" s="3"/>
    </row>
    <row r="608" spans="1:77" ht="41.45" customHeight="1">
      <c r="A608"/>
      <c r="J608"/>
      <c r="AA608"/>
      <c r="AB608"/>
      <c r="AC608"/>
      <c r="AD608"/>
      <c r="AE608"/>
      <c r="AF608"/>
      <c r="AG608"/>
      <c r="AH608"/>
      <c r="BU608" s="2"/>
      <c r="BV608" s="3"/>
      <c r="BW608" s="3"/>
      <c r="BX608" s="3"/>
      <c r="BY608" s="3"/>
    </row>
    <row r="609" spans="1:77" ht="41.45" customHeight="1">
      <c r="A609"/>
      <c r="J609"/>
      <c r="AA609"/>
      <c r="AB609"/>
      <c r="AC609"/>
      <c r="AD609"/>
      <c r="AE609"/>
      <c r="AF609"/>
      <c r="AG609"/>
      <c r="AH609"/>
      <c r="BU609" s="2"/>
      <c r="BV609" s="3"/>
      <c r="BW609" s="3"/>
      <c r="BX609" s="3"/>
      <c r="BY609" s="3"/>
    </row>
    <row r="610" spans="1:77" ht="41.45" customHeight="1">
      <c r="A610"/>
      <c r="J610"/>
      <c r="AA610"/>
      <c r="AB610"/>
      <c r="AC610"/>
      <c r="AD610"/>
      <c r="AE610"/>
      <c r="AF610"/>
      <c r="AG610"/>
      <c r="AH610"/>
      <c r="BU610" s="2"/>
      <c r="BV610" s="3"/>
      <c r="BW610" s="3"/>
      <c r="BX610" s="3"/>
      <c r="BY610" s="3"/>
    </row>
    <row r="611" spans="1:77" ht="41.45" customHeight="1">
      <c r="A611"/>
      <c r="J611"/>
      <c r="AA611"/>
      <c r="AB611"/>
      <c r="AC611"/>
      <c r="AD611"/>
      <c r="AE611"/>
      <c r="AF611"/>
      <c r="AG611"/>
      <c r="AH611"/>
      <c r="BU611" s="2"/>
      <c r="BV611" s="3"/>
      <c r="BW611" s="3"/>
      <c r="BX611" s="3"/>
      <c r="BY611" s="3"/>
    </row>
    <row r="612" spans="1:77" ht="41.45" customHeight="1">
      <c r="A612"/>
      <c r="J612"/>
      <c r="AA612"/>
      <c r="AB612"/>
      <c r="AC612"/>
      <c r="AD612"/>
      <c r="AE612"/>
      <c r="AF612"/>
      <c r="AG612"/>
      <c r="AH612"/>
      <c r="BU612" s="2"/>
      <c r="BV612" s="3"/>
      <c r="BW612" s="3"/>
      <c r="BX612" s="3"/>
      <c r="BY612" s="3"/>
    </row>
    <row r="613" spans="1:77" ht="41.45" customHeight="1">
      <c r="A613"/>
      <c r="J613"/>
      <c r="AA613"/>
      <c r="AB613"/>
      <c r="AC613"/>
      <c r="AD613"/>
      <c r="AE613"/>
      <c r="AF613"/>
      <c r="AG613"/>
      <c r="AH613"/>
      <c r="BU613" s="2"/>
      <c r="BV613" s="3"/>
      <c r="BW613" s="3"/>
      <c r="BX613" s="3"/>
      <c r="BY613" s="3"/>
    </row>
    <row r="614" spans="1:77" ht="41.45" customHeight="1">
      <c r="A614"/>
      <c r="J614"/>
      <c r="AA614"/>
      <c r="AB614"/>
      <c r="AC614"/>
      <c r="AD614"/>
      <c r="AE614"/>
      <c r="AF614"/>
      <c r="AG614"/>
      <c r="AH614"/>
      <c r="BU614" s="2"/>
      <c r="BV614" s="3"/>
      <c r="BW614" s="3"/>
      <c r="BX614" s="3"/>
      <c r="BY614" s="3"/>
    </row>
    <row r="615" spans="1:77" ht="41.45" customHeight="1">
      <c r="A615"/>
      <c r="J615"/>
      <c r="AA615"/>
      <c r="AB615"/>
      <c r="AC615"/>
      <c r="AD615"/>
      <c r="AE615"/>
      <c r="AF615"/>
      <c r="AG615"/>
      <c r="AH615"/>
      <c r="BU615" s="2"/>
      <c r="BV615" s="3"/>
      <c r="BW615" s="3"/>
      <c r="BX615" s="3"/>
      <c r="BY615" s="3"/>
    </row>
    <row r="616" spans="1:77" ht="41.45" customHeight="1">
      <c r="A616"/>
      <c r="J616"/>
      <c r="AA616"/>
      <c r="AB616"/>
      <c r="AC616"/>
      <c r="AD616"/>
      <c r="AE616"/>
      <c r="AF616"/>
      <c r="AG616"/>
      <c r="AH616"/>
      <c r="BU616" s="2"/>
      <c r="BV616" s="3"/>
      <c r="BW616" s="3"/>
      <c r="BX616" s="3"/>
      <c r="BY616" s="3"/>
    </row>
    <row r="617" spans="1:77" ht="41.45" customHeight="1">
      <c r="A617"/>
      <c r="J617"/>
      <c r="AA617"/>
      <c r="AB617"/>
      <c r="AC617"/>
      <c r="AD617"/>
      <c r="AE617"/>
      <c r="AF617"/>
      <c r="AG617"/>
      <c r="AH617"/>
      <c r="BU617" s="2"/>
      <c r="BV617" s="3"/>
      <c r="BW617" s="3"/>
      <c r="BX617" s="3"/>
      <c r="BY617" s="3"/>
    </row>
    <row r="618" spans="1:77" ht="41.45" customHeight="1">
      <c r="A618"/>
      <c r="J618"/>
      <c r="AA618"/>
      <c r="AB618"/>
      <c r="AC618"/>
      <c r="AD618"/>
      <c r="AE618"/>
      <c r="AF618"/>
      <c r="AG618"/>
      <c r="AH618"/>
      <c r="BU618" s="2"/>
      <c r="BV618" s="3"/>
      <c r="BW618" s="3"/>
      <c r="BX618" s="3"/>
      <c r="BY618" s="3"/>
    </row>
    <row r="619" spans="1:77" ht="41.45" customHeight="1">
      <c r="A619"/>
      <c r="J619"/>
      <c r="AA619"/>
      <c r="AB619"/>
      <c r="AC619"/>
      <c r="AD619"/>
      <c r="AE619"/>
      <c r="AF619"/>
      <c r="AG619"/>
      <c r="AH619"/>
      <c r="BU619" s="2"/>
      <c r="BV619" s="3"/>
      <c r="BW619" s="3"/>
      <c r="BX619" s="3"/>
      <c r="BY619" s="3"/>
    </row>
    <row r="620" spans="1:77" ht="41.45" customHeight="1">
      <c r="A620"/>
      <c r="J620"/>
      <c r="AA620"/>
      <c r="AB620"/>
      <c r="AC620"/>
      <c r="AD620"/>
      <c r="AE620"/>
      <c r="AF620"/>
      <c r="AG620"/>
      <c r="AH620"/>
      <c r="BU620" s="2"/>
      <c r="BV620" s="3"/>
      <c r="BW620" s="3"/>
      <c r="BX620" s="3"/>
      <c r="BY620" s="3"/>
    </row>
    <row r="621" spans="1:77" ht="41.45" customHeight="1">
      <c r="A621"/>
      <c r="J621"/>
      <c r="AA621"/>
      <c r="AB621"/>
      <c r="AC621"/>
      <c r="AD621"/>
      <c r="AE621"/>
      <c r="AF621"/>
      <c r="AG621"/>
      <c r="AH621"/>
      <c r="BU621" s="2"/>
      <c r="BV621" s="3"/>
      <c r="BW621" s="3"/>
      <c r="BX621" s="3"/>
      <c r="BY621" s="3"/>
    </row>
    <row r="622" spans="1:77" ht="41.45" customHeight="1">
      <c r="A622"/>
      <c r="J622"/>
      <c r="AA622"/>
      <c r="AB622"/>
      <c r="AC622"/>
      <c r="AD622"/>
      <c r="AE622"/>
      <c r="AF622"/>
      <c r="AG622"/>
      <c r="AH622"/>
      <c r="BU622" s="2"/>
      <c r="BV622" s="3"/>
      <c r="BW622" s="3"/>
      <c r="BX622" s="3"/>
      <c r="BY622" s="3"/>
    </row>
    <row r="623" spans="1:77" ht="41.45" customHeight="1">
      <c r="A623"/>
      <c r="J623"/>
      <c r="AA623"/>
      <c r="AB623"/>
      <c r="AC623"/>
      <c r="AD623"/>
      <c r="AE623"/>
      <c r="AF623"/>
      <c r="AG623"/>
      <c r="AH623"/>
      <c r="BU623" s="2"/>
      <c r="BV623" s="3"/>
      <c r="BW623" s="3"/>
      <c r="BX623" s="3"/>
      <c r="BY623" s="3"/>
    </row>
    <row r="624" spans="1:77" ht="41.45" customHeight="1">
      <c r="A624"/>
      <c r="J624"/>
      <c r="AA624"/>
      <c r="AB624"/>
      <c r="AC624"/>
      <c r="AD624"/>
      <c r="AE624"/>
      <c r="AF624"/>
      <c r="AG624"/>
      <c r="AH624"/>
      <c r="BU624" s="2"/>
      <c r="BV624" s="3"/>
      <c r="BW624" s="3"/>
      <c r="BX624" s="3"/>
      <c r="BY624" s="3"/>
    </row>
    <row r="625" spans="1:77" ht="41.45" customHeight="1">
      <c r="A625"/>
      <c r="J625"/>
      <c r="AA625"/>
      <c r="AB625"/>
      <c r="AC625"/>
      <c r="AD625"/>
      <c r="AE625"/>
      <c r="AF625"/>
      <c r="AG625"/>
      <c r="AH625"/>
      <c r="BU625" s="2"/>
      <c r="BV625" s="3"/>
      <c r="BW625" s="3"/>
      <c r="BX625" s="3"/>
      <c r="BY625" s="3"/>
    </row>
    <row r="626" spans="1:77" ht="41.45" customHeight="1">
      <c r="A626"/>
      <c r="J626"/>
      <c r="AA626"/>
      <c r="AB626"/>
      <c r="AC626"/>
      <c r="AD626"/>
      <c r="AE626"/>
      <c r="AF626"/>
      <c r="AG626"/>
      <c r="AH626"/>
      <c r="BU626" s="2"/>
      <c r="BV626" s="3"/>
      <c r="BW626" s="3"/>
      <c r="BX626" s="3"/>
      <c r="BY626" s="3"/>
    </row>
    <row r="627" spans="1:77" ht="41.45" customHeight="1">
      <c r="A627"/>
      <c r="J627"/>
      <c r="AA627"/>
      <c r="AB627"/>
      <c r="AC627"/>
      <c r="AD627"/>
      <c r="AE627"/>
      <c r="AF627"/>
      <c r="AG627"/>
      <c r="AH627"/>
      <c r="BU627" s="2"/>
      <c r="BV627" s="3"/>
      <c r="BW627" s="3"/>
      <c r="BX627" s="3"/>
      <c r="BY627" s="3"/>
    </row>
    <row r="628" spans="1:77" ht="41.45" customHeight="1">
      <c r="A628"/>
      <c r="J628"/>
      <c r="AA628"/>
      <c r="AB628"/>
      <c r="AC628"/>
      <c r="AD628"/>
      <c r="AE628"/>
      <c r="AF628"/>
      <c r="AG628"/>
      <c r="AH628"/>
      <c r="BU628" s="2"/>
      <c r="BV628" s="3"/>
      <c r="BW628" s="3"/>
      <c r="BX628" s="3"/>
      <c r="BY628" s="3"/>
    </row>
    <row r="629" spans="1:77" ht="41.45" customHeight="1">
      <c r="A629"/>
      <c r="J629"/>
      <c r="AA629"/>
      <c r="AB629"/>
      <c r="AC629"/>
      <c r="AD629"/>
      <c r="AE629"/>
      <c r="AF629"/>
      <c r="AG629"/>
      <c r="AH629"/>
      <c r="BU629" s="2"/>
      <c r="BV629" s="3"/>
      <c r="BW629" s="3"/>
      <c r="BX629" s="3"/>
      <c r="BY629" s="3"/>
    </row>
    <row r="630" spans="1:77" ht="41.45" customHeight="1">
      <c r="A630"/>
      <c r="J630"/>
      <c r="AA630"/>
      <c r="AB630"/>
      <c r="AC630"/>
      <c r="AD630"/>
      <c r="AE630"/>
      <c r="AF630"/>
      <c r="AG630"/>
      <c r="AH630"/>
      <c r="BU630" s="2"/>
      <c r="BV630" s="3"/>
      <c r="BW630" s="3"/>
      <c r="BX630" s="3"/>
      <c r="BY630" s="3"/>
    </row>
    <row r="631" spans="1:77" ht="41.45" customHeight="1">
      <c r="A631"/>
      <c r="J631"/>
      <c r="AA631"/>
      <c r="AB631"/>
      <c r="AC631"/>
      <c r="AD631"/>
      <c r="AE631"/>
      <c r="AF631"/>
      <c r="AG631"/>
      <c r="AH631"/>
      <c r="BU631" s="2"/>
      <c r="BV631" s="3"/>
      <c r="BW631" s="3"/>
      <c r="BX631" s="3"/>
      <c r="BY631" s="3"/>
    </row>
    <row r="632" spans="1:77" ht="41.45" customHeight="1">
      <c r="A632"/>
      <c r="J632"/>
      <c r="AA632"/>
      <c r="AB632"/>
      <c r="AC632"/>
      <c r="AD632"/>
      <c r="AE632"/>
      <c r="AF632"/>
      <c r="AG632"/>
      <c r="AH632"/>
      <c r="BU632" s="2"/>
      <c r="BV632" s="3"/>
      <c r="BW632" s="3"/>
      <c r="BX632" s="3"/>
      <c r="BY632" s="3"/>
    </row>
    <row r="633" spans="1:77" ht="41.45" customHeight="1">
      <c r="A633"/>
      <c r="J633"/>
      <c r="AA633"/>
      <c r="AB633"/>
      <c r="AC633"/>
      <c r="AD633"/>
      <c r="AE633"/>
      <c r="AF633"/>
      <c r="AG633"/>
      <c r="AH633"/>
      <c r="BU633" s="2"/>
      <c r="BV633" s="3"/>
      <c r="BW633" s="3"/>
      <c r="BX633" s="3"/>
      <c r="BY633" s="3"/>
    </row>
    <row r="634" spans="1:77" ht="41.45" customHeight="1">
      <c r="A634"/>
      <c r="J634"/>
      <c r="AA634"/>
      <c r="AB634"/>
      <c r="AC634"/>
      <c r="AD634"/>
      <c r="AE634"/>
      <c r="AF634"/>
      <c r="AG634"/>
      <c r="AH634"/>
      <c r="BU634" s="2"/>
      <c r="BV634" s="3"/>
      <c r="BW634" s="3"/>
      <c r="BX634" s="3"/>
      <c r="BY634" s="3"/>
    </row>
    <row r="635" spans="1:77" ht="41.45" customHeight="1">
      <c r="A635"/>
      <c r="J635"/>
      <c r="AA635"/>
      <c r="AB635"/>
      <c r="AC635"/>
      <c r="AD635"/>
      <c r="AE635"/>
      <c r="AF635"/>
      <c r="AG635"/>
      <c r="AH635"/>
      <c r="BU635" s="2"/>
      <c r="BV635" s="3"/>
      <c r="BW635" s="3"/>
      <c r="BX635" s="3"/>
      <c r="BY635" s="3"/>
    </row>
    <row r="636" spans="1:77" ht="41.45" customHeight="1">
      <c r="A636"/>
      <c r="J636"/>
      <c r="AA636"/>
      <c r="AB636"/>
      <c r="AC636"/>
      <c r="AD636"/>
      <c r="AE636"/>
      <c r="AF636"/>
      <c r="AG636"/>
      <c r="AH636"/>
      <c r="BU636" s="2"/>
      <c r="BV636" s="3"/>
      <c r="BW636" s="3"/>
      <c r="BX636" s="3"/>
      <c r="BY636" s="3"/>
    </row>
    <row r="637" spans="1:77" ht="41.45" customHeight="1">
      <c r="A637"/>
      <c r="J637"/>
      <c r="AA637"/>
      <c r="AB637"/>
      <c r="AC637"/>
      <c r="AD637"/>
      <c r="AE637"/>
      <c r="AF637"/>
      <c r="AG637"/>
      <c r="AH637"/>
      <c r="BU637" s="2"/>
      <c r="BV637" s="3"/>
      <c r="BW637" s="3"/>
      <c r="BX637" s="3"/>
      <c r="BY637" s="3"/>
    </row>
    <row r="638" spans="1:77" ht="41.45" customHeight="1">
      <c r="A638"/>
      <c r="J638"/>
      <c r="AA638"/>
      <c r="AB638"/>
      <c r="AC638"/>
      <c r="AD638"/>
      <c r="AE638"/>
      <c r="AF638"/>
      <c r="AG638"/>
      <c r="AH638"/>
      <c r="BU638" s="2"/>
      <c r="BV638" s="3"/>
      <c r="BW638" s="3"/>
      <c r="BX638" s="3"/>
      <c r="BY638" s="3"/>
    </row>
    <row r="639" spans="1:77" ht="41.45" customHeight="1">
      <c r="A639"/>
      <c r="J639"/>
      <c r="AA639"/>
      <c r="AB639"/>
      <c r="AC639"/>
      <c r="AD639"/>
      <c r="AE639"/>
      <c r="AF639"/>
      <c r="AG639"/>
      <c r="AH639"/>
      <c r="BU639" s="2"/>
      <c r="BV639" s="3"/>
      <c r="BW639" s="3"/>
      <c r="BX639" s="3"/>
      <c r="BY639" s="3"/>
    </row>
    <row r="640" spans="1:77" ht="41.45" customHeight="1">
      <c r="A640"/>
      <c r="J640"/>
      <c r="AA640"/>
      <c r="AB640"/>
      <c r="AC640"/>
      <c r="AD640"/>
      <c r="AE640"/>
      <c r="AF640"/>
      <c r="AG640"/>
      <c r="AH640"/>
      <c r="BU640" s="2"/>
      <c r="BV640" s="3"/>
      <c r="BW640" s="3"/>
      <c r="BX640" s="3"/>
      <c r="BY640" s="3"/>
    </row>
    <row r="641" spans="1:77" ht="41.45" customHeight="1">
      <c r="A641"/>
      <c r="J641"/>
      <c r="AA641"/>
      <c r="AB641"/>
      <c r="AC641"/>
      <c r="AD641"/>
      <c r="AE641"/>
      <c r="AF641"/>
      <c r="AG641"/>
      <c r="AH641"/>
      <c r="BU641" s="2"/>
      <c r="BV641" s="3"/>
      <c r="BW641" s="3"/>
      <c r="BX641" s="3"/>
      <c r="BY641" s="3"/>
    </row>
    <row r="642" spans="1:77" ht="41.45" customHeight="1">
      <c r="A642"/>
      <c r="J642"/>
      <c r="AA642"/>
      <c r="AB642"/>
      <c r="AC642"/>
      <c r="AD642"/>
      <c r="AE642"/>
      <c r="AF642"/>
      <c r="AG642"/>
      <c r="AH642"/>
      <c r="BU642" s="2"/>
      <c r="BV642" s="3"/>
      <c r="BW642" s="3"/>
      <c r="BX642" s="3"/>
      <c r="BY642" s="3"/>
    </row>
    <row r="643" spans="1:77" ht="41.45" customHeight="1">
      <c r="A643"/>
      <c r="J643"/>
      <c r="AA643"/>
      <c r="AB643"/>
      <c r="AC643"/>
      <c r="AD643"/>
      <c r="AE643"/>
      <c r="AF643"/>
      <c r="AG643"/>
      <c r="AH643"/>
      <c r="BU643" s="2"/>
      <c r="BV643" s="3"/>
      <c r="BW643" s="3"/>
      <c r="BX643" s="3"/>
      <c r="BY643" s="3"/>
    </row>
    <row r="644" spans="1:77" ht="41.45" customHeight="1">
      <c r="A644"/>
      <c r="J644"/>
      <c r="AA644"/>
      <c r="AB644"/>
      <c r="AC644"/>
      <c r="AD644"/>
      <c r="AE644"/>
      <c r="AF644"/>
      <c r="AG644"/>
      <c r="AH644"/>
      <c r="BU644" s="2"/>
      <c r="BV644" s="3"/>
      <c r="BW644" s="3"/>
      <c r="BX644" s="3"/>
      <c r="BY644" s="3"/>
    </row>
    <row r="645" spans="1:77" ht="41.45" customHeight="1">
      <c r="A645"/>
      <c r="J645"/>
      <c r="AA645"/>
      <c r="AB645"/>
      <c r="AC645"/>
      <c r="AD645"/>
      <c r="AE645"/>
      <c r="AF645"/>
      <c r="AG645"/>
      <c r="AH645"/>
      <c r="BU645" s="2"/>
      <c r="BV645" s="3"/>
      <c r="BW645" s="3"/>
      <c r="BX645" s="3"/>
      <c r="BY645" s="3"/>
    </row>
    <row r="646" spans="1:77" ht="41.45" customHeight="1">
      <c r="A646"/>
      <c r="J646"/>
      <c r="AA646"/>
      <c r="AB646"/>
      <c r="AC646"/>
      <c r="AD646"/>
      <c r="AE646"/>
      <c r="AF646"/>
      <c r="AG646"/>
      <c r="AH646"/>
      <c r="BU646" s="2"/>
      <c r="BV646" s="3"/>
      <c r="BW646" s="3"/>
      <c r="BX646" s="3"/>
      <c r="BY646" s="3"/>
    </row>
    <row r="647" spans="1:77" ht="41.45" customHeight="1">
      <c r="A647"/>
      <c r="J647"/>
      <c r="AA647"/>
      <c r="AB647"/>
      <c r="AC647"/>
      <c r="AD647"/>
      <c r="AE647"/>
      <c r="AF647"/>
      <c r="AG647"/>
      <c r="AH647"/>
      <c r="BU647" s="2"/>
      <c r="BV647" s="3"/>
      <c r="BW647" s="3"/>
      <c r="BX647" s="3"/>
      <c r="BY647" s="3"/>
    </row>
    <row r="648" spans="1:77" ht="41.45" customHeight="1">
      <c r="A648"/>
      <c r="J648"/>
      <c r="AA648"/>
      <c r="AB648"/>
      <c r="AC648"/>
      <c r="AD648"/>
      <c r="AE648"/>
      <c r="AF648"/>
      <c r="AG648"/>
      <c r="AH648"/>
      <c r="BU648" s="2"/>
      <c r="BV648" s="3"/>
      <c r="BW648" s="3"/>
      <c r="BX648" s="3"/>
      <c r="BY648" s="3"/>
    </row>
    <row r="649" spans="1:77" ht="41.45" customHeight="1">
      <c r="A649"/>
      <c r="J649"/>
      <c r="AA649"/>
      <c r="AB649"/>
      <c r="AC649"/>
      <c r="AD649"/>
      <c r="AE649"/>
      <c r="AF649"/>
      <c r="AG649"/>
      <c r="AH649"/>
      <c r="BU649" s="2"/>
      <c r="BV649" s="3"/>
      <c r="BW649" s="3"/>
      <c r="BX649" s="3"/>
      <c r="BY649" s="3"/>
    </row>
    <row r="650" spans="1:77" ht="41.45" customHeight="1">
      <c r="A650"/>
      <c r="J650"/>
      <c r="AA650"/>
      <c r="AB650"/>
      <c r="AC650"/>
      <c r="AD650"/>
      <c r="AE650"/>
      <c r="AF650"/>
      <c r="AG650"/>
      <c r="AH650"/>
      <c r="BU650" s="2"/>
      <c r="BV650" s="3"/>
      <c r="BW650" s="3"/>
      <c r="BX650" s="3"/>
      <c r="BY650" s="3"/>
    </row>
    <row r="651" spans="1:77" ht="41.45" customHeight="1">
      <c r="A651"/>
      <c r="J651"/>
      <c r="AA651"/>
      <c r="AB651"/>
      <c r="AC651"/>
      <c r="AD651"/>
      <c r="AE651"/>
      <c r="AF651"/>
      <c r="AG651"/>
      <c r="AH651"/>
      <c r="BU651" s="2"/>
      <c r="BV651" s="3"/>
      <c r="BW651" s="3"/>
      <c r="BX651" s="3"/>
      <c r="BY651" s="3"/>
    </row>
    <row r="652" spans="1:77" ht="41.45" customHeight="1">
      <c r="A652"/>
      <c r="J652"/>
      <c r="AA652"/>
      <c r="AB652"/>
      <c r="AC652"/>
      <c r="AD652"/>
      <c r="AE652"/>
      <c r="AF652"/>
      <c r="AG652"/>
      <c r="AH652"/>
      <c r="BU652" s="2"/>
      <c r="BV652" s="3"/>
      <c r="BW652" s="3"/>
      <c r="BX652" s="3"/>
      <c r="BY652" s="3"/>
    </row>
    <row r="653" spans="1:77" ht="41.45" customHeight="1">
      <c r="A653"/>
      <c r="J653"/>
      <c r="AA653"/>
      <c r="AB653"/>
      <c r="AC653"/>
      <c r="AD653"/>
      <c r="AE653"/>
      <c r="AF653"/>
      <c r="AG653"/>
      <c r="AH653"/>
      <c r="BU653" s="2"/>
      <c r="BV653" s="3"/>
      <c r="BW653" s="3"/>
      <c r="BX653" s="3"/>
      <c r="BY653" s="3"/>
    </row>
    <row r="654" spans="1:77" ht="41.45" customHeight="1">
      <c r="A654"/>
      <c r="J654"/>
      <c r="AA654"/>
      <c r="AB654"/>
      <c r="AC654"/>
      <c r="AD654"/>
      <c r="AE654"/>
      <c r="AF654"/>
      <c r="AG654"/>
      <c r="AH654"/>
      <c r="BU654" s="2"/>
      <c r="BV654" s="3"/>
      <c r="BW654" s="3"/>
      <c r="BX654" s="3"/>
      <c r="BY654" s="3"/>
    </row>
    <row r="655" spans="1:77" ht="41.45" customHeight="1">
      <c r="A655"/>
      <c r="J655"/>
      <c r="AA655"/>
      <c r="AB655"/>
      <c r="AC655"/>
      <c r="AD655"/>
      <c r="AE655"/>
      <c r="AF655"/>
      <c r="AG655"/>
      <c r="AH655"/>
      <c r="BU655" s="2"/>
      <c r="BV655" s="3"/>
      <c r="BW655" s="3"/>
      <c r="BX655" s="3"/>
      <c r="BY655" s="3"/>
    </row>
    <row r="656" spans="1:77" ht="41.45" customHeight="1">
      <c r="A656"/>
      <c r="J656"/>
      <c r="AA656"/>
      <c r="AB656"/>
      <c r="AC656"/>
      <c r="AD656"/>
      <c r="AE656"/>
      <c r="AF656"/>
      <c r="AG656"/>
      <c r="AH656"/>
      <c r="BU656" s="2"/>
      <c r="BV656" s="3"/>
      <c r="BW656" s="3"/>
      <c r="BX656" s="3"/>
      <c r="BY656" s="3"/>
    </row>
    <row r="657" spans="1:77" ht="41.45" customHeight="1">
      <c r="A657"/>
      <c r="J657"/>
      <c r="AA657"/>
      <c r="AB657"/>
      <c r="AC657"/>
      <c r="AD657"/>
      <c r="AE657"/>
      <c r="AF657"/>
      <c r="AG657"/>
      <c r="AH657"/>
      <c r="BU657" s="2"/>
      <c r="BV657" s="3"/>
      <c r="BW657" s="3"/>
      <c r="BX657" s="3"/>
      <c r="BY657" s="3"/>
    </row>
    <row r="658" spans="1:77" ht="41.45" customHeight="1">
      <c r="A658"/>
      <c r="J658"/>
      <c r="AA658"/>
      <c r="AB658"/>
      <c r="AC658"/>
      <c r="AD658"/>
      <c r="AE658"/>
      <c r="AF658"/>
      <c r="AG658"/>
      <c r="AH658"/>
      <c r="BU658" s="2"/>
      <c r="BV658" s="3"/>
      <c r="BW658" s="3"/>
      <c r="BX658" s="3"/>
      <c r="BY658" s="3"/>
    </row>
    <row r="659" spans="1:77" ht="41.45" customHeight="1">
      <c r="A659"/>
      <c r="J659"/>
      <c r="AA659"/>
      <c r="AB659"/>
      <c r="AC659"/>
      <c r="AD659"/>
      <c r="AE659"/>
      <c r="AF659"/>
      <c r="AG659"/>
      <c r="AH659"/>
      <c r="BU659" s="2"/>
      <c r="BV659" s="3"/>
      <c r="BW659" s="3"/>
      <c r="BX659" s="3"/>
      <c r="BY659" s="3"/>
    </row>
    <row r="660" spans="1:77" ht="41.45" customHeight="1">
      <c r="A660"/>
      <c r="J660"/>
      <c r="AA660"/>
      <c r="AB660"/>
      <c r="AC660"/>
      <c r="AD660"/>
      <c r="AE660"/>
      <c r="AF660"/>
      <c r="AG660"/>
      <c r="AH660"/>
      <c r="BU660" s="2"/>
      <c r="BV660" s="3"/>
      <c r="BW660" s="3"/>
      <c r="BX660" s="3"/>
      <c r="BY660" s="3"/>
    </row>
    <row r="661" spans="1:77" ht="41.45" customHeight="1">
      <c r="A661"/>
      <c r="J661"/>
      <c r="AA661"/>
      <c r="AB661"/>
      <c r="AC661"/>
      <c r="AD661"/>
      <c r="AE661"/>
      <c r="AF661"/>
      <c r="AG661"/>
      <c r="AH661"/>
      <c r="BU661" s="2"/>
      <c r="BV661" s="3"/>
      <c r="BW661" s="3"/>
      <c r="BX661" s="3"/>
      <c r="BY661" s="3"/>
    </row>
    <row r="662" spans="1:77" ht="41.45" customHeight="1">
      <c r="A662"/>
      <c r="J662"/>
      <c r="AA662"/>
      <c r="AB662"/>
      <c r="AC662"/>
      <c r="AD662"/>
      <c r="AE662"/>
      <c r="AF662"/>
      <c r="AG662"/>
      <c r="AH662"/>
      <c r="BU662" s="2"/>
      <c r="BV662" s="3"/>
      <c r="BW662" s="3"/>
      <c r="BX662" s="3"/>
      <c r="BY662" s="3"/>
    </row>
    <row r="663" spans="1:77" ht="41.45" customHeight="1">
      <c r="A663"/>
      <c r="J663"/>
      <c r="AA663"/>
      <c r="AB663"/>
      <c r="AC663"/>
      <c r="AD663"/>
      <c r="AE663"/>
      <c r="AF663"/>
      <c r="AG663"/>
      <c r="AH663"/>
      <c r="BU663" s="2"/>
      <c r="BV663" s="3"/>
      <c r="BW663" s="3"/>
      <c r="BX663" s="3"/>
      <c r="BY663" s="3"/>
    </row>
    <row r="664" spans="1:77" ht="41.45" customHeight="1">
      <c r="A664"/>
      <c r="J664"/>
      <c r="AA664"/>
      <c r="AB664"/>
      <c r="AC664"/>
      <c r="AD664"/>
      <c r="AE664"/>
      <c r="AF664"/>
      <c r="AG664"/>
      <c r="AH664"/>
      <c r="BU664" s="2"/>
      <c r="BV664" s="3"/>
      <c r="BW664" s="3"/>
      <c r="BX664" s="3"/>
      <c r="BY664" s="3"/>
    </row>
    <row r="665" spans="1:77" ht="41.45" customHeight="1">
      <c r="A665"/>
      <c r="J665"/>
      <c r="AA665"/>
      <c r="AB665"/>
      <c r="AC665"/>
      <c r="AD665"/>
      <c r="AE665"/>
      <c r="AF665"/>
      <c r="AG665"/>
      <c r="AH665"/>
      <c r="BU665" s="2"/>
      <c r="BV665" s="3"/>
      <c r="BW665" s="3"/>
      <c r="BX665" s="3"/>
      <c r="BY665" s="3"/>
    </row>
    <row r="666" spans="1:77" ht="41.45" customHeight="1">
      <c r="A666"/>
      <c r="J666"/>
      <c r="AA666"/>
      <c r="AB666"/>
      <c r="AC666"/>
      <c r="AD666"/>
      <c r="AE666"/>
      <c r="AF666"/>
      <c r="AG666"/>
      <c r="AH666"/>
      <c r="BU666" s="2"/>
      <c r="BV666" s="3"/>
      <c r="BW666" s="3"/>
      <c r="BX666" s="3"/>
      <c r="BY666" s="3"/>
    </row>
    <row r="667" spans="1:77" ht="41.45" customHeight="1">
      <c r="A667"/>
      <c r="J667"/>
      <c r="AA667"/>
      <c r="AB667"/>
      <c r="AC667"/>
      <c r="AD667"/>
      <c r="AE667"/>
      <c r="AF667"/>
      <c r="AG667"/>
      <c r="AH667"/>
      <c r="BU667" s="2"/>
      <c r="BV667" s="3"/>
      <c r="BW667" s="3"/>
      <c r="BX667" s="3"/>
      <c r="BY667" s="3"/>
    </row>
    <row r="668" spans="1:77" ht="41.45" customHeight="1">
      <c r="A668"/>
      <c r="J668"/>
      <c r="AA668"/>
      <c r="AB668"/>
      <c r="AC668"/>
      <c r="AD668"/>
      <c r="AE668"/>
      <c r="AF668"/>
      <c r="AG668"/>
      <c r="AH668"/>
      <c r="BU668" s="2"/>
      <c r="BV668" s="3"/>
      <c r="BW668" s="3"/>
      <c r="BX668" s="3"/>
      <c r="BY668" s="3"/>
    </row>
    <row r="669" spans="1:77" ht="41.45" customHeight="1">
      <c r="A669"/>
      <c r="J669"/>
      <c r="AA669"/>
      <c r="AB669"/>
      <c r="AC669"/>
      <c r="AD669"/>
      <c r="AE669"/>
      <c r="AF669"/>
      <c r="AG669"/>
      <c r="AH669"/>
      <c r="BU669" s="2"/>
      <c r="BV669" s="3"/>
      <c r="BW669" s="3"/>
      <c r="BX669" s="3"/>
      <c r="BY669" s="3"/>
    </row>
    <row r="670" spans="1:77" ht="41.45" customHeight="1">
      <c r="A670"/>
      <c r="J670"/>
      <c r="AA670"/>
      <c r="AB670"/>
      <c r="AC670"/>
      <c r="AD670"/>
      <c r="AE670"/>
      <c r="AF670"/>
      <c r="AG670"/>
      <c r="AH670"/>
      <c r="BU670" s="2"/>
      <c r="BV670" s="3"/>
      <c r="BW670" s="3"/>
      <c r="BX670" s="3"/>
      <c r="BY670" s="3"/>
    </row>
    <row r="671" spans="1:77" ht="41.45" customHeight="1">
      <c r="A671"/>
      <c r="J671"/>
      <c r="AA671"/>
      <c r="AB671"/>
      <c r="AC671"/>
      <c r="AD671"/>
      <c r="AE671"/>
      <c r="AF671"/>
      <c r="AG671"/>
      <c r="AH671"/>
      <c r="BU671" s="2"/>
      <c r="BV671" s="3"/>
      <c r="BW671" s="3"/>
      <c r="BX671" s="3"/>
      <c r="BY671" s="3"/>
    </row>
    <row r="672" spans="1:77" ht="41.45" customHeight="1">
      <c r="A672"/>
      <c r="J672"/>
      <c r="AA672"/>
      <c r="AB672"/>
      <c r="AC672"/>
      <c r="AD672"/>
      <c r="AE672"/>
      <c r="AF672"/>
      <c r="AG672"/>
      <c r="AH672"/>
      <c r="BU672" s="2"/>
      <c r="BV672" s="3"/>
      <c r="BW672" s="3"/>
      <c r="BX672" s="3"/>
      <c r="BY672" s="3"/>
    </row>
    <row r="673" spans="1:77" ht="41.45" customHeight="1">
      <c r="A673"/>
      <c r="J673"/>
      <c r="AA673"/>
      <c r="AB673"/>
      <c r="AC673"/>
      <c r="AD673"/>
      <c r="AE673"/>
      <c r="AF673"/>
      <c r="AG673"/>
      <c r="AH673"/>
      <c r="BU673" s="2"/>
      <c r="BV673" s="3"/>
      <c r="BW673" s="3"/>
      <c r="BX673" s="3"/>
      <c r="BY673" s="3"/>
    </row>
    <row r="674" spans="1:77" ht="41.45" customHeight="1">
      <c r="A674"/>
      <c r="J674"/>
      <c r="AA674"/>
      <c r="AB674"/>
      <c r="AC674"/>
      <c r="AD674"/>
      <c r="AE674"/>
      <c r="AF674"/>
      <c r="AG674"/>
      <c r="AH674"/>
      <c r="BU674" s="2"/>
      <c r="BV674" s="3"/>
      <c r="BW674" s="3"/>
      <c r="BX674" s="3"/>
      <c r="BY674" s="3"/>
    </row>
    <row r="675" spans="1:77" ht="41.45" customHeight="1">
      <c r="A675"/>
      <c r="J675"/>
      <c r="AA675"/>
      <c r="AB675"/>
      <c r="AC675"/>
      <c r="AD675"/>
      <c r="AE675"/>
      <c r="AF675"/>
      <c r="AG675"/>
      <c r="AH675"/>
      <c r="BU675" s="2"/>
      <c r="BV675" s="3"/>
      <c r="BW675" s="3"/>
      <c r="BX675" s="3"/>
      <c r="BY675" s="3"/>
    </row>
    <row r="676" spans="1:77" ht="41.45" customHeight="1">
      <c r="A676"/>
      <c r="J676"/>
      <c r="AA676"/>
      <c r="AB676"/>
      <c r="AC676"/>
      <c r="AD676"/>
      <c r="AE676"/>
      <c r="AF676"/>
      <c r="AG676"/>
      <c r="AH676"/>
      <c r="BU676" s="2"/>
      <c r="BV676" s="3"/>
      <c r="BW676" s="3"/>
      <c r="BX676" s="3"/>
      <c r="BY676" s="3"/>
    </row>
    <row r="677" spans="1:77" ht="41.45" customHeight="1">
      <c r="A677"/>
      <c r="J677"/>
      <c r="AA677"/>
      <c r="AB677"/>
      <c r="AC677"/>
      <c r="AD677"/>
      <c r="AE677"/>
      <c r="AF677"/>
      <c r="AG677"/>
      <c r="AH677"/>
      <c r="BU677" s="2"/>
      <c r="BV677" s="3"/>
      <c r="BW677" s="3"/>
      <c r="BX677" s="3"/>
      <c r="BY677" s="3"/>
    </row>
    <row r="678" spans="1:77" ht="41.45" customHeight="1">
      <c r="A678"/>
      <c r="J678"/>
      <c r="AA678"/>
      <c r="AB678"/>
      <c r="AC678"/>
      <c r="AD678"/>
      <c r="AE678"/>
      <c r="AF678"/>
      <c r="AG678"/>
      <c r="AH678"/>
      <c r="BU678" s="2"/>
      <c r="BV678" s="3"/>
      <c r="BW678" s="3"/>
      <c r="BX678" s="3"/>
      <c r="BY678" s="3"/>
    </row>
    <row r="679" spans="1:77" ht="41.45" customHeight="1">
      <c r="A679"/>
      <c r="J679"/>
      <c r="AA679"/>
      <c r="AB679"/>
      <c r="AC679"/>
      <c r="AD679"/>
      <c r="AE679"/>
      <c r="AF679"/>
      <c r="AG679"/>
      <c r="AH679"/>
      <c r="BU679" s="2"/>
      <c r="BV679" s="3"/>
      <c r="BW679" s="3"/>
      <c r="BX679" s="3"/>
      <c r="BY679" s="3"/>
    </row>
    <row r="680" spans="1:77" ht="41.45" customHeight="1">
      <c r="A680"/>
      <c r="J680"/>
      <c r="AA680"/>
      <c r="AB680"/>
      <c r="AC680"/>
      <c r="AD680"/>
      <c r="AE680"/>
      <c r="AF680"/>
      <c r="AG680"/>
      <c r="AH680"/>
      <c r="BU680" s="2"/>
      <c r="BV680" s="3"/>
      <c r="BW680" s="3"/>
      <c r="BX680" s="3"/>
      <c r="BY680" s="3"/>
    </row>
    <row r="681" spans="1:77" ht="41.45" customHeight="1">
      <c r="A681"/>
      <c r="J681"/>
      <c r="AA681"/>
      <c r="AB681"/>
      <c r="AC681"/>
      <c r="AD681"/>
      <c r="AE681"/>
      <c r="AF681"/>
      <c r="AG681"/>
      <c r="AH681"/>
      <c r="BU681" s="2"/>
      <c r="BV681" s="3"/>
      <c r="BW681" s="3"/>
      <c r="BX681" s="3"/>
      <c r="BY681" s="3"/>
    </row>
    <row r="682" spans="1:77" ht="41.45" customHeight="1">
      <c r="A682"/>
      <c r="J682"/>
      <c r="AA682"/>
      <c r="AB682"/>
      <c r="AC682"/>
      <c r="AD682"/>
      <c r="AE682"/>
      <c r="AF682"/>
      <c r="AG682"/>
      <c r="AH682"/>
      <c r="BU682" s="2"/>
      <c r="BV682" s="3"/>
      <c r="BW682" s="3"/>
      <c r="BX682" s="3"/>
      <c r="BY682" s="3"/>
    </row>
    <row r="683" spans="1:77" ht="41.45" customHeight="1">
      <c r="A683"/>
      <c r="J683"/>
      <c r="AA683"/>
      <c r="AB683"/>
      <c r="AC683"/>
      <c r="AD683"/>
      <c r="AE683"/>
      <c r="AF683"/>
      <c r="AG683"/>
      <c r="AH683"/>
      <c r="BU683" s="2"/>
      <c r="BV683" s="3"/>
      <c r="BW683" s="3"/>
      <c r="BX683" s="3"/>
      <c r="BY683" s="3"/>
    </row>
    <row r="684" spans="1:77" ht="41.45" customHeight="1">
      <c r="A684"/>
      <c r="J684"/>
      <c r="AA684"/>
      <c r="AB684"/>
      <c r="AC684"/>
      <c r="AD684"/>
      <c r="AE684"/>
      <c r="AF684"/>
      <c r="AG684"/>
      <c r="AH684"/>
      <c r="BU684" s="2"/>
      <c r="BV684" s="3"/>
      <c r="BW684" s="3"/>
      <c r="BX684" s="3"/>
      <c r="BY684" s="3"/>
    </row>
    <row r="685" spans="1:77" ht="41.45" customHeight="1">
      <c r="A685"/>
      <c r="J685"/>
      <c r="AA685"/>
      <c r="AB685"/>
      <c r="AC685"/>
      <c r="AD685"/>
      <c r="AE685"/>
      <c r="AF685"/>
      <c r="AG685"/>
      <c r="AH685"/>
      <c r="BU685" s="2"/>
      <c r="BV685" s="3"/>
      <c r="BW685" s="3"/>
      <c r="BX685" s="3"/>
      <c r="BY685" s="3"/>
    </row>
    <row r="686" spans="1:77" ht="41.45" customHeight="1">
      <c r="A686"/>
      <c r="J686"/>
      <c r="AA686"/>
      <c r="AB686"/>
      <c r="AC686"/>
      <c r="AD686"/>
      <c r="AE686"/>
      <c r="AF686"/>
      <c r="AG686"/>
      <c r="AH686"/>
      <c r="BU686" s="2"/>
      <c r="BV686" s="3"/>
      <c r="BW686" s="3"/>
      <c r="BX686" s="3"/>
      <c r="BY686" s="3"/>
    </row>
    <row r="687" spans="1:77" ht="41.45" customHeight="1">
      <c r="A687"/>
      <c r="J687"/>
      <c r="AA687"/>
      <c r="AB687"/>
      <c r="AC687"/>
      <c r="AD687"/>
      <c r="AE687"/>
      <c r="AF687"/>
      <c r="AG687"/>
      <c r="AH687"/>
      <c r="BU687" s="2"/>
      <c r="BV687" s="3"/>
      <c r="BW687" s="3"/>
      <c r="BX687" s="3"/>
      <c r="BY687" s="3"/>
    </row>
    <row r="688" spans="1:77" ht="41.45" customHeight="1">
      <c r="A688"/>
      <c r="J688"/>
      <c r="AA688"/>
      <c r="AB688"/>
      <c r="AC688"/>
      <c r="AD688"/>
      <c r="AE688"/>
      <c r="AF688"/>
      <c r="AG688"/>
      <c r="AH688"/>
      <c r="BU688" s="2"/>
      <c r="BV688" s="3"/>
      <c r="BW688" s="3"/>
      <c r="BX688" s="3"/>
      <c r="BY688" s="3"/>
    </row>
    <row r="689" spans="1:77" ht="41.45" customHeight="1">
      <c r="A689"/>
      <c r="J689"/>
      <c r="AA689"/>
      <c r="AB689"/>
      <c r="AC689"/>
      <c r="AD689"/>
      <c r="AE689"/>
      <c r="AF689"/>
      <c r="AG689"/>
      <c r="AH689"/>
      <c r="BU689" s="2"/>
      <c r="BV689" s="3"/>
      <c r="BW689" s="3"/>
      <c r="BX689" s="3"/>
      <c r="BY689" s="3"/>
    </row>
    <row r="690" spans="1:77" ht="41.45" customHeight="1">
      <c r="A690"/>
      <c r="J690"/>
      <c r="AA690"/>
      <c r="AB690"/>
      <c r="AC690"/>
      <c r="AD690"/>
      <c r="AE690"/>
      <c r="AF690"/>
      <c r="AG690"/>
      <c r="AH690"/>
      <c r="BU690" s="2"/>
      <c r="BV690" s="3"/>
      <c r="BW690" s="3"/>
      <c r="BX690" s="3"/>
      <c r="BY690" s="3"/>
    </row>
    <row r="691" spans="1:77" ht="41.45" customHeight="1">
      <c r="A691"/>
      <c r="J691"/>
      <c r="AA691"/>
      <c r="AB691"/>
      <c r="AC691"/>
      <c r="AD691"/>
      <c r="AE691"/>
      <c r="AF691"/>
      <c r="AG691"/>
      <c r="AH691"/>
      <c r="BU691" s="2"/>
      <c r="BV691" s="3"/>
      <c r="BW691" s="3"/>
      <c r="BX691" s="3"/>
      <c r="BY691" s="3"/>
    </row>
    <row r="692" spans="1:77" ht="41.45" customHeight="1">
      <c r="A692"/>
      <c r="J692"/>
      <c r="AA692"/>
      <c r="AB692"/>
      <c r="AC692"/>
      <c r="AD692"/>
      <c r="AE692"/>
      <c r="AF692"/>
      <c r="AG692"/>
      <c r="AH692"/>
      <c r="BU692" s="2"/>
      <c r="BV692" s="3"/>
      <c r="BW692" s="3"/>
      <c r="BX692" s="3"/>
      <c r="BY692" s="3"/>
    </row>
    <row r="693" spans="1:77" ht="41.45" customHeight="1">
      <c r="A693"/>
      <c r="J693"/>
      <c r="AA693"/>
      <c r="AB693"/>
      <c r="AC693"/>
      <c r="AD693"/>
      <c r="AE693"/>
      <c r="AF693"/>
      <c r="AG693"/>
      <c r="AH693"/>
      <c r="BU693" s="2"/>
      <c r="BV693" s="3"/>
      <c r="BW693" s="3"/>
      <c r="BX693" s="3"/>
      <c r="BY693" s="3"/>
    </row>
    <row r="694" spans="1:77" ht="41.45" customHeight="1">
      <c r="A694"/>
      <c r="J694"/>
      <c r="AA694"/>
      <c r="AB694"/>
      <c r="AC694"/>
      <c r="AD694"/>
      <c r="AE694"/>
      <c r="AF694"/>
      <c r="AG694"/>
      <c r="AH694"/>
      <c r="BU694" s="2"/>
      <c r="BV694" s="3"/>
      <c r="BW694" s="3"/>
      <c r="BX694" s="3"/>
      <c r="BY694" s="3"/>
    </row>
    <row r="695" spans="1:77" ht="41.45" customHeight="1">
      <c r="A695"/>
      <c r="J695"/>
      <c r="AA695"/>
      <c r="AB695"/>
      <c r="AC695"/>
      <c r="AD695"/>
      <c r="AE695"/>
      <c r="AF695"/>
      <c r="AG695"/>
      <c r="AH695"/>
      <c r="BU695" s="2"/>
      <c r="BV695" s="3"/>
      <c r="BW695" s="3"/>
      <c r="BX695" s="3"/>
      <c r="BY695" s="3"/>
    </row>
    <row r="696" spans="1:77" ht="41.45" customHeight="1">
      <c r="A696"/>
      <c r="J696"/>
      <c r="AA696"/>
      <c r="AB696"/>
      <c r="AC696"/>
      <c r="AD696"/>
      <c r="AE696"/>
      <c r="AF696"/>
      <c r="AG696"/>
      <c r="AH696"/>
      <c r="BU696" s="2"/>
      <c r="BV696" s="3"/>
      <c r="BW696" s="3"/>
      <c r="BX696" s="3"/>
      <c r="BY696" s="3"/>
    </row>
    <row r="697" spans="1:77" ht="41.45" customHeight="1">
      <c r="A697"/>
      <c r="J697"/>
      <c r="AA697"/>
      <c r="AB697"/>
      <c r="AC697"/>
      <c r="AD697"/>
      <c r="AE697"/>
      <c r="AF697"/>
      <c r="AG697"/>
      <c r="AH697"/>
      <c r="BU697" s="2"/>
      <c r="BV697" s="3"/>
      <c r="BW697" s="3"/>
      <c r="BX697" s="3"/>
      <c r="BY697" s="3"/>
    </row>
    <row r="698" spans="1:77" ht="41.45" customHeight="1">
      <c r="A698"/>
      <c r="J698"/>
      <c r="AA698"/>
      <c r="AB698"/>
      <c r="AC698"/>
      <c r="AD698"/>
      <c r="AE698"/>
      <c r="AF698"/>
      <c r="AG698"/>
      <c r="AH698"/>
      <c r="BU698" s="2"/>
      <c r="BV698" s="3"/>
      <c r="BW698" s="3"/>
      <c r="BX698" s="3"/>
      <c r="BY698" s="3"/>
    </row>
    <row r="699" spans="1:77" ht="41.45" customHeight="1">
      <c r="A699"/>
      <c r="J699"/>
      <c r="AA699"/>
      <c r="AB699"/>
      <c r="AC699"/>
      <c r="AD699"/>
      <c r="AE699"/>
      <c r="AF699"/>
      <c r="AG699"/>
      <c r="AH699"/>
      <c r="BU699" s="2"/>
      <c r="BV699" s="3"/>
      <c r="BW699" s="3"/>
      <c r="BX699" s="3"/>
      <c r="BY699" s="3"/>
    </row>
    <row r="700" spans="1:77" ht="41.45" customHeight="1">
      <c r="A700"/>
      <c r="J700"/>
      <c r="AA700"/>
      <c r="AB700"/>
      <c r="AC700"/>
      <c r="AD700"/>
      <c r="AE700"/>
      <c r="AF700"/>
      <c r="AG700"/>
      <c r="AH700"/>
      <c r="BU700" s="2"/>
      <c r="BV700" s="3"/>
      <c r="BW700" s="3"/>
      <c r="BX700" s="3"/>
      <c r="BY700" s="3"/>
    </row>
    <row r="701" spans="1:77" ht="41.45" customHeight="1">
      <c r="A701"/>
      <c r="J701"/>
      <c r="AA701"/>
      <c r="AB701"/>
      <c r="AC701"/>
      <c r="AD701"/>
      <c r="AE701"/>
      <c r="AF701"/>
      <c r="AG701"/>
      <c r="AH701"/>
      <c r="BU701" s="2"/>
      <c r="BV701" s="3"/>
      <c r="BW701" s="3"/>
      <c r="BX701" s="3"/>
      <c r="BY701" s="3"/>
    </row>
    <row r="702" spans="1:77" ht="41.45" customHeight="1">
      <c r="A702"/>
      <c r="J702"/>
      <c r="AA702"/>
      <c r="AB702"/>
      <c r="AC702"/>
      <c r="AD702"/>
      <c r="AE702"/>
      <c r="AF702"/>
      <c r="AG702"/>
      <c r="AH702"/>
      <c r="BU702" s="2"/>
      <c r="BV702" s="3"/>
      <c r="BW702" s="3"/>
      <c r="BX702" s="3"/>
      <c r="BY702" s="3"/>
    </row>
    <row r="703" spans="1:77" ht="41.45" customHeight="1">
      <c r="A703"/>
      <c r="J703"/>
      <c r="AA703"/>
      <c r="AB703"/>
      <c r="AC703"/>
      <c r="AD703"/>
      <c r="AE703"/>
      <c r="AF703"/>
      <c r="AG703"/>
      <c r="AH703"/>
      <c r="BU703" s="2"/>
      <c r="BV703" s="3"/>
      <c r="BW703" s="3"/>
      <c r="BX703" s="3"/>
      <c r="BY703" s="3"/>
    </row>
    <row r="704" spans="1:77" ht="41.45" customHeight="1">
      <c r="A704"/>
      <c r="J704"/>
      <c r="AA704"/>
      <c r="AB704"/>
      <c r="AC704"/>
      <c r="AD704"/>
      <c r="AE704"/>
      <c r="AF704"/>
      <c r="AG704"/>
      <c r="AH704"/>
      <c r="BU704" s="2"/>
      <c r="BV704" s="3"/>
      <c r="BW704" s="3"/>
      <c r="BX704" s="3"/>
      <c r="BY704" s="3"/>
    </row>
    <row r="705" spans="1:77" ht="41.45" customHeight="1">
      <c r="A705"/>
      <c r="J705"/>
      <c r="AA705"/>
      <c r="AB705"/>
      <c r="AC705"/>
      <c r="AD705"/>
      <c r="AE705"/>
      <c r="AF705"/>
      <c r="AG705"/>
      <c r="AH705"/>
      <c r="BU705" s="2"/>
      <c r="BV705" s="3"/>
      <c r="BW705" s="3"/>
      <c r="BX705" s="3"/>
      <c r="BY705" s="3"/>
    </row>
    <row r="706" spans="1:77" ht="41.45" customHeight="1">
      <c r="A706"/>
      <c r="J706"/>
      <c r="AA706"/>
      <c r="AB706"/>
      <c r="AC706"/>
      <c r="AD706"/>
      <c r="AE706"/>
      <c r="AF706"/>
      <c r="AG706"/>
      <c r="AH706"/>
      <c r="BU706" s="2"/>
      <c r="BV706" s="3"/>
      <c r="BW706" s="3"/>
      <c r="BX706" s="3"/>
      <c r="BY706" s="3"/>
    </row>
    <row r="707" spans="1:77" ht="41.45" customHeight="1">
      <c r="A707"/>
      <c r="J707"/>
      <c r="AA707"/>
      <c r="AB707"/>
      <c r="AC707"/>
      <c r="AD707"/>
      <c r="AE707"/>
      <c r="AF707"/>
      <c r="AG707"/>
      <c r="AH707"/>
      <c r="BU707" s="2"/>
      <c r="BV707" s="3"/>
      <c r="BW707" s="3"/>
      <c r="BX707" s="3"/>
      <c r="BY707" s="3"/>
    </row>
    <row r="708" spans="1:77" ht="41.45" customHeight="1">
      <c r="A708"/>
      <c r="J708"/>
      <c r="AA708"/>
      <c r="AB708"/>
      <c r="AC708"/>
      <c r="AD708"/>
      <c r="AE708"/>
      <c r="AF708"/>
      <c r="AG708"/>
      <c r="AH708"/>
      <c r="BU708" s="2"/>
      <c r="BV708" s="3"/>
      <c r="BW708" s="3"/>
      <c r="BX708" s="3"/>
      <c r="BY708" s="3"/>
    </row>
    <row r="709" spans="1:77" ht="41.45" customHeight="1">
      <c r="A709"/>
      <c r="J709"/>
      <c r="AA709"/>
      <c r="AB709"/>
      <c r="AC709"/>
      <c r="AD709"/>
      <c r="AE709"/>
      <c r="AF709"/>
      <c r="AG709"/>
      <c r="AH709"/>
      <c r="BU709" s="2"/>
      <c r="BV709" s="3"/>
      <c r="BW709" s="3"/>
      <c r="BX709" s="3"/>
      <c r="BY709" s="3"/>
    </row>
    <row r="710" spans="1:77" ht="41.45" customHeight="1">
      <c r="A710"/>
      <c r="J710"/>
      <c r="AA710"/>
      <c r="AB710"/>
      <c r="AC710"/>
      <c r="AD710"/>
      <c r="AE710"/>
      <c r="AF710"/>
      <c r="AG710"/>
      <c r="AH710"/>
      <c r="BU710" s="2"/>
      <c r="BV710" s="3"/>
      <c r="BW710" s="3"/>
      <c r="BX710" s="3"/>
      <c r="BY710" s="3"/>
    </row>
    <row r="711" spans="1:77" ht="41.45" customHeight="1">
      <c r="A711"/>
      <c r="J711"/>
      <c r="AA711"/>
      <c r="AB711"/>
      <c r="AC711"/>
      <c r="AD711"/>
      <c r="AE711"/>
      <c r="AF711"/>
      <c r="AG711"/>
      <c r="AH711"/>
      <c r="BU711" s="2"/>
      <c r="BV711" s="3"/>
      <c r="BW711" s="3"/>
      <c r="BX711" s="3"/>
      <c r="BY711" s="3"/>
    </row>
    <row r="712" spans="1:77" ht="41.45" customHeight="1">
      <c r="A712"/>
      <c r="J712"/>
      <c r="AA712"/>
      <c r="AB712"/>
      <c r="AC712"/>
      <c r="AD712"/>
      <c r="AE712"/>
      <c r="AF712"/>
      <c r="AG712"/>
      <c r="AH712"/>
      <c r="BU712" s="2"/>
      <c r="BV712" s="3"/>
      <c r="BW712" s="3"/>
      <c r="BX712" s="3"/>
      <c r="BY712" s="3"/>
    </row>
    <row r="713" spans="1:77" ht="41.45" customHeight="1">
      <c r="A713"/>
      <c r="J713"/>
      <c r="AA713"/>
      <c r="AB713"/>
      <c r="AC713"/>
      <c r="AD713"/>
      <c r="AE713"/>
      <c r="AF713"/>
      <c r="AG713"/>
      <c r="AH713"/>
      <c r="BU713" s="2"/>
      <c r="BV713" s="3"/>
      <c r="BW713" s="3"/>
      <c r="BX713" s="3"/>
      <c r="BY713" s="3"/>
    </row>
    <row r="714" spans="1:77" ht="41.45" customHeight="1">
      <c r="A714"/>
      <c r="J714"/>
      <c r="AA714"/>
      <c r="AB714"/>
      <c r="AC714"/>
      <c r="AD714"/>
      <c r="AE714"/>
      <c r="AF714"/>
      <c r="AG714"/>
      <c r="AH714"/>
      <c r="BU714" s="2"/>
      <c r="BV714" s="3"/>
      <c r="BW714" s="3"/>
      <c r="BX714" s="3"/>
      <c r="BY714" s="3"/>
    </row>
    <row r="715" spans="1:77" ht="41.45" customHeight="1">
      <c r="A715"/>
      <c r="J715"/>
      <c r="AA715"/>
      <c r="AB715"/>
      <c r="AC715"/>
      <c r="AD715"/>
      <c r="AE715"/>
      <c r="AF715"/>
      <c r="AG715"/>
      <c r="AH715"/>
      <c r="BU715" s="2"/>
      <c r="BV715" s="3"/>
      <c r="BW715" s="3"/>
      <c r="BX715" s="3"/>
      <c r="BY715" s="3"/>
    </row>
    <row r="716" spans="1:77" ht="41.45" customHeight="1">
      <c r="A716"/>
      <c r="J716"/>
      <c r="AA716"/>
      <c r="AB716"/>
      <c r="AC716"/>
      <c r="AD716"/>
      <c r="AE716"/>
      <c r="AF716"/>
      <c r="AG716"/>
      <c r="AH716"/>
      <c r="BU716" s="2"/>
      <c r="BV716" s="3"/>
      <c r="BW716" s="3"/>
      <c r="BX716" s="3"/>
      <c r="BY716" s="3"/>
    </row>
    <row r="717" spans="1:77" ht="41.45" customHeight="1">
      <c r="A717"/>
      <c r="J717"/>
      <c r="AA717"/>
      <c r="AB717"/>
      <c r="AC717"/>
      <c r="AD717"/>
      <c r="AE717"/>
      <c r="AF717"/>
      <c r="AG717"/>
      <c r="AH717"/>
      <c r="BU717" s="2"/>
      <c r="BV717" s="3"/>
      <c r="BW717" s="3"/>
      <c r="BX717" s="3"/>
      <c r="BY717" s="3"/>
    </row>
    <row r="718" spans="1:77" ht="41.45" customHeight="1">
      <c r="A718"/>
      <c r="J718"/>
      <c r="AA718"/>
      <c r="AB718"/>
      <c r="AC718"/>
      <c r="AD718"/>
      <c r="AE718"/>
      <c r="AF718"/>
      <c r="AG718"/>
      <c r="AH718"/>
      <c r="BU718" s="2"/>
      <c r="BV718" s="3"/>
      <c r="BW718" s="3"/>
      <c r="BX718" s="3"/>
      <c r="BY718" s="3"/>
    </row>
    <row r="719" spans="1:77" ht="41.45" customHeight="1">
      <c r="A719"/>
      <c r="J719"/>
      <c r="AA719"/>
      <c r="AB719"/>
      <c r="AC719"/>
      <c r="AD719"/>
      <c r="AE719"/>
      <c r="AF719"/>
      <c r="AG719"/>
      <c r="AH719"/>
      <c r="BU719" s="2"/>
      <c r="BV719" s="3"/>
      <c r="BW719" s="3"/>
      <c r="BX719" s="3"/>
      <c r="BY719" s="3"/>
    </row>
    <row r="720" spans="1:77" ht="41.45" customHeight="1">
      <c r="A720"/>
      <c r="J720"/>
      <c r="AA720"/>
      <c r="AB720"/>
      <c r="AC720"/>
      <c r="AD720"/>
      <c r="AE720"/>
      <c r="AF720"/>
      <c r="AG720"/>
      <c r="AH720"/>
      <c r="BU720" s="2"/>
      <c r="BV720" s="3"/>
      <c r="BW720" s="3"/>
      <c r="BX720" s="3"/>
      <c r="BY720" s="3"/>
    </row>
    <row r="721" spans="1:77" ht="41.45" customHeight="1">
      <c r="A721"/>
      <c r="J721"/>
      <c r="AA721"/>
      <c r="AB721"/>
      <c r="AC721"/>
      <c r="AD721"/>
      <c r="AE721"/>
      <c r="AF721"/>
      <c r="AG721"/>
      <c r="AH721"/>
      <c r="BU721" s="2"/>
      <c r="BV721" s="3"/>
      <c r="BW721" s="3"/>
      <c r="BX721" s="3"/>
      <c r="BY721" s="3"/>
    </row>
    <row r="722" spans="1:77" ht="41.45" customHeight="1">
      <c r="A722"/>
      <c r="J722"/>
      <c r="AA722"/>
      <c r="AB722"/>
      <c r="AC722"/>
      <c r="AD722"/>
      <c r="AE722"/>
      <c r="AF722"/>
      <c r="AG722"/>
      <c r="AH722"/>
      <c r="BU722" s="2"/>
      <c r="BV722" s="3"/>
      <c r="BW722" s="3"/>
      <c r="BX722" s="3"/>
      <c r="BY722" s="3"/>
    </row>
    <row r="723" spans="1:77" ht="41.45" customHeight="1">
      <c r="A723"/>
      <c r="J723"/>
      <c r="AA723"/>
      <c r="AB723"/>
      <c r="AC723"/>
      <c r="AD723"/>
      <c r="AE723"/>
      <c r="AF723"/>
      <c r="AG723"/>
      <c r="AH723"/>
      <c r="BU723" s="2"/>
      <c r="BV723" s="3"/>
      <c r="BW723" s="3"/>
      <c r="BX723" s="3"/>
      <c r="BY723" s="3"/>
    </row>
    <row r="724" spans="1:77" ht="41.45" customHeight="1">
      <c r="A724"/>
      <c r="J724"/>
      <c r="AA724"/>
      <c r="AB724"/>
      <c r="AC724"/>
      <c r="AD724"/>
      <c r="AE724"/>
      <c r="AF724"/>
      <c r="AG724"/>
      <c r="AH724"/>
      <c r="BU724" s="2"/>
      <c r="BV724" s="3"/>
      <c r="BW724" s="3"/>
      <c r="BX724" s="3"/>
      <c r="BY724" s="3"/>
    </row>
    <row r="725" spans="1:77" ht="41.45" customHeight="1">
      <c r="A725"/>
      <c r="J725"/>
      <c r="AA725"/>
      <c r="AB725"/>
      <c r="AC725"/>
      <c r="AD725"/>
      <c r="AE725"/>
      <c r="AF725"/>
      <c r="AG725"/>
      <c r="AH725"/>
      <c r="BU725" s="2"/>
      <c r="BV725" s="3"/>
      <c r="BW725" s="3"/>
      <c r="BX725" s="3"/>
      <c r="BY725" s="3"/>
    </row>
    <row r="726" spans="1:77" ht="41.45" customHeight="1">
      <c r="A726"/>
      <c r="J726"/>
      <c r="AA726"/>
      <c r="AB726"/>
      <c r="AC726"/>
      <c r="AD726"/>
      <c r="AE726"/>
      <c r="AF726"/>
      <c r="AG726"/>
      <c r="AH726"/>
      <c r="BU726" s="2"/>
      <c r="BV726" s="3"/>
      <c r="BW726" s="3"/>
      <c r="BX726" s="3"/>
      <c r="BY726" s="3"/>
    </row>
    <row r="727" spans="1:77" ht="41.45" customHeight="1">
      <c r="A727"/>
      <c r="J727"/>
      <c r="AA727"/>
      <c r="AB727"/>
      <c r="AC727"/>
      <c r="AD727"/>
      <c r="AE727"/>
      <c r="AF727"/>
      <c r="AG727"/>
      <c r="AH727"/>
      <c r="BU727" s="2"/>
      <c r="BV727" s="3"/>
      <c r="BW727" s="3"/>
      <c r="BX727" s="3"/>
      <c r="BY727" s="3"/>
    </row>
    <row r="728" spans="1:77" ht="41.45" customHeight="1">
      <c r="A728"/>
      <c r="J728"/>
      <c r="AA728"/>
      <c r="AB728"/>
      <c r="AC728"/>
      <c r="AD728"/>
      <c r="AE728"/>
      <c r="AF728"/>
      <c r="AG728"/>
      <c r="AH728"/>
      <c r="BU728" s="2"/>
      <c r="BV728" s="3"/>
      <c r="BW728" s="3"/>
      <c r="BX728" s="3"/>
      <c r="BY728" s="3"/>
    </row>
    <row r="729" spans="1:77" ht="41.45" customHeight="1">
      <c r="A729"/>
      <c r="J729"/>
      <c r="AA729"/>
      <c r="AB729"/>
      <c r="AC729"/>
      <c r="AD729"/>
      <c r="AE729"/>
      <c r="AF729"/>
      <c r="AG729"/>
      <c r="AH729"/>
      <c r="BU729" s="2"/>
      <c r="BV729" s="3"/>
      <c r="BW729" s="3"/>
      <c r="BX729" s="3"/>
      <c r="BY729" s="3"/>
    </row>
    <row r="730" spans="1:77" ht="41.45" customHeight="1">
      <c r="A730"/>
      <c r="J730"/>
      <c r="AA730"/>
      <c r="AB730"/>
      <c r="AC730"/>
      <c r="AD730"/>
      <c r="AE730"/>
      <c r="AF730"/>
      <c r="AG730"/>
      <c r="AH730"/>
      <c r="BU730" s="2"/>
      <c r="BV730" s="3"/>
      <c r="BW730" s="3"/>
      <c r="BX730" s="3"/>
      <c r="BY730" s="3"/>
    </row>
    <row r="731" spans="1:77" ht="41.45" customHeight="1">
      <c r="A731"/>
      <c r="J731"/>
      <c r="AA731"/>
      <c r="AB731"/>
      <c r="AC731"/>
      <c r="AD731"/>
      <c r="AE731"/>
      <c r="AF731"/>
      <c r="AG731"/>
      <c r="AH731"/>
      <c r="BU731" s="2"/>
      <c r="BV731" s="3"/>
      <c r="BW731" s="3"/>
      <c r="BX731" s="3"/>
      <c r="BY731" s="3"/>
    </row>
    <row r="732" spans="1:77" ht="41.45" customHeight="1">
      <c r="A732"/>
      <c r="J732"/>
      <c r="AA732"/>
      <c r="AB732"/>
      <c r="AC732"/>
      <c r="AD732"/>
      <c r="AE732"/>
      <c r="AF732"/>
      <c r="AG732"/>
      <c r="AH732"/>
      <c r="BU732" s="2"/>
      <c r="BV732" s="3"/>
      <c r="BW732" s="3"/>
      <c r="BX732" s="3"/>
      <c r="BY732" s="3"/>
    </row>
    <row r="733" spans="1:77" ht="41.45" customHeight="1">
      <c r="A733"/>
      <c r="J733"/>
      <c r="AA733"/>
      <c r="AB733"/>
      <c r="AC733"/>
      <c r="AD733"/>
      <c r="AE733"/>
      <c r="AF733"/>
      <c r="AG733"/>
      <c r="AH733"/>
      <c r="BU733" s="2"/>
      <c r="BV733" s="3"/>
      <c r="BW733" s="3"/>
      <c r="BX733" s="3"/>
      <c r="BY733" s="3"/>
    </row>
    <row r="734" spans="1:77" ht="41.45" customHeight="1">
      <c r="A734"/>
      <c r="J734"/>
      <c r="AA734"/>
      <c r="AB734"/>
      <c r="AC734"/>
      <c r="AD734"/>
      <c r="AE734"/>
      <c r="AF734"/>
      <c r="AG734"/>
      <c r="AH734"/>
      <c r="BU734" s="2"/>
      <c r="BV734" s="3"/>
      <c r="BW734" s="3"/>
      <c r="BX734" s="3"/>
      <c r="BY734" s="3"/>
    </row>
    <row r="735" spans="1:77" ht="41.45" customHeight="1">
      <c r="A735"/>
      <c r="J735"/>
      <c r="AA735"/>
      <c r="AB735"/>
      <c r="AC735"/>
      <c r="AD735"/>
      <c r="AE735"/>
      <c r="AF735"/>
      <c r="AG735"/>
      <c r="AH735"/>
      <c r="BU735" s="2"/>
      <c r="BV735" s="3"/>
      <c r="BW735" s="3"/>
      <c r="BX735" s="3"/>
      <c r="BY735" s="3"/>
    </row>
    <row r="736" spans="1:77" ht="41.45" customHeight="1">
      <c r="A736"/>
      <c r="J736"/>
      <c r="AA736"/>
      <c r="AB736"/>
      <c r="AC736"/>
      <c r="AD736"/>
      <c r="AE736"/>
      <c r="AF736"/>
      <c r="AG736"/>
      <c r="AH736"/>
      <c r="BU736" s="2"/>
      <c r="BV736" s="3"/>
      <c r="BW736" s="3"/>
      <c r="BX736" s="3"/>
      <c r="BY7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3"/>
    <dataValidation allowBlank="1" showInputMessage="1" promptTitle="Vertex Tooltip" prompt="Enter optional text that will pop up when the mouse is hovered over the vertex." errorTitle="Invalid Vertex Image Key" sqref="L3:L10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3"/>
    <dataValidation allowBlank="1" showInputMessage="1" promptTitle="Vertex Label Fill Color" prompt="To select an optional fill color for the Label shape, right-click and select Select Color on the right-click menu." sqref="J3:J103"/>
    <dataValidation allowBlank="1" showInputMessage="1" promptTitle="Vertex Image File" prompt="Enter the path to an image file.  Hover over the column header for examples." errorTitle="Invalid Vertex Image Key" sqref="G3:G103"/>
    <dataValidation allowBlank="1" showInputMessage="1" promptTitle="Vertex Color" prompt="To select an optional vertex color, right-click and select Select Color on the right-click menu." sqref="C3:C103"/>
    <dataValidation allowBlank="1" showInputMessage="1" promptTitle="Vertex Opacity" prompt="Enter an optional vertex opacity between 0 (transparent) and 100 (opaque)." errorTitle="Invalid Vertex Opacity" error="The optional vertex opacity must be a whole number between 0 and 10." sqref="F3:F103"/>
    <dataValidation type="list" allowBlank="1" showInputMessage="1" showErrorMessage="1" promptTitle="Vertex Shape" prompt="Select an optional vertex shape." errorTitle="Invalid Vertex Shape" error="You have entered an invalid vertex shape.  Try selecting from the drop-down list instead." sqref="D3:D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3">
      <formula1>ValidVertexLabelPositions</formula1>
    </dataValidation>
    <dataValidation allowBlank="1" showInputMessage="1" showErrorMessage="1" promptTitle="Vertex Name" prompt="Enter the name of the vertex." sqref="A3:A103"/>
  </dataValidations>
  <hyperlinks>
    <hyperlink ref="AK31" r:id="rId1" display="https://t.co/xMjqdfEYQu"/>
    <hyperlink ref="AM4" r:id="rId2" display="https://t.co/l7PhpQ0Xkn"/>
    <hyperlink ref="AM6" r:id="rId3" display="https://t.co/BVPodDdBSB"/>
    <hyperlink ref="AM7" r:id="rId4" display="https://t.co/Cga5WctR3U"/>
    <hyperlink ref="AM9" r:id="rId5" display="https://t.co/T2zN8baTAY"/>
    <hyperlink ref="AM10" r:id="rId6" display="https://t.co/gzZkpdnOzT"/>
    <hyperlink ref="AM11" r:id="rId7" display="https://t.co/MJdPYfz3S1"/>
    <hyperlink ref="AM15" r:id="rId8" display="http://t.co/ooAmW5HSQc"/>
    <hyperlink ref="AM16" r:id="rId9" display="https://t.co/usJXhNG3nW"/>
    <hyperlink ref="AM19" r:id="rId10" display="https://t.co/88lndJ7RNf"/>
    <hyperlink ref="AM21" r:id="rId11" display="https://t.co/3aqwbHt61y"/>
    <hyperlink ref="AM22" r:id="rId12" display="https://t.co/TyKpoGBLhX"/>
    <hyperlink ref="AM23" r:id="rId13" display="https://t.co/zEqHO1oLHw"/>
    <hyperlink ref="AM24" r:id="rId14" display="https://t.co/FZtctyarBc"/>
    <hyperlink ref="AM25" r:id="rId15" display="https://t.co/19c7KAQPre"/>
    <hyperlink ref="AM26" r:id="rId16" display="https://t.co/UVKPYKJdOh"/>
    <hyperlink ref="AM27" r:id="rId17" display="https://t.co/NMh7W93EdH"/>
    <hyperlink ref="AM30" r:id="rId18" display="https://t.co/WZAWP09QhM"/>
    <hyperlink ref="AM31" r:id="rId19" display="https://t.co/7ekOVPTWDa"/>
    <hyperlink ref="AM32" r:id="rId20" display="https://t.co/aJlJjy0eUl"/>
    <hyperlink ref="AM33" r:id="rId21" display="https://t.co/xBfK2bTSjU"/>
    <hyperlink ref="AM34" r:id="rId22" display="http://t.co/LgscWvaOQu"/>
    <hyperlink ref="AM36" r:id="rId23" display="https://t.co/CvKa99gSH7"/>
    <hyperlink ref="AM37" r:id="rId24" display="https://t.co/Ag4ZDHrhuu"/>
    <hyperlink ref="AM38" r:id="rId25" display="https://t.co/E7sJKEtmpJ"/>
    <hyperlink ref="AM39" r:id="rId26" display="https://t.co/tfo6xKpQ9A"/>
    <hyperlink ref="AM40" r:id="rId27" display="https://t.co/ekdNv3DzqJ"/>
    <hyperlink ref="AM42" r:id="rId28" display="https://t.co/2egCRhMooH"/>
    <hyperlink ref="AM49" r:id="rId29" display="https://t.co/KHDTIRbsAn"/>
    <hyperlink ref="AM50" r:id="rId30" display="https://t.co/mIsMUgqkS4"/>
    <hyperlink ref="AM52" r:id="rId31" display="https://t.co/1E0E4AAu94"/>
    <hyperlink ref="AM60" r:id="rId32" display="https://t.co/kk7CrRIJCc"/>
    <hyperlink ref="AM61" r:id="rId33" display="https://t.co/kk7CrRIJCc"/>
    <hyperlink ref="AM63" r:id="rId34" display="https://t.co/iDXclDe71a"/>
    <hyperlink ref="AM66" r:id="rId35" display="https://t.co/ejZjr1WOYj"/>
    <hyperlink ref="AM67" r:id="rId36" display="https://t.co/H3IL4FbQLk"/>
    <hyperlink ref="AM68" r:id="rId37" display="https://t.co/MKDrxyOHwx"/>
    <hyperlink ref="AM71" r:id="rId38" display="https://t.co/I8yyL1BKDt"/>
    <hyperlink ref="AM74" r:id="rId39" display="https://t.co/oKs4LTlVqy"/>
    <hyperlink ref="AM75" r:id="rId40" display="https://t.co/3JShZPZRk4"/>
    <hyperlink ref="AM76" r:id="rId41" display="http://t.co/cfBso5OgpD"/>
    <hyperlink ref="AM77" r:id="rId42" display="https://t.co/1hWBYj5Vcj"/>
    <hyperlink ref="AM80" r:id="rId43" display="https://t.co/U5RPRS5Snz"/>
    <hyperlink ref="AM81" r:id="rId44" display="https://t.co/sYXdMd2OXz"/>
    <hyperlink ref="AM82" r:id="rId45" display="https://t.co/TAXQpsHa5X"/>
    <hyperlink ref="AM84" r:id="rId46" display="https://t.co/0cVPHzcKs1"/>
    <hyperlink ref="AM85" r:id="rId47" display="https://t.co/4oGOdfXYOv"/>
    <hyperlink ref="AM90" r:id="rId48" display="https://t.co/uyxfyPTbqg"/>
    <hyperlink ref="AM96" r:id="rId49" display="https://t.co/tsFdRjtC1i"/>
    <hyperlink ref="AM97" r:id="rId50" display="http://t.co/UReztYpQzf"/>
    <hyperlink ref="AM98" r:id="rId51" display="http://t.co/fo8wWUAqwE"/>
    <hyperlink ref="AM99" r:id="rId52" display="https://t.co/AB4LIQ8uwf"/>
    <hyperlink ref="AM100" r:id="rId53" display="https://t.co/FO6xMHn2EK"/>
    <hyperlink ref="AM101" r:id="rId54" display="https://t.co/LEXcbSFLqF"/>
    <hyperlink ref="AM102" r:id="rId55" display="http://t.co/lFTXJQNdyF"/>
    <hyperlink ref="AM103" r:id="rId56" display="https://t.co/DVjEK1PAmK"/>
    <hyperlink ref="AP3" r:id="rId57" display="https://pbs.twimg.com/profile_banners/933282981409710080/1543675822"/>
    <hyperlink ref="AP4" r:id="rId58" display="https://pbs.twimg.com/profile_banners/28655732/1474132384"/>
    <hyperlink ref="AP5" r:id="rId59" display="https://pbs.twimg.com/profile_banners/234641434/1544660633"/>
    <hyperlink ref="AP6" r:id="rId60" display="https://pbs.twimg.com/profile_banners/100588110/1508876113"/>
    <hyperlink ref="AP7" r:id="rId61" display="https://pbs.twimg.com/profile_banners/425473598/1353169492"/>
    <hyperlink ref="AP8" r:id="rId62" display="https://pbs.twimg.com/profile_banners/4808807145/1463523829"/>
    <hyperlink ref="AP10" r:id="rId63" display="https://pbs.twimg.com/profile_banners/913103802798153746/1520942081"/>
    <hyperlink ref="AP11" r:id="rId64" display="https://pbs.twimg.com/profile_banners/837562976366444544/1494087775"/>
    <hyperlink ref="AP12" r:id="rId65" display="https://pbs.twimg.com/profile_banners/399361394/1540754634"/>
    <hyperlink ref="AP13" r:id="rId66" display="https://pbs.twimg.com/profile_banners/2256977614/1544098549"/>
    <hyperlink ref="AP15" r:id="rId67" display="https://pbs.twimg.com/profile_banners/78060290/1423065009"/>
    <hyperlink ref="AP16" r:id="rId68" display="https://pbs.twimg.com/profile_banners/54949696/1520441510"/>
    <hyperlink ref="AP17" r:id="rId69" display="https://pbs.twimg.com/profile_banners/1021798145641132033/1545242694"/>
    <hyperlink ref="AP18" r:id="rId70" display="https://pbs.twimg.com/profile_banners/484647010/1498150123"/>
    <hyperlink ref="AP19" r:id="rId71" display="https://pbs.twimg.com/profile_banners/901005776671698944/1503653349"/>
    <hyperlink ref="AP20" r:id="rId72" display="https://pbs.twimg.com/profile_banners/81109302/1545660587"/>
    <hyperlink ref="AP21" r:id="rId73" display="https://pbs.twimg.com/profile_banners/1385836118/1542492560"/>
    <hyperlink ref="AP22" r:id="rId74" display="https://pbs.twimg.com/profile_banners/265023862/1445876427"/>
    <hyperlink ref="AP23" r:id="rId75" display="https://pbs.twimg.com/profile_banners/29787193/1534871140"/>
    <hyperlink ref="AP24" r:id="rId76" display="https://pbs.twimg.com/profile_banners/732787392722182144/1506200805"/>
    <hyperlink ref="AP25" r:id="rId77" display="https://pbs.twimg.com/profile_banners/3375415828/1524777071"/>
    <hyperlink ref="AP26" r:id="rId78" display="https://pbs.twimg.com/profile_banners/538143325/1424806656"/>
    <hyperlink ref="AP27" r:id="rId79" display="https://pbs.twimg.com/profile_banners/857731759986929666/1539635233"/>
    <hyperlink ref="AP28" r:id="rId80" display="https://pbs.twimg.com/profile_banners/1025754387099078658/1533394169"/>
    <hyperlink ref="AP30" r:id="rId81" display="https://pbs.twimg.com/profile_banners/874164511120470016/1502773439"/>
    <hyperlink ref="AP31" r:id="rId82" display="https://pbs.twimg.com/profile_banners/709564705304498176/1547044517"/>
    <hyperlink ref="AP32" r:id="rId83" display="https://pbs.twimg.com/profile_banners/959277788090941441/1537036193"/>
    <hyperlink ref="AP33" r:id="rId84" display="https://pbs.twimg.com/profile_banners/3746830993/1532382493"/>
    <hyperlink ref="AP34" r:id="rId85" display="https://pbs.twimg.com/profile_banners/2546759832/1541355450"/>
    <hyperlink ref="AP35" r:id="rId86" display="https://pbs.twimg.com/profile_banners/1890254888/1381266081"/>
    <hyperlink ref="AP36" r:id="rId87" display="https://pbs.twimg.com/profile_banners/2507875141/1535642948"/>
    <hyperlink ref="AP37" r:id="rId88" display="https://pbs.twimg.com/profile_banners/867411036583989248/1499841432"/>
    <hyperlink ref="AP38" r:id="rId89" display="https://pbs.twimg.com/profile_banners/2963032204/1518702851"/>
    <hyperlink ref="AP39" r:id="rId90" display="https://pbs.twimg.com/profile_banners/183467878/1522005996"/>
    <hyperlink ref="AP40" r:id="rId91" display="https://pbs.twimg.com/profile_banners/1275487466/1537730797"/>
    <hyperlink ref="AP42" r:id="rId92" display="https://pbs.twimg.com/profile_banners/827655385188274180/1546606751"/>
    <hyperlink ref="AP44" r:id="rId93" display="https://pbs.twimg.com/profile_banners/309053724/1422891177"/>
    <hyperlink ref="AP47" r:id="rId94" display="https://pbs.twimg.com/profile_banners/176035180/1547396699"/>
    <hyperlink ref="AP49" r:id="rId95" display="https://pbs.twimg.com/profile_banners/1072884866105204737/1544631322"/>
    <hyperlink ref="AP51" r:id="rId96" display="https://pbs.twimg.com/profile_banners/904723725735612417/1539645188"/>
    <hyperlink ref="AP52" r:id="rId97" display="https://pbs.twimg.com/profile_banners/22420947/1486744762"/>
    <hyperlink ref="AP54" r:id="rId98" display="https://pbs.twimg.com/profile_banners/1049587534702043136/1539076958"/>
    <hyperlink ref="AP55" r:id="rId99" display="https://pbs.twimg.com/profile_banners/250800885/1496693566"/>
    <hyperlink ref="AP57" r:id="rId100" display="https://pbs.twimg.com/profile_banners/2905504483/1488954400"/>
    <hyperlink ref="AP58" r:id="rId101" display="https://pbs.twimg.com/profile_banners/1059733025875988480/1545828135"/>
    <hyperlink ref="AP59" r:id="rId102" display="https://pbs.twimg.com/profile_banners/926006641492942849/1543798703"/>
    <hyperlink ref="AP60" r:id="rId103" display="https://pbs.twimg.com/profile_banners/796812872642916353/1506486675"/>
    <hyperlink ref="AP61" r:id="rId104" display="https://pbs.twimg.com/profile_banners/790672731238985728/1547274206"/>
    <hyperlink ref="AP62" r:id="rId105" display="https://pbs.twimg.com/profile_banners/194949319/1534257435"/>
    <hyperlink ref="AP63" r:id="rId106" display="https://pbs.twimg.com/profile_banners/939092896275460096/1523784935"/>
    <hyperlink ref="AP64" r:id="rId107" display="https://pbs.twimg.com/profile_banners/521410513/1542578868"/>
    <hyperlink ref="AP67" r:id="rId108" display="https://pbs.twimg.com/profile_banners/2347427322/1541628655"/>
    <hyperlink ref="AP68" r:id="rId109" display="https://pbs.twimg.com/profile_banners/2296272505/1541858879"/>
    <hyperlink ref="AP69" r:id="rId110" display="https://pbs.twimg.com/profile_banners/905043032197795840/1504623028"/>
    <hyperlink ref="AP71" r:id="rId111" display="https://pbs.twimg.com/profile_banners/266507266/1502203300"/>
    <hyperlink ref="AP72" r:id="rId112" display="https://pbs.twimg.com/profile_banners/2245241009/1490216100"/>
    <hyperlink ref="AP73" r:id="rId113" display="https://pbs.twimg.com/profile_banners/1054116878065561600/1540158944"/>
    <hyperlink ref="AP74" r:id="rId114" display="https://pbs.twimg.com/profile_banners/2844477826/1414280922"/>
    <hyperlink ref="AP75" r:id="rId115" display="https://pbs.twimg.com/profile_banners/902245825941790723/1506587884"/>
    <hyperlink ref="AP76" r:id="rId116" display="https://pbs.twimg.com/profile_banners/254719698/1398461636"/>
    <hyperlink ref="AP77" r:id="rId117" display="https://pbs.twimg.com/profile_banners/168003156/1456350185"/>
    <hyperlink ref="AP78" r:id="rId118" display="https://pbs.twimg.com/profile_banners/368762649/1546360657"/>
    <hyperlink ref="AP79" r:id="rId119" display="https://pbs.twimg.com/profile_banners/330399027/1534202341"/>
    <hyperlink ref="AP80" r:id="rId120" display="https://pbs.twimg.com/profile_banners/797550444650397697/1542487941"/>
    <hyperlink ref="AP81" r:id="rId121" display="https://pbs.twimg.com/profile_banners/2396332885/1537908163"/>
    <hyperlink ref="AP82" r:id="rId122" display="https://pbs.twimg.com/profile_banners/783214/1537558537"/>
    <hyperlink ref="AP83" r:id="rId123" display="https://pbs.twimg.com/profile_banners/587682977/1525364379"/>
    <hyperlink ref="AP84" r:id="rId124" display="https://pbs.twimg.com/profile_banners/86137896/1488238137"/>
    <hyperlink ref="AP85" r:id="rId125" display="https://pbs.twimg.com/profile_banners/350718556/1536995050"/>
    <hyperlink ref="AP86" r:id="rId126" display="https://pbs.twimg.com/profile_banners/1945212828/1464640480"/>
    <hyperlink ref="AP88" r:id="rId127" display="https://pbs.twimg.com/profile_banners/439578033/1542572758"/>
    <hyperlink ref="AP89" r:id="rId128" display="https://pbs.twimg.com/profile_banners/3763187235/1483464482"/>
    <hyperlink ref="AP90" r:id="rId129" display="https://pbs.twimg.com/profile_banners/180440701/1507396742"/>
    <hyperlink ref="AP91" r:id="rId130" display="https://pbs.twimg.com/profile_banners/3115505703/1506704227"/>
    <hyperlink ref="AP92" r:id="rId131" display="https://pbs.twimg.com/profile_banners/377970728/1498687037"/>
    <hyperlink ref="AP93" r:id="rId132" display="https://pbs.twimg.com/profile_banners/3352167214/1545435758"/>
    <hyperlink ref="AP96" r:id="rId133" display="https://pbs.twimg.com/profile_banners/40354506/1536879190"/>
    <hyperlink ref="AP97" r:id="rId134" display="https://pbs.twimg.com/profile_banners/8775672/1546525782"/>
    <hyperlink ref="AP98" r:id="rId135" display="https://pbs.twimg.com/profile_banners/2301729229/1466886851"/>
    <hyperlink ref="AP99" r:id="rId136" display="https://pbs.twimg.com/profile_banners/793494738720677888/1498905827"/>
    <hyperlink ref="AP100" r:id="rId137" display="https://pbs.twimg.com/profile_banners/118846196/1529588428"/>
    <hyperlink ref="AP101" r:id="rId138" display="https://pbs.twimg.com/profile_banners/2517867348/1535993679"/>
    <hyperlink ref="AP102" r:id="rId139" display="https://pbs.twimg.com/profile_banners/81867350/1490054682"/>
    <hyperlink ref="AP103" r:id="rId140" display="https://pbs.twimg.com/profile_banners/602132594/1532626411"/>
    <hyperlink ref="AV4" r:id="rId141" display="http://abs.twimg.com/images/themes/theme9/bg.gif"/>
    <hyperlink ref="AV5" r:id="rId142" display="http://abs.twimg.com/images/themes/theme1/bg.png"/>
    <hyperlink ref="AV6" r:id="rId143" display="http://abs.twimg.com/images/themes/theme17/bg.gif"/>
    <hyperlink ref="AV7" r:id="rId144" display="http://abs.twimg.com/images/themes/theme1/bg.png"/>
    <hyperlink ref="AV9" r:id="rId145" display="http://abs.twimg.com/images/themes/theme1/bg.png"/>
    <hyperlink ref="AV12" r:id="rId146" display="http://abs.twimg.com/images/themes/theme1/bg.png"/>
    <hyperlink ref="AV13" r:id="rId147" display="http://abs.twimg.com/images/themes/theme1/bg.png"/>
    <hyperlink ref="AV15" r:id="rId148" display="http://abs.twimg.com/images/themes/theme1/bg.png"/>
    <hyperlink ref="AV16" r:id="rId149" display="http://abs.twimg.com/images/themes/theme1/bg.png"/>
    <hyperlink ref="AV17" r:id="rId150" display="http://abs.twimg.com/images/themes/theme1/bg.png"/>
    <hyperlink ref="AV18" r:id="rId151" display="http://abs.twimg.com/images/themes/theme1/bg.png"/>
    <hyperlink ref="AV19" r:id="rId152" display="http://abs.twimg.com/images/themes/theme1/bg.png"/>
    <hyperlink ref="AV20" r:id="rId153" display="http://abs.twimg.com/images/themes/theme1/bg.png"/>
    <hyperlink ref="AV21" r:id="rId154" display="http://abs.twimg.com/images/themes/theme1/bg.png"/>
    <hyperlink ref="AV22" r:id="rId155" display="http://abs.twimg.com/images/themes/theme1/bg.png"/>
    <hyperlink ref="AV23" r:id="rId156" display="http://abs.twimg.com/images/themes/theme4/bg.gif"/>
    <hyperlink ref="AV25" r:id="rId157" display="http://abs.twimg.com/images/themes/theme1/bg.png"/>
    <hyperlink ref="AV26" r:id="rId158" display="http://abs.twimg.com/images/themes/theme1/bg.png"/>
    <hyperlink ref="AV27" r:id="rId159" display="http://abs.twimg.com/images/themes/theme1/bg.png"/>
    <hyperlink ref="AV29" r:id="rId160" display="http://abs.twimg.com/images/themes/theme1/bg.png"/>
    <hyperlink ref="AV31" r:id="rId161" display="http://abs.twimg.com/images/themes/theme14/bg.gif"/>
    <hyperlink ref="AV33" r:id="rId162" display="http://abs.twimg.com/images/themes/theme1/bg.png"/>
    <hyperlink ref="AV34" r:id="rId163" display="http://abs.twimg.com/images/themes/theme1/bg.png"/>
    <hyperlink ref="AV35" r:id="rId164" display="http://abs.twimg.com/images/themes/theme1/bg.png"/>
    <hyperlink ref="AV36" r:id="rId165" display="http://abs.twimg.com/images/themes/theme1/bg.png"/>
    <hyperlink ref="AV38" r:id="rId166" display="http://abs.twimg.com/images/themes/theme1/bg.png"/>
    <hyperlink ref="AV39" r:id="rId167" display="http://abs.twimg.com/images/themes/theme1/bg.png"/>
    <hyperlink ref="AV40" r:id="rId168" display="http://abs.twimg.com/images/themes/theme1/bg.png"/>
    <hyperlink ref="AV44" r:id="rId169" display="http://abs.twimg.com/images/themes/theme4/bg.gif"/>
    <hyperlink ref="AV46" r:id="rId170" display="http://abs.twimg.com/images/themes/theme1/bg.png"/>
    <hyperlink ref="AV47" r:id="rId171" display="http://abs.twimg.com/images/themes/theme1/bg.png"/>
    <hyperlink ref="AV48" r:id="rId172" display="http://abs.twimg.com/images/themes/theme1/bg.png"/>
    <hyperlink ref="AV50" r:id="rId173" display="http://abs.twimg.com/images/themes/theme15/bg.png"/>
    <hyperlink ref="AV52" r:id="rId174" display="http://abs.twimg.com/images/themes/theme14/bg.gif"/>
    <hyperlink ref="AV53" r:id="rId175" display="http://abs.twimg.com/images/themes/theme1/bg.png"/>
    <hyperlink ref="AV55" r:id="rId176" display="http://abs.twimg.com/images/themes/theme6/bg.gif"/>
    <hyperlink ref="AV57" r:id="rId177" display="http://abs.twimg.com/images/themes/theme1/bg.png"/>
    <hyperlink ref="AV61" r:id="rId178" display="http://abs.twimg.com/images/themes/theme1/bg.png"/>
    <hyperlink ref="AV62" r:id="rId179" display="http://abs.twimg.com/images/themes/theme1/bg.png"/>
    <hyperlink ref="AV63" r:id="rId180" display="http://abs.twimg.com/images/themes/theme1/bg.png"/>
    <hyperlink ref="AV64" r:id="rId181" display="http://abs.twimg.com/images/themes/theme1/bg.png"/>
    <hyperlink ref="AV65" r:id="rId182" display="http://abs.twimg.com/images/themes/theme1/bg.png"/>
    <hyperlink ref="AV66" r:id="rId183" display="http://abs.twimg.com/images/themes/theme1/bg.png"/>
    <hyperlink ref="AV67" r:id="rId184" display="http://abs.twimg.com/images/themes/theme1/bg.png"/>
    <hyperlink ref="AV68" r:id="rId185" display="http://abs.twimg.com/images/themes/theme1/bg.png"/>
    <hyperlink ref="AV71" r:id="rId186" display="http://abs.twimg.com/images/themes/theme1/bg.png"/>
    <hyperlink ref="AV72" r:id="rId187" display="http://abs.twimg.com/images/themes/theme1/bg.png"/>
    <hyperlink ref="AV74" r:id="rId188" display="http://abs.twimg.com/images/themes/theme1/bg.png"/>
    <hyperlink ref="AV76" r:id="rId189" display="http://abs.twimg.com/images/themes/theme15/bg.png"/>
    <hyperlink ref="AV77" r:id="rId190" display="http://abs.twimg.com/images/themes/theme1/bg.png"/>
    <hyperlink ref="AV78" r:id="rId191" display="http://abs.twimg.com/images/themes/theme1/bg.png"/>
    <hyperlink ref="AV79" r:id="rId192" display="http://abs.twimg.com/images/themes/theme1/bg.png"/>
    <hyperlink ref="AV81" r:id="rId193" display="http://abs.twimg.com/images/themes/theme1/bg.png"/>
    <hyperlink ref="AV82" r:id="rId194" display="http://abs.twimg.com/images/themes/theme18/bg.gif"/>
    <hyperlink ref="AV83" r:id="rId195" display="http://abs.twimg.com/images/themes/theme1/bg.png"/>
    <hyperlink ref="AV84" r:id="rId196" display="http://abs.twimg.com/images/themes/theme17/bg.gif"/>
    <hyperlink ref="AV85" r:id="rId197" display="http://abs.twimg.com/images/themes/theme13/bg.gif"/>
    <hyperlink ref="AV86" r:id="rId198" display="http://abs.twimg.com/images/themes/theme1/bg.png"/>
    <hyperlink ref="AV87" r:id="rId199" display="http://abs.twimg.com/images/themes/theme1/bg.png"/>
    <hyperlink ref="AV88" r:id="rId200" display="http://abs.twimg.com/images/themes/theme6/bg.gif"/>
    <hyperlink ref="AV89" r:id="rId201" display="http://abs.twimg.com/images/themes/theme1/bg.png"/>
    <hyperlink ref="AV90" r:id="rId202" display="http://abs.twimg.com/images/themes/theme1/bg.png"/>
    <hyperlink ref="AV91" r:id="rId203" display="http://abs.twimg.com/images/themes/theme1/bg.png"/>
    <hyperlink ref="AV92" r:id="rId204" display="http://abs.twimg.com/images/themes/theme2/bg.gif"/>
    <hyperlink ref="AV93" r:id="rId205" display="http://abs.twimg.com/images/themes/theme1/bg.png"/>
    <hyperlink ref="AV95" r:id="rId206" display="http://abs.twimg.com/images/themes/theme9/bg.gif"/>
    <hyperlink ref="AV96" r:id="rId207" display="http://abs.twimg.com/images/themes/theme14/bg.gif"/>
    <hyperlink ref="AV97" r:id="rId208" display="http://abs.twimg.com/images/themes/theme1/bg.png"/>
    <hyperlink ref="AV98" r:id="rId209" display="http://abs.twimg.com/images/themes/theme1/bg.png"/>
    <hyperlink ref="AV100" r:id="rId210" display="http://abs.twimg.com/images/themes/theme1/bg.png"/>
    <hyperlink ref="AV101" r:id="rId211" display="http://abs.twimg.com/images/themes/theme1/bg.png"/>
    <hyperlink ref="AV102" r:id="rId212" display="http://abs.twimg.com/images/themes/theme1/bg.png"/>
    <hyperlink ref="AV103" r:id="rId213" display="http://abs.twimg.com/images/themes/theme1/bg.png"/>
    <hyperlink ref="G3" r:id="rId214" display="http://pbs.twimg.com/profile_images/1068873586969112576/qWGFz86q_normal.jpg"/>
    <hyperlink ref="G4" r:id="rId215" display="http://pbs.twimg.com/profile_images/1051192045128376320/VyoN05am_normal.jpg"/>
    <hyperlink ref="G5" r:id="rId216" display="http://pbs.twimg.com/profile_images/1073010577595875330/sO9BEE0c_normal.jpg"/>
    <hyperlink ref="G6" r:id="rId217" display="http://pbs.twimg.com/profile_images/922903560983064583/xULcgIvz_normal.jpg"/>
    <hyperlink ref="G7" r:id="rId218" display="http://pbs.twimg.com/profile_images/1017731457295507458/870mn66L_normal.jpg"/>
    <hyperlink ref="G8" r:id="rId219" display="http://pbs.twimg.com/profile_images/883690697936842752/WjpzsyvB_normal.jpg"/>
    <hyperlink ref="G9" r:id="rId220" display="http://pbs.twimg.com/profile_images/1013529153952468992/hYy2yiH-_normal.jpg"/>
    <hyperlink ref="G10" r:id="rId221" display="http://pbs.twimg.com/profile_images/913108486015373312/Vn8Jd0v6_normal.jpg"/>
    <hyperlink ref="G11" r:id="rId222" display="http://pbs.twimg.com/profile_images/839787826086612992/LUBDdltn_normal.jpg"/>
    <hyperlink ref="G12" r:id="rId223" display="http://pbs.twimg.com/profile_images/1059918640005480453/_ikBVHu3_normal.jpg"/>
    <hyperlink ref="G13" r:id="rId224" display="http://pbs.twimg.com/profile_images/1070651675222990848/3qbvevHc_normal.jpg"/>
    <hyperlink ref="G14" r:id="rId225" display="http://pbs.twimg.com/profile_images/1063706380949950467/K0XbddOX_normal.jpg"/>
    <hyperlink ref="G15" r:id="rId226" display="http://pbs.twimg.com/profile_images/1834310570/ACS-icon_normal.jpg"/>
    <hyperlink ref="G16" r:id="rId227" display="http://pbs.twimg.com/profile_images/971428173085921282/0p6NVjzv_normal.jpg"/>
    <hyperlink ref="G17" r:id="rId228" display="http://pbs.twimg.com/profile_images/1022625106919444480/4U29YR9h_normal.jpg"/>
    <hyperlink ref="G18" r:id="rId229" display="http://pbs.twimg.com/profile_images/712680527338283009/Qg5w3TJ6_normal.jpg"/>
    <hyperlink ref="G19" r:id="rId230" display="http://pbs.twimg.com/profile_images/901007826407108608/ZNu2kdUZ_normal.jpg"/>
    <hyperlink ref="G20" r:id="rId231" display="http://pbs.twimg.com/profile_images/1077204555643977729/Y6XWzFtN_normal.jpg"/>
    <hyperlink ref="G21" r:id="rId232" display="http://pbs.twimg.com/profile_images/537048944170135552/tKXKiKoP_normal.jpeg"/>
    <hyperlink ref="G22" r:id="rId233" display="http://pbs.twimg.com/profile_images/1019553510168276992/FVfyU98p_normal.jpg"/>
    <hyperlink ref="G23" r:id="rId234" display="http://pbs.twimg.com/profile_images/811974574883672064/icoWc6c__normal.jpg"/>
    <hyperlink ref="G24" r:id="rId235" display="http://pbs.twimg.com/profile_images/829351399842459648/ysm2WCM-_normal.jpg"/>
    <hyperlink ref="G25" r:id="rId236" display="http://pbs.twimg.com/profile_images/1050928510821429249/M2K4dikB_normal.jpg"/>
    <hyperlink ref="G26" r:id="rId237" display="http://pbs.twimg.com/profile_images/999097236955971584/LgzGM7uk_normal.jpg"/>
    <hyperlink ref="G27" r:id="rId238" display="http://pbs.twimg.com/profile_images/917507353238315008/YSjGg4Id_normal.jpg"/>
    <hyperlink ref="G28" r:id="rId239" display="http://pbs.twimg.com/profile_images/1032166783741054976/YDrb_6_o_normal.jpg"/>
    <hyperlink ref="G29" r:id="rId240" display="http://pbs.twimg.com/profile_images/3181689540/00f3f50924226b28c3e43feffd8e7a9a_normal.jpeg"/>
    <hyperlink ref="G30" r:id="rId241" display="http://pbs.twimg.com/profile_images/874167304606625792/qEayjW6M_normal.jpg"/>
    <hyperlink ref="G31" r:id="rId242" display="http://pbs.twimg.com/profile_images/1082656652350930951/CI9aBPK8_normal.jpg"/>
    <hyperlink ref="G32" r:id="rId243" display="http://pbs.twimg.com/profile_images/959279751314554880/93EJbSSe_normal.jpg"/>
    <hyperlink ref="G33" r:id="rId244" display="http://pbs.twimg.com/profile_images/1021355802286702592/kQCjs-3R_normal.jpg"/>
    <hyperlink ref="G34" r:id="rId245" display="http://pbs.twimg.com/profile_images/916326769451524096/UiIc1lnf_normal.png"/>
    <hyperlink ref="G35" r:id="rId246" display="http://pbs.twimg.com/profile_images/581779190313275392/cEPJU66I_normal.jpg"/>
    <hyperlink ref="G36" r:id="rId247" display="http://pbs.twimg.com/profile_images/1035184059608121345/untGv7_g_normal.jpg"/>
    <hyperlink ref="G37" r:id="rId248" display="http://pbs.twimg.com/profile_images/867412327376748544/bkleLE54_normal.jpg"/>
    <hyperlink ref="G38" r:id="rId249" display="http://pbs.twimg.com/profile_images/966369494867283968/tyVm3O4y_normal.jpg"/>
    <hyperlink ref="G39" r:id="rId250" display="http://pbs.twimg.com/profile_images/922620609950912512/sS-8Jv0U_normal.jpg"/>
    <hyperlink ref="G40" r:id="rId251" display="http://pbs.twimg.com/profile_images/1059517505641857025/utGVNfDc_normal.jpg"/>
    <hyperlink ref="G41" r:id="rId252" display="http://pbs.twimg.com/profile_images/1081149495302332418/eA8e1gw5_normal.jpg"/>
    <hyperlink ref="G42" r:id="rId253" display="http://pbs.twimg.com/profile_images/1081152294727634944/95dsZgyA_normal.jpg"/>
    <hyperlink ref="G43" r:id="rId254" display="http://pbs.twimg.com/profile_images/918747536818626561/Q1WGL8LT_normal.jpg"/>
    <hyperlink ref="G44" r:id="rId255" display="http://pbs.twimg.com/profile_images/1034268329601581056/o46DeOEX_normal.jpg"/>
    <hyperlink ref="G45" r:id="rId256" display="http://pbs.twimg.com/profile_images/689149763711807488/_bDUOUIK_normal.jpg"/>
    <hyperlink ref="G46" r:id="rId257" display="http://pbs.twimg.com/profile_images/886514244828753920/WAbL-nLl_normal.jpg"/>
    <hyperlink ref="G47" r:id="rId258" display="http://pbs.twimg.com/profile_images/1046106903527460864/whqiKxW3_normal.jpg"/>
    <hyperlink ref="G48" r:id="rId259" display="http://pbs.twimg.com/profile_images/1080132698998493184/jZco3OPs_normal.jpg"/>
    <hyperlink ref="G49" r:id="rId260" display="http://abs.twimg.com/sticky/default_profile_images/default_profile_normal.png"/>
    <hyperlink ref="G50" r:id="rId261" display="http://pbs.twimg.com/profile_images/888824585625448448/ORMdAGBY_normal.jpg"/>
    <hyperlink ref="G51" r:id="rId262" display="http://pbs.twimg.com/profile_images/1065593886427488258/aXwCKJkH_normal.jpg"/>
    <hyperlink ref="G52" r:id="rId263" display="http://pbs.twimg.com/profile_images/907329907738529792/cNQMM3RT_normal.jpg"/>
    <hyperlink ref="G53" r:id="rId264" display="http://pbs.twimg.com/profile_images/1049482319655051265/kBIHBZf3_normal.jpg"/>
    <hyperlink ref="G54" r:id="rId265" display="http://pbs.twimg.com/profile_images/1049590948139868161/cufK_ODr_normal.jpg"/>
    <hyperlink ref="G55" r:id="rId266" display="http://pbs.twimg.com/profile_images/1070351714761564161/DURmGqfE_normal.jpg"/>
    <hyperlink ref="G56" r:id="rId267" display="http://abs.twimg.com/sticky/default_profile_images/default_profile_normal.png"/>
    <hyperlink ref="G57" r:id="rId268" display="http://pbs.twimg.com/profile_images/630810483126218753/EDWt3RbC_normal.jpg"/>
    <hyperlink ref="G58" r:id="rId269" display="http://pbs.twimg.com/profile_images/1066727751149850624/sk2_eqkO_normal.jpg"/>
    <hyperlink ref="G59" r:id="rId270" display="http://pbs.twimg.com/profile_images/1069395382298439681/9AyDF42B_normal.jpg"/>
    <hyperlink ref="G60" r:id="rId271" display="http://pbs.twimg.com/profile_images/950953657188659200/fbkZ37mF_normal.jpg"/>
    <hyperlink ref="G61" r:id="rId272" display="http://pbs.twimg.com/profile_images/1083972760815177728/A1ip19tB_normal.jpg"/>
    <hyperlink ref="G62" r:id="rId273" display="http://pbs.twimg.com/profile_images/1082394209775177733/-nKm46m9_normal.jpg"/>
    <hyperlink ref="G63" r:id="rId274" display="http://pbs.twimg.com/profile_images/939099570168090624/cg0Cq7UW_normal.jpg"/>
    <hyperlink ref="G64" r:id="rId275" display="http://pbs.twimg.com/profile_images/1064279249790615552/ARB6daWP_normal.jpg"/>
    <hyperlink ref="G65" r:id="rId276" display="http://pbs.twimg.com/profile_images/378800000420241846/e15e8cd0b7d17054e30ebe4d936bb16e_normal.png"/>
    <hyperlink ref="G66" r:id="rId277" display="http://pbs.twimg.com/profile_images/1351064603/image_normal.jpg"/>
    <hyperlink ref="G67" r:id="rId278" display="http://pbs.twimg.com/profile_images/1081545694899568641/MTAG6Nma_normal.jpg"/>
    <hyperlink ref="G68" r:id="rId279" display="http://pbs.twimg.com/profile_images/831878223143301122/bcmn5j1-_normal.jpg"/>
    <hyperlink ref="G69" r:id="rId280" display="http://pbs.twimg.com/profile_images/905066342272913408/CcSbdwSF_normal.jpg"/>
    <hyperlink ref="G70" r:id="rId281" display="http://pbs.twimg.com/profile_images/752678246362132480/Zts07tzF_normal.jpg"/>
    <hyperlink ref="G71" r:id="rId282" display="http://pbs.twimg.com/profile_images/1081208262769475585/vsPVzAn1_normal.jpg"/>
    <hyperlink ref="G72" r:id="rId283" display="http://pbs.twimg.com/profile_images/658022884661665793/PBJxnF9X_normal.jpg"/>
    <hyperlink ref="G73" r:id="rId284" display="http://pbs.twimg.com/profile_images/1054117164284866560/d31s6P_C_normal.jpg"/>
    <hyperlink ref="G74" r:id="rId285" display="http://pbs.twimg.com/profile_images/526155927318036481/zJ1FZnOC_normal.jpeg"/>
    <hyperlink ref="G75" r:id="rId286" display="http://pbs.twimg.com/profile_images/913320835498348549/cPMglxLc_normal.jpg"/>
    <hyperlink ref="G76" r:id="rId287" display="http://pbs.twimg.com/profile_images/3284780620/3fcdec2de9ccd7acd6150c97cc83ecf1_normal.jpeg"/>
    <hyperlink ref="G77" r:id="rId288" display="http://pbs.twimg.com/profile_images/754008941449867264/cIjrWSIm_normal.jpg"/>
    <hyperlink ref="G78" r:id="rId289" display="http://pbs.twimg.com/profile_images/1080140989539454978/Bb7z_jKG_normal.jpg"/>
    <hyperlink ref="G79" r:id="rId290" display="http://pbs.twimg.com/profile_images/1054777142398124032/jK5tw-eZ_normal.jpg"/>
    <hyperlink ref="G80" r:id="rId291" display="http://pbs.twimg.com/profile_images/1066423785560178688/crZ3Kw1v_normal.jpg"/>
    <hyperlink ref="G81" r:id="rId292" display="http://pbs.twimg.com/profile_images/905053425930575872/RFgqxnN0_normal.jpg"/>
    <hyperlink ref="G82" r:id="rId293" display="http://pbs.twimg.com/profile_images/1013798240683266048/zRim1x6M_normal.jpg"/>
    <hyperlink ref="G83" r:id="rId294" display="http://pbs.twimg.com/profile_images/992077977172217859/Fst3H_9A_normal.jpg"/>
    <hyperlink ref="G84" r:id="rId295" display="http://pbs.twimg.com/profile_images/1432695697/AAS_Logo_normal.png"/>
    <hyperlink ref="G85" r:id="rId296" display="http://pbs.twimg.com/profile_images/1040856428980756480/Svu0x_Ej_normal.jpg"/>
    <hyperlink ref="G86" r:id="rId297" display="http://pbs.twimg.com/profile_images/737381736779251712/oxg6wLQA_normal.jpg"/>
    <hyperlink ref="G87" r:id="rId298" display="http://pbs.twimg.com/profile_images/522507834588549122/oc10eiPy_normal.png"/>
    <hyperlink ref="G88" r:id="rId299" display="http://pbs.twimg.com/profile_images/929817388790542338/hFNvCXMF_normal.jpg"/>
    <hyperlink ref="G89" r:id="rId300" display="http://pbs.twimg.com/profile_images/704331445486100481/0s3RvFIf_normal.jpg"/>
    <hyperlink ref="G90" r:id="rId301" display="http://pbs.twimg.com/profile_images/916713144973709312/3vBVYD08_normal.jpg"/>
    <hyperlink ref="G91" r:id="rId302" display="http://pbs.twimg.com/profile_images/888836599148138496/EedynqOH_normal.jpg"/>
    <hyperlink ref="G92" r:id="rId303" display="http://pbs.twimg.com/profile_images/586204829514604544/lxiJUyrA_normal.jpg"/>
    <hyperlink ref="G93" r:id="rId304" display="http://pbs.twimg.com/profile_images/953305772024324096/b3OVGqLq_normal.jpg"/>
    <hyperlink ref="G94" r:id="rId305" display="http://pbs.twimg.com/profile_images/1045253668357001216/547_jvZ0_normal.jpg"/>
    <hyperlink ref="G95" r:id="rId306" display="http://pbs.twimg.com/profile_images/781172970844815361/fGpvpUcW_normal.jpg"/>
    <hyperlink ref="G96" r:id="rId307" display="http://pbs.twimg.com/profile_images/476868144640700416/h-5lTHX4_normal.png"/>
    <hyperlink ref="G97" r:id="rId308" display="http://pbs.twimg.com/profile_images/684036669515759616/BF3rskvn_normal.png"/>
    <hyperlink ref="G98" r:id="rId309" display="http://pbs.twimg.com/profile_images/746805603973140480/tZePQceD_normal.jpg"/>
    <hyperlink ref="G99" r:id="rId310" display="http://pbs.twimg.com/profile_images/1004048042255880194/oADrezQc_normal.jpg"/>
    <hyperlink ref="G100" r:id="rId311" display="http://pbs.twimg.com/profile_images/971940059665567744/nBqM5xxt_normal.jpg"/>
    <hyperlink ref="G101" r:id="rId312" display="http://pbs.twimg.com/profile_images/968125413242408961/nVS2VkR2_normal.jpg"/>
    <hyperlink ref="G102" r:id="rId313" display="http://pbs.twimg.com/profile_images/843974306338103297/2wVva97W_normal.jpg"/>
    <hyperlink ref="G103" r:id="rId314" display="http://pbs.twimg.com/profile_images/1031991963346554881/IIUmpYhD_normal.jpg"/>
    <hyperlink ref="AY3" r:id="rId315" display="https://twitter.com/angelfbetans"/>
    <hyperlink ref="AY4" r:id="rId316" display="https://twitter.com/juliomayol"/>
    <hyperlink ref="AY5" r:id="rId317" display="https://twitter.com/runanteldat"/>
    <hyperlink ref="AY6" r:id="rId318" display="https://twitter.com/dredfitzgerald"/>
    <hyperlink ref="AY7" r:id="rId319" display="https://twitter.com/lifeofmedstudnt"/>
    <hyperlink ref="AY8" r:id="rId320" display="https://twitter.com/lilian_chiwera"/>
    <hyperlink ref="AY9" r:id="rId321" display="https://twitter.com/perbinder"/>
    <hyperlink ref="AY10" r:id="rId322" display="https://twitter.com/brennansurgeon"/>
    <hyperlink ref="AY11" r:id="rId323" display="https://twitter.com/civilitysaves"/>
    <hyperlink ref="AY12" r:id="rId324" display="https://twitter.com/gorginion"/>
    <hyperlink ref="AY13" r:id="rId325" display="https://twitter.com/balibreajose"/>
    <hyperlink ref="AY14" r:id="rId326" display="https://twitter.com/spainsurg"/>
    <hyperlink ref="AY15" r:id="rId327" display="https://twitter.com/amcollsurgeons"/>
    <hyperlink ref="AY16" r:id="rId328" display="https://twitter.com/jamasurgery"/>
    <hyperlink ref="AY17" r:id="rId329" display="https://twitter.com/hmhsurgery"/>
    <hyperlink ref="AY18" r:id="rId330" display="https://twitter.com/villesallinen"/>
    <hyperlink ref="AY19" r:id="rId331" display="https://twitter.com/iqlacybcn"/>
    <hyperlink ref="AY20" r:id="rId332" display="https://twitter.com/datasciencebits"/>
    <hyperlink ref="AY21" r:id="rId333" display="https://twitter.com/drivadeneiramd"/>
    <hyperlink ref="AY22" r:id="rId334" display="https://twitter.com/sloaneguy"/>
    <hyperlink ref="AY23" r:id="rId335" display="https://twitter.com/northwellhealth"/>
    <hyperlink ref="AY24" r:id="rId336" display="https://twitter.com/delthiaricks"/>
    <hyperlink ref="AY25" r:id="rId337" display="https://twitter.com/manishchandsurg"/>
    <hyperlink ref="AY26" r:id="rId338" display="https://twitter.com/swexner"/>
    <hyperlink ref="AY27" r:id="rId339" display="https://twitter.com/holubarstefan"/>
    <hyperlink ref="AY28" r:id="rId340" display="https://twitter.com/me4_so"/>
    <hyperlink ref="AY29" r:id="rId341" display="https://twitter.com/dr_samehhany81"/>
    <hyperlink ref="AY30" r:id="rId342" display="https://twitter.com/alaael_hussuna"/>
    <hyperlink ref="AY31" r:id="rId343" display="https://twitter.com/calcaware"/>
    <hyperlink ref="AY32" r:id="rId344" display="https://twitter.com/hpbsurgeon1"/>
    <hyperlink ref="AY33" r:id="rId345" display="https://twitter.com/jteoh_hk"/>
    <hyperlink ref="AY34" r:id="rId346" display="https://twitter.com/siseurope"/>
    <hyperlink ref="AY35" r:id="rId347" display="https://twitter.com/melissa_rochon"/>
    <hyperlink ref="AY36" r:id="rId348" display="https://twitter.com/doctorhoro"/>
    <hyperlink ref="AY37" r:id="rId349" display="https://twitter.com/scottrsteelemd"/>
    <hyperlink ref="AY38" r:id="rId350" display="https://twitter.com/samatallahmd"/>
    <hyperlink ref="AY39" r:id="rId351" display="https://twitter.com/enenbee"/>
    <hyperlink ref="AY40" r:id="rId352" display="https://twitter.com/celestinogutirr"/>
    <hyperlink ref="AY41" r:id="rId353" display="https://twitter.com/precisionso"/>
    <hyperlink ref="AY42" r:id="rId354" display="https://twitter.com/powarg07"/>
    <hyperlink ref="AY43" r:id="rId355" display="https://twitter.com/nhilsi"/>
    <hyperlink ref="AY44" r:id="rId356" display="https://twitter.com/salemsamer"/>
    <hyperlink ref="AY45" r:id="rId357" display="https://twitter.com/mrhalkias"/>
    <hyperlink ref="AY46" r:id="rId358" display="https://twitter.com/mostafashalaby"/>
    <hyperlink ref="AY47" r:id="rId359" display="https://twitter.com/pathaksudh"/>
    <hyperlink ref="AY48" r:id="rId360" display="https://twitter.com/viswas_mr"/>
    <hyperlink ref="AY49" r:id="rId361" display="https://twitter.com/colorectaldisc1"/>
    <hyperlink ref="AY50" r:id="rId362" display="https://twitter.com/leo708"/>
    <hyperlink ref="AY51" r:id="rId363" display="https://twitter.com/drbarreraprocto"/>
    <hyperlink ref="AY52" r:id="rId364" display="https://twitter.com/ramosdelamedina"/>
    <hyperlink ref="AY53" r:id="rId365" display="https://twitter.com/moraericka"/>
    <hyperlink ref="AY54" r:id="rId366" display="https://twitter.com/fantasticnhs"/>
    <hyperlink ref="AY55" r:id="rId367" display="https://twitter.com/rotermes"/>
    <hyperlink ref="AY56" r:id="rId368" display="https://twitter.com/landaluceaitor"/>
    <hyperlink ref="AY57" r:id="rId369" display="https://twitter.com/aldughiman_md"/>
    <hyperlink ref="AY58" r:id="rId370" display="https://twitter.com/bel95948856"/>
    <hyperlink ref="AY59" r:id="rId371" display="https://twitter.com/felipealconchel"/>
    <hyperlink ref="AY60" r:id="rId372" display="https://twitter.com/profdemartines"/>
    <hyperlink ref="AY61" r:id="rId373" display="https://twitter.com/visceralchuv"/>
    <hyperlink ref="AY62" r:id="rId374" display="https://twitter.com/mageefrcs"/>
    <hyperlink ref="AY63" r:id="rId375" display="https://twitter.com/ibcoxford"/>
    <hyperlink ref="AY64" r:id="rId376" display="https://twitter.com/pawanlekharaju"/>
    <hyperlink ref="AY65" r:id="rId377" display="https://twitter.com/drumeshprabhu"/>
    <hyperlink ref="AY66" r:id="rId378" display="https://twitter.com/david_ukan"/>
    <hyperlink ref="AY67" r:id="rId379" display="https://twitter.com/amontanersan"/>
    <hyperlink ref="AY68" r:id="rId380" display="https://twitter.com/caycedomarula"/>
    <hyperlink ref="AY69" r:id="rId381" display="https://twitter.com/malinasund"/>
    <hyperlink ref="AY70" r:id="rId382" display="https://twitter.com/garethhpb"/>
    <hyperlink ref="AY71" r:id="rId383" display="https://twitter.com/bjsurgery"/>
    <hyperlink ref="AY72" r:id="rId384" display="https://twitter.com/des_winter"/>
    <hyperlink ref="AY73" r:id="rId385" display="https://twitter.com/mrrjegan"/>
    <hyperlink ref="AY74" r:id="rId386" display="https://twitter.com/draamaldonado"/>
    <hyperlink ref="AY75" r:id="rId387" display="https://twitter.com/drsantiagoortiz"/>
    <hyperlink ref="AY76" r:id="rId388" display="https://twitter.com/gavinprestonmd"/>
    <hyperlink ref="AY77" r:id="rId389" display="https://twitter.com/skepticscalpel"/>
    <hyperlink ref="AY78" r:id="rId390" display="https://twitter.com/nshrotri"/>
    <hyperlink ref="AY79" r:id="rId391" display="https://twitter.com/dr_chris_brown"/>
    <hyperlink ref="AY80" r:id="rId392" display="https://twitter.com/rebgross"/>
    <hyperlink ref="AY81" r:id="rId393" display="https://twitter.com/ksoreide"/>
    <hyperlink ref="AY82" r:id="rId394" display="https://twitter.com/twitter"/>
    <hyperlink ref="AY83" r:id="rId395" display="https://twitter.com/perbess"/>
    <hyperlink ref="AY84" r:id="rId396" display="https://twitter.com/academicsurgery"/>
    <hyperlink ref="AY85" r:id="rId397" display="https://twitter.com/logghemd"/>
    <hyperlink ref="AY86" r:id="rId398" display="https://twitter.com/jasosamd"/>
    <hyperlink ref="AY87" r:id="rId399" display="https://twitter.com/omaxfisher"/>
    <hyperlink ref="AY88" r:id="rId400" display="https://twitter.com/celiaamorees"/>
    <hyperlink ref="AY89" r:id="rId401" display="https://twitter.com/btrizlecum"/>
    <hyperlink ref="AY90" r:id="rId402" display="https://twitter.com/timthesurgeon"/>
    <hyperlink ref="AY91" r:id="rId403" display="https://twitter.com/c_mellenthin"/>
    <hyperlink ref="AY92" r:id="rId404" display="https://twitter.com/allynewalsh"/>
    <hyperlink ref="AY93" r:id="rId405" display="https://twitter.com/aandiko1"/>
    <hyperlink ref="AY94" r:id="rId406" display="https://twitter.com/pmyrelid"/>
    <hyperlink ref="AY95" r:id="rId407" display="https://twitter.com/lgraat"/>
    <hyperlink ref="AY96" r:id="rId408" display="https://twitter.com/sages_updates"/>
    <hyperlink ref="AY97" r:id="rId409" display="https://twitter.com/usarmy"/>
    <hyperlink ref="AY98" r:id="rId410" display="https://twitter.com/chuvlausanne"/>
    <hyperlink ref="AY99" r:id="rId411" display="https://twitter.com/realbrainbook"/>
    <hyperlink ref="AY100" r:id="rId412" display="https://twitter.com/drshakurirad"/>
    <hyperlink ref="AY101" r:id="rId413" display="https://twitter.com/cmrsurgical"/>
    <hyperlink ref="AY102" r:id="rId414" display="https://twitter.com/transenterix"/>
    <hyperlink ref="AY103" r:id="rId415" display="https://twitter.com/intuitivesurg"/>
  </hyperlinks>
  <printOptions/>
  <pageMargins left="0.7" right="0.7" top="0.75" bottom="0.75" header="0.3" footer="0.3"/>
  <pageSetup horizontalDpi="600" verticalDpi="600" orientation="portrait" r:id="rId420"/>
  <drawing r:id="rId419"/>
  <legacyDrawing r:id="rId417"/>
  <tableParts>
    <tablePart r:id="rId4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1436</v>
      </c>
      <c r="Z2" s="13" t="s">
        <v>1448</v>
      </c>
      <c r="AA2" s="13" t="s">
        <v>1470</v>
      </c>
      <c r="AB2" s="13" t="s">
        <v>1508</v>
      </c>
      <c r="AC2" s="13" t="s">
        <v>1536</v>
      </c>
      <c r="AD2" s="13" t="s">
        <v>1562</v>
      </c>
      <c r="AE2" s="13" t="s">
        <v>1563</v>
      </c>
      <c r="AF2" s="13" t="s">
        <v>1575</v>
      </c>
      <c r="AG2" s="52" t="s">
        <v>1930</v>
      </c>
      <c r="AH2" s="52" t="s">
        <v>1931</v>
      </c>
      <c r="AI2" s="52" t="s">
        <v>1932</v>
      </c>
      <c r="AJ2" s="52" t="s">
        <v>1933</v>
      </c>
      <c r="AK2" s="52" t="s">
        <v>1934</v>
      </c>
      <c r="AL2" s="52" t="s">
        <v>1935</v>
      </c>
      <c r="AM2" s="52" t="s">
        <v>1936</v>
      </c>
      <c r="AN2" s="52" t="s">
        <v>1937</v>
      </c>
      <c r="AO2" s="52" t="s">
        <v>1940</v>
      </c>
    </row>
    <row r="3" spans="1:41" ht="15">
      <c r="A3" s="88" t="s">
        <v>1378</v>
      </c>
      <c r="B3" s="67" t="s">
        <v>1392</v>
      </c>
      <c r="C3" s="67" t="s">
        <v>56</v>
      </c>
      <c r="D3" s="104"/>
      <c r="E3" s="103"/>
      <c r="F3" s="105" t="s">
        <v>2312</v>
      </c>
      <c r="G3" s="106"/>
      <c r="H3" s="106"/>
      <c r="I3" s="107">
        <v>3</v>
      </c>
      <c r="J3" s="108"/>
      <c r="K3" s="48">
        <v>22</v>
      </c>
      <c r="L3" s="48">
        <v>25</v>
      </c>
      <c r="M3" s="48">
        <v>11</v>
      </c>
      <c r="N3" s="48">
        <v>36</v>
      </c>
      <c r="O3" s="48">
        <v>0</v>
      </c>
      <c r="P3" s="49">
        <v>0.07407407407407407</v>
      </c>
      <c r="Q3" s="49">
        <v>0.13793103448275862</v>
      </c>
      <c r="R3" s="48">
        <v>1</v>
      </c>
      <c r="S3" s="48">
        <v>0</v>
      </c>
      <c r="T3" s="48">
        <v>22</v>
      </c>
      <c r="U3" s="48">
        <v>36</v>
      </c>
      <c r="V3" s="48">
        <v>4</v>
      </c>
      <c r="W3" s="49">
        <v>1.995868</v>
      </c>
      <c r="X3" s="49">
        <v>0.06277056277056277</v>
      </c>
      <c r="Y3" s="80" t="s">
        <v>394</v>
      </c>
      <c r="Z3" s="80" t="s">
        <v>396</v>
      </c>
      <c r="AA3" s="80" t="s">
        <v>2112</v>
      </c>
      <c r="AB3" s="86" t="s">
        <v>2117</v>
      </c>
      <c r="AC3" s="86" t="s">
        <v>1613</v>
      </c>
      <c r="AD3" s="86" t="s">
        <v>2205</v>
      </c>
      <c r="AE3" s="86" t="s">
        <v>2209</v>
      </c>
      <c r="AF3" s="86" t="s">
        <v>2215</v>
      </c>
      <c r="AG3" s="120">
        <v>24</v>
      </c>
      <c r="AH3" s="123">
        <v>4.232804232804233</v>
      </c>
      <c r="AI3" s="120">
        <v>18</v>
      </c>
      <c r="AJ3" s="123">
        <v>3.1746031746031744</v>
      </c>
      <c r="AK3" s="120">
        <v>0</v>
      </c>
      <c r="AL3" s="123">
        <v>0</v>
      </c>
      <c r="AM3" s="120">
        <v>525</v>
      </c>
      <c r="AN3" s="123">
        <v>92.5925925925926</v>
      </c>
      <c r="AO3" s="120">
        <v>567</v>
      </c>
    </row>
    <row r="4" spans="1:41" ht="15">
      <c r="A4" s="132" t="s">
        <v>1379</v>
      </c>
      <c r="B4" s="67" t="s">
        <v>1393</v>
      </c>
      <c r="C4" s="67" t="s">
        <v>56</v>
      </c>
      <c r="D4" s="110"/>
      <c r="E4" s="109"/>
      <c r="F4" s="111" t="s">
        <v>2313</v>
      </c>
      <c r="G4" s="112"/>
      <c r="H4" s="112"/>
      <c r="I4" s="113">
        <v>4</v>
      </c>
      <c r="J4" s="114"/>
      <c r="K4" s="48">
        <v>20</v>
      </c>
      <c r="L4" s="48">
        <v>39</v>
      </c>
      <c r="M4" s="48">
        <v>35</v>
      </c>
      <c r="N4" s="48">
        <v>74</v>
      </c>
      <c r="O4" s="48">
        <v>9</v>
      </c>
      <c r="P4" s="49">
        <v>0.06818181818181818</v>
      </c>
      <c r="Q4" s="49">
        <v>0.1276595744680851</v>
      </c>
      <c r="R4" s="48">
        <v>1</v>
      </c>
      <c r="S4" s="48">
        <v>0</v>
      </c>
      <c r="T4" s="48">
        <v>20</v>
      </c>
      <c r="U4" s="48">
        <v>74</v>
      </c>
      <c r="V4" s="48">
        <v>3</v>
      </c>
      <c r="W4" s="49">
        <v>1.76</v>
      </c>
      <c r="X4" s="49">
        <v>0.12368421052631579</v>
      </c>
      <c r="Y4" s="80" t="s">
        <v>2105</v>
      </c>
      <c r="Z4" s="80" t="s">
        <v>2109</v>
      </c>
      <c r="AA4" s="80" t="s">
        <v>2113</v>
      </c>
      <c r="AB4" s="86" t="s">
        <v>2118</v>
      </c>
      <c r="AC4" s="86" t="s">
        <v>2200</v>
      </c>
      <c r="AD4" s="80" t="s">
        <v>2206</v>
      </c>
      <c r="AE4" s="80" t="s">
        <v>2210</v>
      </c>
      <c r="AF4" s="80" t="s">
        <v>2216</v>
      </c>
      <c r="AG4" s="48">
        <v>27</v>
      </c>
      <c r="AH4" s="49">
        <v>4.0358744394618835</v>
      </c>
      <c r="AI4" s="48">
        <v>6</v>
      </c>
      <c r="AJ4" s="49">
        <v>0.8968609865470852</v>
      </c>
      <c r="AK4" s="48">
        <v>0</v>
      </c>
      <c r="AL4" s="49">
        <v>0</v>
      </c>
      <c r="AM4" s="48">
        <v>636</v>
      </c>
      <c r="AN4" s="49">
        <v>95.06726457399103</v>
      </c>
      <c r="AO4" s="48">
        <v>669</v>
      </c>
    </row>
    <row r="5" spans="1:41" ht="15">
      <c r="A5" s="132" t="s">
        <v>1380</v>
      </c>
      <c r="B5" s="67" t="s">
        <v>1394</v>
      </c>
      <c r="C5" s="67" t="s">
        <v>56</v>
      </c>
      <c r="D5" s="110"/>
      <c r="E5" s="109"/>
      <c r="F5" s="111" t="s">
        <v>2314</v>
      </c>
      <c r="G5" s="112"/>
      <c r="H5" s="112"/>
      <c r="I5" s="113">
        <v>5</v>
      </c>
      <c r="J5" s="114"/>
      <c r="K5" s="48">
        <v>19</v>
      </c>
      <c r="L5" s="48">
        <v>41</v>
      </c>
      <c r="M5" s="48">
        <v>8</v>
      </c>
      <c r="N5" s="48">
        <v>49</v>
      </c>
      <c r="O5" s="48">
        <v>4</v>
      </c>
      <c r="P5" s="49">
        <v>0.023809523809523808</v>
      </c>
      <c r="Q5" s="49">
        <v>0.046511627906976744</v>
      </c>
      <c r="R5" s="48">
        <v>1</v>
      </c>
      <c r="S5" s="48">
        <v>0</v>
      </c>
      <c r="T5" s="48">
        <v>19</v>
      </c>
      <c r="U5" s="48">
        <v>49</v>
      </c>
      <c r="V5" s="48">
        <v>3</v>
      </c>
      <c r="W5" s="49">
        <v>1.750693</v>
      </c>
      <c r="X5" s="49">
        <v>0.12573099415204678</v>
      </c>
      <c r="Y5" s="80" t="s">
        <v>2106</v>
      </c>
      <c r="Z5" s="80" t="s">
        <v>396</v>
      </c>
      <c r="AA5" s="80" t="s">
        <v>2114</v>
      </c>
      <c r="AB5" s="86" t="s">
        <v>2119</v>
      </c>
      <c r="AC5" s="86" t="s">
        <v>2201</v>
      </c>
      <c r="AD5" s="80" t="s">
        <v>2207</v>
      </c>
      <c r="AE5" s="80" t="s">
        <v>2211</v>
      </c>
      <c r="AF5" s="80" t="s">
        <v>2217</v>
      </c>
      <c r="AG5" s="48">
        <v>11</v>
      </c>
      <c r="AH5" s="49">
        <v>3.3536585365853657</v>
      </c>
      <c r="AI5" s="48">
        <v>1</v>
      </c>
      <c r="AJ5" s="49">
        <v>0.3048780487804878</v>
      </c>
      <c r="AK5" s="48">
        <v>0</v>
      </c>
      <c r="AL5" s="49">
        <v>0</v>
      </c>
      <c r="AM5" s="48">
        <v>316</v>
      </c>
      <c r="AN5" s="49">
        <v>96.34146341463415</v>
      </c>
      <c r="AO5" s="48">
        <v>328</v>
      </c>
    </row>
    <row r="6" spans="1:41" ht="15">
      <c r="A6" s="132" t="s">
        <v>1381</v>
      </c>
      <c r="B6" s="67" t="s">
        <v>1395</v>
      </c>
      <c r="C6" s="67" t="s">
        <v>56</v>
      </c>
      <c r="D6" s="110"/>
      <c r="E6" s="109"/>
      <c r="F6" s="111" t="s">
        <v>2315</v>
      </c>
      <c r="G6" s="112"/>
      <c r="H6" s="112"/>
      <c r="I6" s="113">
        <v>6</v>
      </c>
      <c r="J6" s="114"/>
      <c r="K6" s="48">
        <v>12</v>
      </c>
      <c r="L6" s="48">
        <v>23</v>
      </c>
      <c r="M6" s="48">
        <v>3</v>
      </c>
      <c r="N6" s="48">
        <v>26</v>
      </c>
      <c r="O6" s="48">
        <v>1</v>
      </c>
      <c r="P6" s="49">
        <v>0.09523809523809523</v>
      </c>
      <c r="Q6" s="49">
        <v>0.17391304347826086</v>
      </c>
      <c r="R6" s="48">
        <v>1</v>
      </c>
      <c r="S6" s="48">
        <v>0</v>
      </c>
      <c r="T6" s="48">
        <v>12</v>
      </c>
      <c r="U6" s="48">
        <v>26</v>
      </c>
      <c r="V6" s="48">
        <v>4</v>
      </c>
      <c r="W6" s="49">
        <v>1.777778</v>
      </c>
      <c r="X6" s="49">
        <v>0.17424242424242425</v>
      </c>
      <c r="Y6" s="80" t="s">
        <v>2107</v>
      </c>
      <c r="Z6" s="80" t="s">
        <v>2110</v>
      </c>
      <c r="AA6" s="80" t="s">
        <v>2115</v>
      </c>
      <c r="AB6" s="86" t="s">
        <v>2120</v>
      </c>
      <c r="AC6" s="86" t="s">
        <v>2202</v>
      </c>
      <c r="AD6" s="80" t="s">
        <v>2208</v>
      </c>
      <c r="AE6" s="80" t="s">
        <v>2212</v>
      </c>
      <c r="AF6" s="80" t="s">
        <v>2218</v>
      </c>
      <c r="AG6" s="48">
        <v>17</v>
      </c>
      <c r="AH6" s="49">
        <v>4.197530864197531</v>
      </c>
      <c r="AI6" s="48">
        <v>8</v>
      </c>
      <c r="AJ6" s="49">
        <v>1.9753086419753085</v>
      </c>
      <c r="AK6" s="48">
        <v>0</v>
      </c>
      <c r="AL6" s="49">
        <v>0</v>
      </c>
      <c r="AM6" s="48">
        <v>380</v>
      </c>
      <c r="AN6" s="49">
        <v>93.82716049382717</v>
      </c>
      <c r="AO6" s="48">
        <v>405</v>
      </c>
    </row>
    <row r="7" spans="1:41" ht="15">
      <c r="A7" s="132" t="s">
        <v>1382</v>
      </c>
      <c r="B7" s="67" t="s">
        <v>1396</v>
      </c>
      <c r="C7" s="67" t="s">
        <v>56</v>
      </c>
      <c r="D7" s="110"/>
      <c r="E7" s="109"/>
      <c r="F7" s="111" t="s">
        <v>2316</v>
      </c>
      <c r="G7" s="112"/>
      <c r="H7" s="112"/>
      <c r="I7" s="113">
        <v>7</v>
      </c>
      <c r="J7" s="114"/>
      <c r="K7" s="48">
        <v>7</v>
      </c>
      <c r="L7" s="48">
        <v>15</v>
      </c>
      <c r="M7" s="48">
        <v>0</v>
      </c>
      <c r="N7" s="48">
        <v>15</v>
      </c>
      <c r="O7" s="48">
        <v>0</v>
      </c>
      <c r="P7" s="49">
        <v>0</v>
      </c>
      <c r="Q7" s="49">
        <v>0</v>
      </c>
      <c r="R7" s="48">
        <v>1</v>
      </c>
      <c r="S7" s="48">
        <v>0</v>
      </c>
      <c r="T7" s="48">
        <v>7</v>
      </c>
      <c r="U7" s="48">
        <v>15</v>
      </c>
      <c r="V7" s="48">
        <v>2</v>
      </c>
      <c r="W7" s="49">
        <v>1.102041</v>
      </c>
      <c r="X7" s="49">
        <v>0.35714285714285715</v>
      </c>
      <c r="Y7" s="80" t="s">
        <v>379</v>
      </c>
      <c r="Z7" s="80" t="s">
        <v>396</v>
      </c>
      <c r="AA7" s="80" t="s">
        <v>404</v>
      </c>
      <c r="AB7" s="86" t="s">
        <v>2121</v>
      </c>
      <c r="AC7" s="86" t="s">
        <v>2203</v>
      </c>
      <c r="AD7" s="80"/>
      <c r="AE7" s="80" t="s">
        <v>2213</v>
      </c>
      <c r="AF7" s="80" t="s">
        <v>2219</v>
      </c>
      <c r="AG7" s="48">
        <v>0</v>
      </c>
      <c r="AH7" s="49">
        <v>0</v>
      </c>
      <c r="AI7" s="48">
        <v>0</v>
      </c>
      <c r="AJ7" s="49">
        <v>0</v>
      </c>
      <c r="AK7" s="48">
        <v>0</v>
      </c>
      <c r="AL7" s="49">
        <v>0</v>
      </c>
      <c r="AM7" s="48">
        <v>96</v>
      </c>
      <c r="AN7" s="49">
        <v>100</v>
      </c>
      <c r="AO7" s="48">
        <v>96</v>
      </c>
    </row>
    <row r="8" spans="1:41" ht="15">
      <c r="A8" s="132" t="s">
        <v>1383</v>
      </c>
      <c r="B8" s="67" t="s">
        <v>1397</v>
      </c>
      <c r="C8" s="67" t="s">
        <v>56</v>
      </c>
      <c r="D8" s="110"/>
      <c r="E8" s="109"/>
      <c r="F8" s="111" t="s">
        <v>2317</v>
      </c>
      <c r="G8" s="112"/>
      <c r="H8" s="112"/>
      <c r="I8" s="113">
        <v>8</v>
      </c>
      <c r="J8" s="114"/>
      <c r="K8" s="48">
        <v>4</v>
      </c>
      <c r="L8" s="48">
        <v>3</v>
      </c>
      <c r="M8" s="48">
        <v>0</v>
      </c>
      <c r="N8" s="48">
        <v>3</v>
      </c>
      <c r="O8" s="48">
        <v>0</v>
      </c>
      <c r="P8" s="49">
        <v>0</v>
      </c>
      <c r="Q8" s="49">
        <v>0</v>
      </c>
      <c r="R8" s="48">
        <v>1</v>
      </c>
      <c r="S8" s="48">
        <v>0</v>
      </c>
      <c r="T8" s="48">
        <v>4</v>
      </c>
      <c r="U8" s="48">
        <v>3</v>
      </c>
      <c r="V8" s="48">
        <v>2</v>
      </c>
      <c r="W8" s="49">
        <v>1.125</v>
      </c>
      <c r="X8" s="49">
        <v>0.25</v>
      </c>
      <c r="Y8" s="80"/>
      <c r="Z8" s="80"/>
      <c r="AA8" s="80" t="s">
        <v>415</v>
      </c>
      <c r="AB8" s="86" t="s">
        <v>1478</v>
      </c>
      <c r="AC8" s="86" t="s">
        <v>712</v>
      </c>
      <c r="AD8" s="80"/>
      <c r="AE8" s="80" t="s">
        <v>2214</v>
      </c>
      <c r="AF8" s="80" t="s">
        <v>2220</v>
      </c>
      <c r="AG8" s="48">
        <v>1</v>
      </c>
      <c r="AH8" s="49">
        <v>2.7777777777777777</v>
      </c>
      <c r="AI8" s="48">
        <v>1</v>
      </c>
      <c r="AJ8" s="49">
        <v>2.7777777777777777</v>
      </c>
      <c r="AK8" s="48">
        <v>0</v>
      </c>
      <c r="AL8" s="49">
        <v>0</v>
      </c>
      <c r="AM8" s="48">
        <v>34</v>
      </c>
      <c r="AN8" s="49">
        <v>94.44444444444444</v>
      </c>
      <c r="AO8" s="48">
        <v>36</v>
      </c>
    </row>
    <row r="9" spans="1:41" ht="15">
      <c r="A9" s="132" t="s">
        <v>1384</v>
      </c>
      <c r="B9" s="67" t="s">
        <v>1398</v>
      </c>
      <c r="C9" s="67" t="s">
        <v>56</v>
      </c>
      <c r="D9" s="110"/>
      <c r="E9" s="109"/>
      <c r="F9" s="111" t="s">
        <v>2318</v>
      </c>
      <c r="G9" s="112"/>
      <c r="H9" s="112"/>
      <c r="I9" s="113">
        <v>9</v>
      </c>
      <c r="J9" s="114"/>
      <c r="K9" s="48">
        <v>3</v>
      </c>
      <c r="L9" s="48">
        <v>3</v>
      </c>
      <c r="M9" s="48">
        <v>0</v>
      </c>
      <c r="N9" s="48">
        <v>3</v>
      </c>
      <c r="O9" s="48">
        <v>0</v>
      </c>
      <c r="P9" s="49">
        <v>0</v>
      </c>
      <c r="Q9" s="49">
        <v>0</v>
      </c>
      <c r="R9" s="48">
        <v>1</v>
      </c>
      <c r="S9" s="48">
        <v>0</v>
      </c>
      <c r="T9" s="48">
        <v>3</v>
      </c>
      <c r="U9" s="48">
        <v>3</v>
      </c>
      <c r="V9" s="48">
        <v>1</v>
      </c>
      <c r="W9" s="49">
        <v>0.666667</v>
      </c>
      <c r="X9" s="49">
        <v>0.5</v>
      </c>
      <c r="Y9" s="80"/>
      <c r="Z9" s="80"/>
      <c r="AA9" s="80" t="s">
        <v>422</v>
      </c>
      <c r="AB9" s="86" t="s">
        <v>1592</v>
      </c>
      <c r="AC9" s="86" t="s">
        <v>1608</v>
      </c>
      <c r="AD9" s="80"/>
      <c r="AE9" s="80" t="s">
        <v>300</v>
      </c>
      <c r="AF9" s="80" t="s">
        <v>2221</v>
      </c>
      <c r="AG9" s="48">
        <v>4</v>
      </c>
      <c r="AH9" s="49">
        <v>5.714285714285714</v>
      </c>
      <c r="AI9" s="48">
        <v>0</v>
      </c>
      <c r="AJ9" s="49">
        <v>0</v>
      </c>
      <c r="AK9" s="48">
        <v>0</v>
      </c>
      <c r="AL9" s="49">
        <v>0</v>
      </c>
      <c r="AM9" s="48">
        <v>66</v>
      </c>
      <c r="AN9" s="49">
        <v>94.28571428571429</v>
      </c>
      <c r="AO9" s="48">
        <v>70</v>
      </c>
    </row>
    <row r="10" spans="1:41" ht="14.25" customHeight="1">
      <c r="A10" s="132" t="s">
        <v>1385</v>
      </c>
      <c r="B10" s="67" t="s">
        <v>1399</v>
      </c>
      <c r="C10" s="67" t="s">
        <v>56</v>
      </c>
      <c r="D10" s="110"/>
      <c r="E10" s="109"/>
      <c r="F10" s="111" t="s">
        <v>2319</v>
      </c>
      <c r="G10" s="112"/>
      <c r="H10" s="112"/>
      <c r="I10" s="113">
        <v>10</v>
      </c>
      <c r="J10" s="114"/>
      <c r="K10" s="48">
        <v>3</v>
      </c>
      <c r="L10" s="48">
        <v>3</v>
      </c>
      <c r="M10" s="48">
        <v>0</v>
      </c>
      <c r="N10" s="48">
        <v>3</v>
      </c>
      <c r="O10" s="48">
        <v>1</v>
      </c>
      <c r="P10" s="49">
        <v>0</v>
      </c>
      <c r="Q10" s="49">
        <v>0</v>
      </c>
      <c r="R10" s="48">
        <v>1</v>
      </c>
      <c r="S10" s="48">
        <v>0</v>
      </c>
      <c r="T10" s="48">
        <v>3</v>
      </c>
      <c r="U10" s="48">
        <v>3</v>
      </c>
      <c r="V10" s="48">
        <v>2</v>
      </c>
      <c r="W10" s="49">
        <v>0.888889</v>
      </c>
      <c r="X10" s="49">
        <v>0.3333333333333333</v>
      </c>
      <c r="Y10" s="80" t="s">
        <v>2108</v>
      </c>
      <c r="Z10" s="80" t="s">
        <v>2111</v>
      </c>
      <c r="AA10" s="80" t="s">
        <v>2116</v>
      </c>
      <c r="AB10" s="86" t="s">
        <v>2122</v>
      </c>
      <c r="AC10" s="86" t="s">
        <v>1605</v>
      </c>
      <c r="AD10" s="80"/>
      <c r="AE10" s="80"/>
      <c r="AF10" s="80" t="s">
        <v>2222</v>
      </c>
      <c r="AG10" s="48">
        <v>4</v>
      </c>
      <c r="AH10" s="49">
        <v>4.597701149425287</v>
      </c>
      <c r="AI10" s="48">
        <v>0</v>
      </c>
      <c r="AJ10" s="49">
        <v>0</v>
      </c>
      <c r="AK10" s="48">
        <v>0</v>
      </c>
      <c r="AL10" s="49">
        <v>0</v>
      </c>
      <c r="AM10" s="48">
        <v>83</v>
      </c>
      <c r="AN10" s="49">
        <v>95.40229885057471</v>
      </c>
      <c r="AO10" s="48">
        <v>87</v>
      </c>
    </row>
    <row r="11" spans="1:41" ht="15">
      <c r="A11" s="132" t="s">
        <v>1386</v>
      </c>
      <c r="B11" s="67" t="s">
        <v>1400</v>
      </c>
      <c r="C11" s="67" t="s">
        <v>56</v>
      </c>
      <c r="D11" s="110"/>
      <c r="E11" s="109"/>
      <c r="F11" s="111" t="s">
        <v>2320</v>
      </c>
      <c r="G11" s="112"/>
      <c r="H11" s="112"/>
      <c r="I11" s="113">
        <v>11</v>
      </c>
      <c r="J11" s="114"/>
      <c r="K11" s="48">
        <v>2</v>
      </c>
      <c r="L11" s="48">
        <v>2</v>
      </c>
      <c r="M11" s="48">
        <v>0</v>
      </c>
      <c r="N11" s="48">
        <v>2</v>
      </c>
      <c r="O11" s="48">
        <v>1</v>
      </c>
      <c r="P11" s="49">
        <v>0</v>
      </c>
      <c r="Q11" s="49">
        <v>0</v>
      </c>
      <c r="R11" s="48">
        <v>1</v>
      </c>
      <c r="S11" s="48">
        <v>0</v>
      </c>
      <c r="T11" s="48">
        <v>2</v>
      </c>
      <c r="U11" s="48">
        <v>2</v>
      </c>
      <c r="V11" s="48">
        <v>1</v>
      </c>
      <c r="W11" s="49">
        <v>0.5</v>
      </c>
      <c r="X11" s="49">
        <v>0.5</v>
      </c>
      <c r="Y11" s="80" t="s">
        <v>380</v>
      </c>
      <c r="Z11" s="80" t="s">
        <v>398</v>
      </c>
      <c r="AA11" s="80" t="s">
        <v>403</v>
      </c>
      <c r="AB11" s="86" t="s">
        <v>1586</v>
      </c>
      <c r="AC11" s="86" t="s">
        <v>1602</v>
      </c>
      <c r="AD11" s="80"/>
      <c r="AE11" s="80"/>
      <c r="AF11" s="80" t="s">
        <v>2223</v>
      </c>
      <c r="AG11" s="48">
        <v>0</v>
      </c>
      <c r="AH11" s="49">
        <v>0</v>
      </c>
      <c r="AI11" s="48">
        <v>0</v>
      </c>
      <c r="AJ11" s="49">
        <v>0</v>
      </c>
      <c r="AK11" s="48">
        <v>0</v>
      </c>
      <c r="AL11" s="49">
        <v>0</v>
      </c>
      <c r="AM11" s="48">
        <v>42</v>
      </c>
      <c r="AN11" s="49">
        <v>100</v>
      </c>
      <c r="AO11" s="48">
        <v>42</v>
      </c>
    </row>
    <row r="12" spans="1:41" ht="15">
      <c r="A12" s="132" t="s">
        <v>1387</v>
      </c>
      <c r="B12" s="67" t="s">
        <v>1401</v>
      </c>
      <c r="C12" s="67" t="s">
        <v>56</v>
      </c>
      <c r="D12" s="110"/>
      <c r="E12" s="109"/>
      <c r="F12" s="111" t="s">
        <v>2321</v>
      </c>
      <c r="G12" s="112"/>
      <c r="H12" s="112"/>
      <c r="I12" s="113">
        <v>12</v>
      </c>
      <c r="J12" s="114"/>
      <c r="K12" s="48">
        <v>2</v>
      </c>
      <c r="L12" s="48">
        <v>2</v>
      </c>
      <c r="M12" s="48">
        <v>0</v>
      </c>
      <c r="N12" s="48">
        <v>2</v>
      </c>
      <c r="O12" s="48">
        <v>1</v>
      </c>
      <c r="P12" s="49">
        <v>0</v>
      </c>
      <c r="Q12" s="49">
        <v>0</v>
      </c>
      <c r="R12" s="48">
        <v>1</v>
      </c>
      <c r="S12" s="48">
        <v>0</v>
      </c>
      <c r="T12" s="48">
        <v>2</v>
      </c>
      <c r="U12" s="48">
        <v>2</v>
      </c>
      <c r="V12" s="48">
        <v>1</v>
      </c>
      <c r="W12" s="49">
        <v>0.5</v>
      </c>
      <c r="X12" s="49">
        <v>0.5</v>
      </c>
      <c r="Y12" s="80"/>
      <c r="Z12" s="80"/>
      <c r="AA12" s="80" t="s">
        <v>403</v>
      </c>
      <c r="AB12" s="86" t="s">
        <v>1509</v>
      </c>
      <c r="AC12" s="86" t="s">
        <v>1537</v>
      </c>
      <c r="AD12" s="80"/>
      <c r="AE12" s="80"/>
      <c r="AF12" s="80" t="s">
        <v>2224</v>
      </c>
      <c r="AG12" s="48">
        <v>0</v>
      </c>
      <c r="AH12" s="49">
        <v>0</v>
      </c>
      <c r="AI12" s="48">
        <v>0</v>
      </c>
      <c r="AJ12" s="49">
        <v>0</v>
      </c>
      <c r="AK12" s="48">
        <v>0</v>
      </c>
      <c r="AL12" s="49">
        <v>0</v>
      </c>
      <c r="AM12" s="48">
        <v>68</v>
      </c>
      <c r="AN12" s="49">
        <v>100</v>
      </c>
      <c r="AO12" s="48">
        <v>68</v>
      </c>
    </row>
    <row r="13" spans="1:41" ht="15">
      <c r="A13" s="132" t="s">
        <v>1388</v>
      </c>
      <c r="B13" s="67" t="s">
        <v>1402</v>
      </c>
      <c r="C13" s="67" t="s">
        <v>56</v>
      </c>
      <c r="D13" s="110"/>
      <c r="E13" s="109"/>
      <c r="F13" s="111" t="s">
        <v>1388</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80"/>
      <c r="Z13" s="80"/>
      <c r="AA13" s="80" t="s">
        <v>403</v>
      </c>
      <c r="AB13" s="86" t="s">
        <v>712</v>
      </c>
      <c r="AC13" s="86" t="s">
        <v>712</v>
      </c>
      <c r="AD13" s="80" t="s">
        <v>314</v>
      </c>
      <c r="AE13" s="80"/>
      <c r="AF13" s="80" t="s">
        <v>2225</v>
      </c>
      <c r="AG13" s="48">
        <v>1</v>
      </c>
      <c r="AH13" s="49">
        <v>10</v>
      </c>
      <c r="AI13" s="48">
        <v>0</v>
      </c>
      <c r="AJ13" s="49">
        <v>0</v>
      </c>
      <c r="AK13" s="48">
        <v>0</v>
      </c>
      <c r="AL13" s="49">
        <v>0</v>
      </c>
      <c r="AM13" s="48">
        <v>9</v>
      </c>
      <c r="AN13" s="49">
        <v>90</v>
      </c>
      <c r="AO13" s="48">
        <v>10</v>
      </c>
    </row>
    <row r="14" spans="1:41" ht="15">
      <c r="A14" s="132" t="s">
        <v>1389</v>
      </c>
      <c r="B14" s="67" t="s">
        <v>1403</v>
      </c>
      <c r="C14" s="67" t="s">
        <v>56</v>
      </c>
      <c r="D14" s="110"/>
      <c r="E14" s="109"/>
      <c r="F14" s="111" t="s">
        <v>2322</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80"/>
      <c r="Z14" s="80"/>
      <c r="AA14" s="80" t="s">
        <v>401</v>
      </c>
      <c r="AB14" s="86" t="s">
        <v>1511</v>
      </c>
      <c r="AC14" s="86" t="s">
        <v>1539</v>
      </c>
      <c r="AD14" s="80"/>
      <c r="AE14" s="80"/>
      <c r="AF14" s="80" t="s">
        <v>1576</v>
      </c>
      <c r="AG14" s="48">
        <v>2</v>
      </c>
      <c r="AH14" s="49">
        <v>2.9411764705882355</v>
      </c>
      <c r="AI14" s="48">
        <v>0</v>
      </c>
      <c r="AJ14" s="49">
        <v>0</v>
      </c>
      <c r="AK14" s="48">
        <v>0</v>
      </c>
      <c r="AL14" s="49">
        <v>0</v>
      </c>
      <c r="AM14" s="48">
        <v>66</v>
      </c>
      <c r="AN14" s="49">
        <v>97.05882352941177</v>
      </c>
      <c r="AO14" s="48">
        <v>68</v>
      </c>
    </row>
    <row r="15" spans="1:41" ht="15">
      <c r="A15" s="132" t="s">
        <v>1390</v>
      </c>
      <c r="B15" s="67" t="s">
        <v>1392</v>
      </c>
      <c r="C15" s="67" t="s">
        <v>59</v>
      </c>
      <c r="D15" s="110"/>
      <c r="E15" s="109"/>
      <c r="F15" s="111" t="s">
        <v>2323</v>
      </c>
      <c r="G15" s="112"/>
      <c r="H15" s="112"/>
      <c r="I15" s="113">
        <v>15</v>
      </c>
      <c r="J15" s="114"/>
      <c r="K15" s="48">
        <v>2</v>
      </c>
      <c r="L15" s="48">
        <v>1</v>
      </c>
      <c r="M15" s="48">
        <v>2</v>
      </c>
      <c r="N15" s="48">
        <v>3</v>
      </c>
      <c r="O15" s="48">
        <v>2</v>
      </c>
      <c r="P15" s="49">
        <v>0</v>
      </c>
      <c r="Q15" s="49">
        <v>0</v>
      </c>
      <c r="R15" s="48">
        <v>1</v>
      </c>
      <c r="S15" s="48">
        <v>0</v>
      </c>
      <c r="T15" s="48">
        <v>2</v>
      </c>
      <c r="U15" s="48">
        <v>3</v>
      </c>
      <c r="V15" s="48">
        <v>1</v>
      </c>
      <c r="W15" s="49">
        <v>0.5</v>
      </c>
      <c r="X15" s="49">
        <v>0.5</v>
      </c>
      <c r="Y15" s="80" t="s">
        <v>383</v>
      </c>
      <c r="Z15" s="80" t="s">
        <v>396</v>
      </c>
      <c r="AA15" s="80" t="s">
        <v>420</v>
      </c>
      <c r="AB15" s="86" t="s">
        <v>2123</v>
      </c>
      <c r="AC15" s="86" t="s">
        <v>2204</v>
      </c>
      <c r="AD15" s="80"/>
      <c r="AE15" s="80"/>
      <c r="AF15" s="80" t="s">
        <v>2226</v>
      </c>
      <c r="AG15" s="48">
        <v>3</v>
      </c>
      <c r="AH15" s="49">
        <v>5</v>
      </c>
      <c r="AI15" s="48">
        <v>0</v>
      </c>
      <c r="AJ15" s="49">
        <v>0</v>
      </c>
      <c r="AK15" s="48">
        <v>0</v>
      </c>
      <c r="AL15" s="49">
        <v>0</v>
      </c>
      <c r="AM15" s="48">
        <v>57</v>
      </c>
      <c r="AN15" s="49">
        <v>95</v>
      </c>
      <c r="AO15" s="48">
        <v>60</v>
      </c>
    </row>
    <row r="16" spans="1:41" ht="15">
      <c r="A16" s="132" t="s">
        <v>1391</v>
      </c>
      <c r="B16" s="67" t="s">
        <v>1393</v>
      </c>
      <c r="C16" s="67" t="s">
        <v>59</v>
      </c>
      <c r="D16" s="110"/>
      <c r="E16" s="109"/>
      <c r="F16" s="111" t="s">
        <v>2324</v>
      </c>
      <c r="G16" s="112"/>
      <c r="H16" s="112"/>
      <c r="I16" s="113">
        <v>16</v>
      </c>
      <c r="J16" s="114"/>
      <c r="K16" s="48">
        <v>1</v>
      </c>
      <c r="L16" s="48">
        <v>1</v>
      </c>
      <c r="M16" s="48">
        <v>0</v>
      </c>
      <c r="N16" s="48">
        <v>1</v>
      </c>
      <c r="O16" s="48">
        <v>1</v>
      </c>
      <c r="P16" s="49" t="s">
        <v>1941</v>
      </c>
      <c r="Q16" s="49" t="s">
        <v>1941</v>
      </c>
      <c r="R16" s="48">
        <v>1</v>
      </c>
      <c r="S16" s="48">
        <v>1</v>
      </c>
      <c r="T16" s="48">
        <v>1</v>
      </c>
      <c r="U16" s="48">
        <v>1</v>
      </c>
      <c r="V16" s="48">
        <v>0</v>
      </c>
      <c r="W16" s="49">
        <v>0</v>
      </c>
      <c r="X16" s="49" t="s">
        <v>1941</v>
      </c>
      <c r="Y16" s="80"/>
      <c r="Z16" s="80"/>
      <c r="AA16" s="80" t="s">
        <v>403</v>
      </c>
      <c r="AB16" s="86" t="s">
        <v>1894</v>
      </c>
      <c r="AC16" s="86" t="s">
        <v>712</v>
      </c>
      <c r="AD16" s="80"/>
      <c r="AE16" s="80"/>
      <c r="AF16" s="80" t="s">
        <v>281</v>
      </c>
      <c r="AG16" s="48">
        <v>0</v>
      </c>
      <c r="AH16" s="49">
        <v>0</v>
      </c>
      <c r="AI16" s="48">
        <v>0</v>
      </c>
      <c r="AJ16" s="49">
        <v>0</v>
      </c>
      <c r="AK16" s="48">
        <v>0</v>
      </c>
      <c r="AL16" s="49">
        <v>0</v>
      </c>
      <c r="AM16" s="48">
        <v>41</v>
      </c>
      <c r="AN16" s="49">
        <v>100</v>
      </c>
      <c r="AO16" s="48">
        <v>41</v>
      </c>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1378</v>
      </c>
      <c r="B2" s="86" t="s">
        <v>289</v>
      </c>
      <c r="C2" s="80">
        <f>VLOOKUP(GroupVertices[[#This Row],[Vertex]],Vertices[],MATCH("ID",Vertices[[#Headers],[Vertex]:[Vertex Content Word Count]],0),FALSE)</f>
        <v>60</v>
      </c>
    </row>
    <row r="3" spans="1:3" ht="15">
      <c r="A3" s="80" t="s">
        <v>1378</v>
      </c>
      <c r="B3" s="86" t="s">
        <v>325</v>
      </c>
      <c r="C3" s="80">
        <f>VLOOKUP(GroupVertices[[#This Row],[Vertex]],Vertices[],MATCH("ID",Vertices[[#Headers],[Vertex]:[Vertex Content Word Count]],0),FALSE)</f>
        <v>98</v>
      </c>
    </row>
    <row r="4" spans="1:3" ht="15">
      <c r="A4" s="80" t="s">
        <v>1378</v>
      </c>
      <c r="B4" s="86" t="s">
        <v>324</v>
      </c>
      <c r="C4" s="80">
        <f>VLOOKUP(GroupVertices[[#This Row],[Vertex]],Vertices[],MATCH("ID",Vertices[[#Headers],[Vertex]:[Vertex Content Word Count]],0),FALSE)</f>
        <v>97</v>
      </c>
    </row>
    <row r="5" spans="1:3" ht="15">
      <c r="A5" s="80" t="s">
        <v>1378</v>
      </c>
      <c r="B5" s="86" t="s">
        <v>306</v>
      </c>
      <c r="C5" s="80">
        <f>VLOOKUP(GroupVertices[[#This Row],[Vertex]],Vertices[],MATCH("ID",Vertices[[#Headers],[Vertex]:[Vertex Content Word Count]],0),FALSE)</f>
        <v>96</v>
      </c>
    </row>
    <row r="6" spans="1:3" ht="15">
      <c r="A6" s="80" t="s">
        <v>1378</v>
      </c>
      <c r="B6" s="86" t="s">
        <v>323</v>
      </c>
      <c r="C6" s="80">
        <f>VLOOKUP(GroupVertices[[#This Row],[Vertex]],Vertices[],MATCH("ID",Vertices[[#Headers],[Vertex]:[Vertex Content Word Count]],0),FALSE)</f>
        <v>95</v>
      </c>
    </row>
    <row r="7" spans="1:3" ht="15">
      <c r="A7" s="80" t="s">
        <v>1378</v>
      </c>
      <c r="B7" s="86" t="s">
        <v>272</v>
      </c>
      <c r="C7" s="80">
        <f>VLOOKUP(GroupVertices[[#This Row],[Vertex]],Vertices[],MATCH("ID",Vertices[[#Headers],[Vertex]:[Vertex Content Word Count]],0),FALSE)</f>
        <v>75</v>
      </c>
    </row>
    <row r="8" spans="1:3" ht="15">
      <c r="A8" s="80" t="s">
        <v>1378</v>
      </c>
      <c r="B8" s="86" t="s">
        <v>322</v>
      </c>
      <c r="C8" s="80">
        <f>VLOOKUP(GroupVertices[[#This Row],[Vertex]],Vertices[],MATCH("ID",Vertices[[#Headers],[Vertex]:[Vertex Content Word Count]],0),FALSE)</f>
        <v>94</v>
      </c>
    </row>
    <row r="9" spans="1:3" ht="15">
      <c r="A9" s="80" t="s">
        <v>1378</v>
      </c>
      <c r="B9" s="86" t="s">
        <v>321</v>
      </c>
      <c r="C9" s="80">
        <f>VLOOKUP(GroupVertices[[#This Row],[Vertex]],Vertices[],MATCH("ID",Vertices[[#Headers],[Vertex]:[Vertex Content Word Count]],0),FALSE)</f>
        <v>93</v>
      </c>
    </row>
    <row r="10" spans="1:3" ht="15">
      <c r="A10" s="80" t="s">
        <v>1378</v>
      </c>
      <c r="B10" s="86" t="s">
        <v>320</v>
      </c>
      <c r="C10" s="80">
        <f>VLOOKUP(GroupVertices[[#This Row],[Vertex]],Vertices[],MATCH("ID",Vertices[[#Headers],[Vertex]:[Vertex Content Word Count]],0),FALSE)</f>
        <v>92</v>
      </c>
    </row>
    <row r="11" spans="1:3" ht="15">
      <c r="A11" s="80" t="s">
        <v>1378</v>
      </c>
      <c r="B11" s="86" t="s">
        <v>312</v>
      </c>
      <c r="C11" s="80">
        <f>VLOOKUP(GroupVertices[[#This Row],[Vertex]],Vertices[],MATCH("ID",Vertices[[#Headers],[Vertex]:[Vertex Content Word Count]],0),FALSE)</f>
        <v>91</v>
      </c>
    </row>
    <row r="12" spans="1:3" ht="15">
      <c r="A12" s="80" t="s">
        <v>1378</v>
      </c>
      <c r="B12" s="86" t="s">
        <v>291</v>
      </c>
      <c r="C12" s="80">
        <f>VLOOKUP(GroupVertices[[#This Row],[Vertex]],Vertices[],MATCH("ID",Vertices[[#Headers],[Vertex]:[Vertex Content Word Count]],0),FALSE)</f>
        <v>90</v>
      </c>
    </row>
    <row r="13" spans="1:3" ht="15">
      <c r="A13" s="80" t="s">
        <v>1378</v>
      </c>
      <c r="B13" s="86" t="s">
        <v>311</v>
      </c>
      <c r="C13" s="80">
        <f>VLOOKUP(GroupVertices[[#This Row],[Vertex]],Vertices[],MATCH("ID",Vertices[[#Headers],[Vertex]:[Vertex Content Word Count]],0),FALSE)</f>
        <v>88</v>
      </c>
    </row>
    <row r="14" spans="1:3" ht="15">
      <c r="A14" s="80" t="s">
        <v>1378</v>
      </c>
      <c r="B14" s="86" t="s">
        <v>302</v>
      </c>
      <c r="C14" s="80">
        <f>VLOOKUP(GroupVertices[[#This Row],[Vertex]],Vertices[],MATCH("ID",Vertices[[#Headers],[Vertex]:[Vertex Content Word Count]],0),FALSE)</f>
        <v>86</v>
      </c>
    </row>
    <row r="15" spans="1:3" ht="15">
      <c r="A15" s="80" t="s">
        <v>1378</v>
      </c>
      <c r="B15" s="86" t="s">
        <v>288</v>
      </c>
      <c r="C15" s="80">
        <f>VLOOKUP(GroupVertices[[#This Row],[Vertex]],Vertices[],MATCH("ID",Vertices[[#Headers],[Vertex]:[Vertex Content Word Count]],0),FALSE)</f>
        <v>85</v>
      </c>
    </row>
    <row r="16" spans="1:3" ht="15">
      <c r="A16" s="80" t="s">
        <v>1378</v>
      </c>
      <c r="B16" s="86" t="s">
        <v>301</v>
      </c>
      <c r="C16" s="80">
        <f>VLOOKUP(GroupVertices[[#This Row],[Vertex]],Vertices[],MATCH("ID",Vertices[[#Headers],[Vertex]:[Vertex Content Word Count]],0),FALSE)</f>
        <v>84</v>
      </c>
    </row>
    <row r="17" spans="1:3" ht="15">
      <c r="A17" s="80" t="s">
        <v>1378</v>
      </c>
      <c r="B17" s="86" t="s">
        <v>317</v>
      </c>
      <c r="C17" s="80">
        <f>VLOOKUP(GroupVertices[[#This Row],[Vertex]],Vertices[],MATCH("ID",Vertices[[#Headers],[Vertex]:[Vertex Content Word Count]],0),FALSE)</f>
        <v>77</v>
      </c>
    </row>
    <row r="18" spans="1:3" ht="15">
      <c r="A18" s="80" t="s">
        <v>1378</v>
      </c>
      <c r="B18" s="86" t="s">
        <v>1971</v>
      </c>
      <c r="C18" s="80">
        <f>VLOOKUP(GroupVertices[[#This Row],[Vertex]],Vertices[],MATCH("ID",Vertices[[#Headers],[Vertex]:[Vertex Content Word Count]],0),FALSE)</f>
        <v>76</v>
      </c>
    </row>
    <row r="19" spans="1:3" ht="15">
      <c r="A19" s="80" t="s">
        <v>1378</v>
      </c>
      <c r="B19" s="86" t="s">
        <v>294</v>
      </c>
      <c r="C19" s="80">
        <f>VLOOKUP(GroupVertices[[#This Row],[Vertex]],Vertices[],MATCH("ID",Vertices[[#Headers],[Vertex]:[Vertex Content Word Count]],0),FALSE)</f>
        <v>61</v>
      </c>
    </row>
    <row r="20" spans="1:3" ht="15">
      <c r="A20" s="80" t="s">
        <v>1378</v>
      </c>
      <c r="B20" s="86" t="s">
        <v>243</v>
      </c>
      <c r="C20" s="80">
        <f>VLOOKUP(GroupVertices[[#This Row],[Vertex]],Vertices[],MATCH("ID",Vertices[[#Headers],[Vertex]:[Vertex Content Word Count]],0),FALSE)</f>
        <v>59</v>
      </c>
    </row>
    <row r="21" spans="1:3" ht="15">
      <c r="A21" s="80" t="s">
        <v>1378</v>
      </c>
      <c r="B21" s="86" t="s">
        <v>319</v>
      </c>
      <c r="C21" s="80">
        <f>VLOOKUP(GroupVertices[[#This Row],[Vertex]],Vertices[],MATCH("ID",Vertices[[#Headers],[Vertex]:[Vertex Content Word Count]],0),FALSE)</f>
        <v>7</v>
      </c>
    </row>
    <row r="22" spans="1:3" ht="15">
      <c r="A22" s="80" t="s">
        <v>1378</v>
      </c>
      <c r="B22" s="86" t="s">
        <v>251</v>
      </c>
      <c r="C22" s="80">
        <f>VLOOKUP(GroupVertices[[#This Row],[Vertex]],Vertices[],MATCH("ID",Vertices[[#Headers],[Vertex]:[Vertex Content Word Count]],0),FALSE)</f>
        <v>6</v>
      </c>
    </row>
    <row r="23" spans="1:3" ht="15">
      <c r="A23" s="80" t="s">
        <v>1378</v>
      </c>
      <c r="B23" s="86" t="s">
        <v>1965</v>
      </c>
      <c r="C23" s="80">
        <f>VLOOKUP(GroupVertices[[#This Row],[Vertex]],Vertices[],MATCH("ID",Vertices[[#Headers],[Vertex]:[Vertex Content Word Count]],0),FALSE)</f>
        <v>5</v>
      </c>
    </row>
    <row r="24" spans="1:3" ht="15">
      <c r="A24" s="80" t="s">
        <v>1379</v>
      </c>
      <c r="B24" s="86" t="s">
        <v>276</v>
      </c>
      <c r="C24" s="80">
        <f>VLOOKUP(GroupVertices[[#This Row],[Vertex]],Vertices[],MATCH("ID",Vertices[[#Headers],[Vertex]:[Vertex Content Word Count]],0),FALSE)</f>
        <v>4</v>
      </c>
    </row>
    <row r="25" spans="1:3" ht="15">
      <c r="A25" s="80" t="s">
        <v>1379</v>
      </c>
      <c r="B25" s="86" t="s">
        <v>284</v>
      </c>
      <c r="C25" s="80">
        <f>VLOOKUP(GroupVertices[[#This Row],[Vertex]],Vertices[],MATCH("ID",Vertices[[#Headers],[Vertex]:[Vertex Content Word Count]],0),FALSE)</f>
        <v>78</v>
      </c>
    </row>
    <row r="26" spans="1:3" ht="15">
      <c r="A26" s="80" t="s">
        <v>1379</v>
      </c>
      <c r="B26" s="86" t="s">
        <v>271</v>
      </c>
      <c r="C26" s="80">
        <f>VLOOKUP(GroupVertices[[#This Row],[Vertex]],Vertices[],MATCH("ID",Vertices[[#Headers],[Vertex]:[Vertex Content Word Count]],0),FALSE)</f>
        <v>9</v>
      </c>
    </row>
    <row r="27" spans="1:3" ht="15">
      <c r="A27" s="80" t="s">
        <v>1379</v>
      </c>
      <c r="B27" s="86" t="s">
        <v>250</v>
      </c>
      <c r="C27" s="80">
        <f>VLOOKUP(GroupVertices[[#This Row],[Vertex]],Vertices[],MATCH("ID",Vertices[[#Headers],[Vertex]:[Vertex Content Word Count]],0),FALSE)</f>
        <v>74</v>
      </c>
    </row>
    <row r="28" spans="1:3" ht="15">
      <c r="A28" s="80" t="s">
        <v>1379</v>
      </c>
      <c r="B28" s="86" t="s">
        <v>296</v>
      </c>
      <c r="C28" s="80">
        <f>VLOOKUP(GroupVertices[[#This Row],[Vertex]],Vertices[],MATCH("ID",Vertices[[#Headers],[Vertex]:[Vertex Content Word Count]],0),FALSE)</f>
        <v>11</v>
      </c>
    </row>
    <row r="29" spans="1:3" ht="15">
      <c r="A29" s="80" t="s">
        <v>1379</v>
      </c>
      <c r="B29" s="86" t="s">
        <v>295</v>
      </c>
      <c r="C29" s="80">
        <f>VLOOKUP(GroupVertices[[#This Row],[Vertex]],Vertices[],MATCH("ID",Vertices[[#Headers],[Vertex]:[Vertex Content Word Count]],0),FALSE)</f>
        <v>10</v>
      </c>
    </row>
    <row r="30" spans="1:3" ht="15">
      <c r="A30" s="80" t="s">
        <v>1379</v>
      </c>
      <c r="B30" s="86" t="s">
        <v>247</v>
      </c>
      <c r="C30" s="80">
        <f>VLOOKUP(GroupVertices[[#This Row],[Vertex]],Vertices[],MATCH("ID",Vertices[[#Headers],[Vertex]:[Vertex Content Word Count]],0),FALSE)</f>
        <v>68</v>
      </c>
    </row>
    <row r="31" spans="1:3" ht="15">
      <c r="A31" s="80" t="s">
        <v>1379</v>
      </c>
      <c r="B31" s="86" t="s">
        <v>254</v>
      </c>
      <c r="C31" s="80">
        <f>VLOOKUP(GroupVertices[[#This Row],[Vertex]],Vertices[],MATCH("ID",Vertices[[#Headers],[Vertex]:[Vertex Content Word Count]],0),FALSE)</f>
        <v>72</v>
      </c>
    </row>
    <row r="32" spans="1:3" ht="15">
      <c r="A32" s="80" t="s">
        <v>1379</v>
      </c>
      <c r="B32" s="86" t="s">
        <v>249</v>
      </c>
      <c r="C32" s="80">
        <f>VLOOKUP(GroupVertices[[#This Row],[Vertex]],Vertices[],MATCH("ID",Vertices[[#Headers],[Vertex]:[Vertex Content Word Count]],0),FALSE)</f>
        <v>71</v>
      </c>
    </row>
    <row r="33" spans="1:3" ht="15">
      <c r="A33" s="80" t="s">
        <v>1379</v>
      </c>
      <c r="B33" s="86" t="s">
        <v>293</v>
      </c>
      <c r="C33" s="80">
        <f>VLOOKUP(GroupVertices[[#This Row],[Vertex]],Vertices[],MATCH("ID",Vertices[[#Headers],[Vertex]:[Vertex Content Word Count]],0),FALSE)</f>
        <v>70</v>
      </c>
    </row>
    <row r="34" spans="1:3" ht="15">
      <c r="A34" s="80" t="s">
        <v>1379</v>
      </c>
      <c r="B34" s="86" t="s">
        <v>292</v>
      </c>
      <c r="C34" s="80">
        <f>VLOOKUP(GroupVertices[[#This Row],[Vertex]],Vertices[],MATCH("ID",Vertices[[#Headers],[Vertex]:[Vertex Content Word Count]],0),FALSE)</f>
        <v>69</v>
      </c>
    </row>
    <row r="35" spans="1:3" ht="15">
      <c r="A35" s="80" t="s">
        <v>1379</v>
      </c>
      <c r="B35" s="86" t="s">
        <v>245</v>
      </c>
      <c r="C35" s="80">
        <f>VLOOKUP(GroupVertices[[#This Row],[Vertex]],Vertices[],MATCH("ID",Vertices[[#Headers],[Vertex]:[Vertex Content Word Count]],0),FALSE)</f>
        <v>66</v>
      </c>
    </row>
    <row r="36" spans="1:3" ht="15">
      <c r="A36" s="80" t="s">
        <v>1379</v>
      </c>
      <c r="B36" s="86" t="s">
        <v>269</v>
      </c>
      <c r="C36" s="80">
        <f>VLOOKUP(GroupVertices[[#This Row],[Vertex]],Vertices[],MATCH("ID",Vertices[[#Headers],[Vertex]:[Vertex Content Word Count]],0),FALSE)</f>
        <v>65</v>
      </c>
    </row>
    <row r="37" spans="1:3" ht="15">
      <c r="A37" s="80" t="s">
        <v>1379</v>
      </c>
      <c r="B37" s="86" t="s">
        <v>282</v>
      </c>
      <c r="C37" s="80">
        <f>VLOOKUP(GroupVertices[[#This Row],[Vertex]],Vertices[],MATCH("ID",Vertices[[#Headers],[Vertex]:[Vertex Content Word Count]],0),FALSE)</f>
        <v>56</v>
      </c>
    </row>
    <row r="38" spans="1:3" ht="15">
      <c r="A38" s="80" t="s">
        <v>1379</v>
      </c>
      <c r="B38" s="86" t="s">
        <v>238</v>
      </c>
      <c r="C38" s="80">
        <f>VLOOKUP(GroupVertices[[#This Row],[Vertex]],Vertices[],MATCH("ID",Vertices[[#Headers],[Vertex]:[Vertex Content Word Count]],0),FALSE)</f>
        <v>54</v>
      </c>
    </row>
    <row r="39" spans="1:3" ht="15">
      <c r="A39" s="80" t="s">
        <v>1379</v>
      </c>
      <c r="B39" s="86" t="s">
        <v>268</v>
      </c>
      <c r="C39" s="80">
        <f>VLOOKUP(GroupVertices[[#This Row],[Vertex]],Vertices[],MATCH("ID",Vertices[[#Headers],[Vertex]:[Vertex Content Word Count]],0),FALSE)</f>
        <v>49</v>
      </c>
    </row>
    <row r="40" spans="1:3" ht="15">
      <c r="A40" s="80" t="s">
        <v>1379</v>
      </c>
      <c r="B40" s="86" t="s">
        <v>235</v>
      </c>
      <c r="C40" s="80">
        <f>VLOOKUP(GroupVertices[[#This Row],[Vertex]],Vertices[],MATCH("ID",Vertices[[#Headers],[Vertex]:[Vertex Content Word Count]],0),FALSE)</f>
        <v>46</v>
      </c>
    </row>
    <row r="41" spans="1:3" ht="15">
      <c r="A41" s="80" t="s">
        <v>1379</v>
      </c>
      <c r="B41" s="86" t="s">
        <v>274</v>
      </c>
      <c r="C41" s="80">
        <f>VLOOKUP(GroupVertices[[#This Row],[Vertex]],Vertices[],MATCH("ID",Vertices[[#Headers],[Vertex]:[Vertex Content Word Count]],0),FALSE)</f>
        <v>45</v>
      </c>
    </row>
    <row r="42" spans="1:3" ht="15">
      <c r="A42" s="80" t="s">
        <v>1379</v>
      </c>
      <c r="B42" s="86" t="s">
        <v>1966</v>
      </c>
      <c r="C42" s="80">
        <f>VLOOKUP(GroupVertices[[#This Row],[Vertex]],Vertices[],MATCH("ID",Vertices[[#Headers],[Vertex]:[Vertex Content Word Count]],0),FALSE)</f>
        <v>8</v>
      </c>
    </row>
    <row r="43" spans="1:3" ht="15">
      <c r="A43" s="80" t="s">
        <v>1379</v>
      </c>
      <c r="B43" s="86" t="s">
        <v>1964</v>
      </c>
      <c r="C43" s="80">
        <f>VLOOKUP(GroupVertices[[#This Row],[Vertex]],Vertices[],MATCH("ID",Vertices[[#Headers],[Vertex]:[Vertex Content Word Count]],0),FALSE)</f>
        <v>3</v>
      </c>
    </row>
    <row r="44" spans="1:3" ht="15">
      <c r="A44" s="80" t="s">
        <v>1380</v>
      </c>
      <c r="B44" s="86" t="s">
        <v>261</v>
      </c>
      <c r="C44" s="80">
        <f>VLOOKUP(GroupVertices[[#This Row],[Vertex]],Vertices[],MATCH("ID",Vertices[[#Headers],[Vertex]:[Vertex Content Word Count]],0),FALSE)</f>
        <v>99</v>
      </c>
    </row>
    <row r="45" spans="1:3" ht="15">
      <c r="A45" s="80" t="s">
        <v>1380</v>
      </c>
      <c r="B45" s="86" t="s">
        <v>262</v>
      </c>
      <c r="C45" s="80">
        <f>VLOOKUP(GroupVertices[[#This Row],[Vertex]],Vertices[],MATCH("ID",Vertices[[#Headers],[Vertex]:[Vertex Content Word Count]],0),FALSE)</f>
        <v>44</v>
      </c>
    </row>
    <row r="46" spans="1:3" ht="15">
      <c r="A46" s="80" t="s">
        <v>1380</v>
      </c>
      <c r="B46" s="86" t="s">
        <v>267</v>
      </c>
      <c r="C46" s="80">
        <f>VLOOKUP(GroupVertices[[#This Row],[Vertex]],Vertices[],MATCH("ID",Vertices[[#Headers],[Vertex]:[Vertex Content Word Count]],0),FALSE)</f>
        <v>30</v>
      </c>
    </row>
    <row r="47" spans="1:3" ht="15">
      <c r="A47" s="80" t="s">
        <v>1380</v>
      </c>
      <c r="B47" s="86" t="s">
        <v>285</v>
      </c>
      <c r="C47" s="80">
        <f>VLOOKUP(GroupVertices[[#This Row],[Vertex]],Vertices[],MATCH("ID",Vertices[[#Headers],[Vertex]:[Vertex Content Word Count]],0),FALSE)</f>
        <v>26</v>
      </c>
    </row>
    <row r="48" spans="1:3" ht="15">
      <c r="A48" s="80" t="s">
        <v>1380</v>
      </c>
      <c r="B48" s="86" t="s">
        <v>275</v>
      </c>
      <c r="C48" s="80">
        <f>VLOOKUP(GroupVertices[[#This Row],[Vertex]],Vertices[],MATCH("ID",Vertices[[#Headers],[Vertex]:[Vertex Content Word Count]],0),FALSE)</f>
        <v>21</v>
      </c>
    </row>
    <row r="49" spans="1:3" ht="15">
      <c r="A49" s="80" t="s">
        <v>1380</v>
      </c>
      <c r="B49" s="86" t="s">
        <v>308</v>
      </c>
      <c r="C49" s="80">
        <f>VLOOKUP(GroupVertices[[#This Row],[Vertex]],Vertices[],MATCH("ID",Vertices[[#Headers],[Vertex]:[Vertex Content Word Count]],0),FALSE)</f>
        <v>43</v>
      </c>
    </row>
    <row r="50" spans="1:3" ht="15">
      <c r="A50" s="80" t="s">
        <v>1380</v>
      </c>
      <c r="B50" s="86" t="s">
        <v>307</v>
      </c>
      <c r="C50" s="80">
        <f>VLOOKUP(GroupVertices[[#This Row],[Vertex]],Vertices[],MATCH("ID",Vertices[[#Headers],[Vertex]:[Vertex Content Word Count]],0),FALSE)</f>
        <v>40</v>
      </c>
    </row>
    <row r="51" spans="1:3" ht="15">
      <c r="A51" s="80" t="s">
        <v>1380</v>
      </c>
      <c r="B51" s="86" t="s">
        <v>305</v>
      </c>
      <c r="C51" s="80">
        <f>VLOOKUP(GroupVertices[[#This Row],[Vertex]],Vertices[],MATCH("ID",Vertices[[#Headers],[Vertex]:[Vertex Content Word Count]],0),FALSE)</f>
        <v>39</v>
      </c>
    </row>
    <row r="52" spans="1:3" ht="15">
      <c r="A52" s="80" t="s">
        <v>1380</v>
      </c>
      <c r="B52" s="86" t="s">
        <v>256</v>
      </c>
      <c r="C52" s="80">
        <f>VLOOKUP(GroupVertices[[#This Row],[Vertex]],Vertices[],MATCH("ID",Vertices[[#Headers],[Vertex]:[Vertex Content Word Count]],0),FALSE)</f>
        <v>38</v>
      </c>
    </row>
    <row r="53" spans="1:3" ht="15">
      <c r="A53" s="80" t="s">
        <v>1380</v>
      </c>
      <c r="B53" s="86" t="s">
        <v>286</v>
      </c>
      <c r="C53" s="80">
        <f>VLOOKUP(GroupVertices[[#This Row],[Vertex]],Vertices[],MATCH("ID",Vertices[[#Headers],[Vertex]:[Vertex Content Word Count]],0),FALSE)</f>
        <v>37</v>
      </c>
    </row>
    <row r="54" spans="1:3" ht="15">
      <c r="A54" s="80" t="s">
        <v>1380</v>
      </c>
      <c r="B54" s="86" t="s">
        <v>313</v>
      </c>
      <c r="C54" s="80">
        <f>VLOOKUP(GroupVertices[[#This Row],[Vertex]],Vertices[],MATCH("ID",Vertices[[#Headers],[Vertex]:[Vertex Content Word Count]],0),FALSE)</f>
        <v>36</v>
      </c>
    </row>
    <row r="55" spans="1:3" ht="15">
      <c r="A55" s="80" t="s">
        <v>1380</v>
      </c>
      <c r="B55" s="86" t="s">
        <v>1970</v>
      </c>
      <c r="C55" s="80">
        <f>VLOOKUP(GroupVertices[[#This Row],[Vertex]],Vertices[],MATCH("ID",Vertices[[#Headers],[Vertex]:[Vertex Content Word Count]],0),FALSE)</f>
        <v>31</v>
      </c>
    </row>
    <row r="56" spans="1:3" ht="15">
      <c r="A56" s="80" t="s">
        <v>1380</v>
      </c>
      <c r="B56" s="86" t="s">
        <v>287</v>
      </c>
      <c r="C56" s="80">
        <f>VLOOKUP(GroupVertices[[#This Row],[Vertex]],Vertices[],MATCH("ID",Vertices[[#Headers],[Vertex]:[Vertex Content Word Count]],0),FALSE)</f>
        <v>29</v>
      </c>
    </row>
    <row r="57" spans="1:3" ht="15">
      <c r="A57" s="80" t="s">
        <v>1380</v>
      </c>
      <c r="B57" s="86" t="s">
        <v>283</v>
      </c>
      <c r="C57" s="80">
        <f>VLOOKUP(GroupVertices[[#This Row],[Vertex]],Vertices[],MATCH("ID",Vertices[[#Headers],[Vertex]:[Vertex Content Word Count]],0),FALSE)</f>
        <v>25</v>
      </c>
    </row>
    <row r="58" spans="1:3" ht="15">
      <c r="A58" s="80" t="s">
        <v>1380</v>
      </c>
      <c r="B58" s="86" t="s">
        <v>252</v>
      </c>
      <c r="C58" s="80">
        <f>VLOOKUP(GroupVertices[[#This Row],[Vertex]],Vertices[],MATCH("ID",Vertices[[#Headers],[Vertex]:[Vertex Content Word Count]],0),FALSE)</f>
        <v>27</v>
      </c>
    </row>
    <row r="59" spans="1:3" ht="15">
      <c r="A59" s="80" t="s">
        <v>1380</v>
      </c>
      <c r="B59" s="86" t="s">
        <v>310</v>
      </c>
      <c r="C59" s="80">
        <f>VLOOKUP(GroupVertices[[#This Row],[Vertex]],Vertices[],MATCH("ID",Vertices[[#Headers],[Vertex]:[Vertex Content Word Count]],0),FALSE)</f>
        <v>24</v>
      </c>
    </row>
    <row r="60" spans="1:3" ht="15">
      <c r="A60" s="80" t="s">
        <v>1380</v>
      </c>
      <c r="B60" s="86" t="s">
        <v>309</v>
      </c>
      <c r="C60" s="80">
        <f>VLOOKUP(GroupVertices[[#This Row],[Vertex]],Vertices[],MATCH("ID",Vertices[[#Headers],[Vertex]:[Vertex Content Word Count]],0),FALSE)</f>
        <v>23</v>
      </c>
    </row>
    <row r="61" spans="1:3" ht="15">
      <c r="A61" s="80" t="s">
        <v>1380</v>
      </c>
      <c r="B61" s="86" t="s">
        <v>318</v>
      </c>
      <c r="C61" s="80">
        <f>VLOOKUP(GroupVertices[[#This Row],[Vertex]],Vertices[],MATCH("ID",Vertices[[#Headers],[Vertex]:[Vertex Content Word Count]],0),FALSE)</f>
        <v>22</v>
      </c>
    </row>
    <row r="62" spans="1:3" ht="15">
      <c r="A62" s="80" t="s">
        <v>1380</v>
      </c>
      <c r="B62" s="86" t="s">
        <v>255</v>
      </c>
      <c r="C62" s="80">
        <f>VLOOKUP(GroupVertices[[#This Row],[Vertex]],Vertices[],MATCH("ID",Vertices[[#Headers],[Vertex]:[Vertex Content Word Count]],0),FALSE)</f>
        <v>20</v>
      </c>
    </row>
    <row r="63" spans="1:3" ht="15">
      <c r="A63" s="80" t="s">
        <v>1381</v>
      </c>
      <c r="B63" s="86" t="s">
        <v>290</v>
      </c>
      <c r="C63" s="80">
        <f>VLOOKUP(GroupVertices[[#This Row],[Vertex]],Vertices[],MATCH("ID",Vertices[[#Headers],[Vertex]:[Vertex Content Word Count]],0),FALSE)</f>
        <v>87</v>
      </c>
    </row>
    <row r="64" spans="1:3" ht="15">
      <c r="A64" s="80" t="s">
        <v>1381</v>
      </c>
      <c r="B64" s="86" t="s">
        <v>257</v>
      </c>
      <c r="C64" s="80">
        <f>VLOOKUP(GroupVertices[[#This Row],[Vertex]],Vertices[],MATCH("ID",Vertices[[#Headers],[Vertex]:[Vertex Content Word Count]],0),FALSE)</f>
        <v>89</v>
      </c>
    </row>
    <row r="65" spans="1:3" ht="15">
      <c r="A65" s="80" t="s">
        <v>1381</v>
      </c>
      <c r="B65" s="86" t="s">
        <v>264</v>
      </c>
      <c r="C65" s="80">
        <f>VLOOKUP(GroupVertices[[#This Row],[Vertex]],Vertices[],MATCH("ID",Vertices[[#Headers],[Vertex]:[Vertex Content Word Count]],0),FALSE)</f>
        <v>42</v>
      </c>
    </row>
    <row r="66" spans="1:3" ht="15">
      <c r="A66" s="80" t="s">
        <v>1381</v>
      </c>
      <c r="B66" s="86" t="s">
        <v>258</v>
      </c>
      <c r="C66" s="80">
        <f>VLOOKUP(GroupVertices[[#This Row],[Vertex]],Vertices[],MATCH("ID",Vertices[[#Headers],[Vertex]:[Vertex Content Word Count]],0),FALSE)</f>
        <v>41</v>
      </c>
    </row>
    <row r="67" spans="1:3" ht="15">
      <c r="A67" s="80" t="s">
        <v>1381</v>
      </c>
      <c r="B67" s="86" t="s">
        <v>253</v>
      </c>
      <c r="C67" s="80">
        <f>VLOOKUP(GroupVertices[[#This Row],[Vertex]],Vertices[],MATCH("ID",Vertices[[#Headers],[Vertex]:[Vertex Content Word Count]],0),FALSE)</f>
        <v>73</v>
      </c>
    </row>
    <row r="68" spans="1:3" ht="15">
      <c r="A68" s="80" t="s">
        <v>1381</v>
      </c>
      <c r="B68" s="86" t="s">
        <v>246</v>
      </c>
      <c r="C68" s="80">
        <f>VLOOKUP(GroupVertices[[#This Row],[Vertex]],Vertices[],MATCH("ID",Vertices[[#Headers],[Vertex]:[Vertex Content Word Count]],0),FALSE)</f>
        <v>83</v>
      </c>
    </row>
    <row r="69" spans="1:3" ht="15">
      <c r="A69" s="80" t="s">
        <v>1381</v>
      </c>
      <c r="B69" s="86" t="s">
        <v>303</v>
      </c>
      <c r="C69" s="80">
        <f>VLOOKUP(GroupVertices[[#This Row],[Vertex]],Vertices[],MATCH("ID",Vertices[[#Headers],[Vertex]:[Vertex Content Word Count]],0),FALSE)</f>
        <v>82</v>
      </c>
    </row>
    <row r="70" spans="1:3" ht="15">
      <c r="A70" s="80" t="s">
        <v>1381</v>
      </c>
      <c r="B70" s="86" t="s">
        <v>277</v>
      </c>
      <c r="C70" s="80">
        <f>VLOOKUP(GroupVertices[[#This Row],[Vertex]],Vertices[],MATCH("ID",Vertices[[#Headers],[Vertex]:[Vertex Content Word Count]],0),FALSE)</f>
        <v>81</v>
      </c>
    </row>
    <row r="71" spans="1:3" ht="15">
      <c r="A71" s="80" t="s">
        <v>1381</v>
      </c>
      <c r="B71" s="86" t="s">
        <v>278</v>
      </c>
      <c r="C71" s="80">
        <f>VLOOKUP(GroupVertices[[#This Row],[Vertex]],Vertices[],MATCH("ID",Vertices[[#Headers],[Vertex]:[Vertex Content Word Count]],0),FALSE)</f>
        <v>80</v>
      </c>
    </row>
    <row r="72" spans="1:3" ht="15">
      <c r="A72" s="80" t="s">
        <v>1381</v>
      </c>
      <c r="B72" s="86" t="s">
        <v>259</v>
      </c>
      <c r="C72" s="80">
        <f>VLOOKUP(GroupVertices[[#This Row],[Vertex]],Vertices[],MATCH("ID",Vertices[[#Headers],[Vertex]:[Vertex Content Word Count]],0),FALSE)</f>
        <v>79</v>
      </c>
    </row>
    <row r="73" spans="1:3" ht="15">
      <c r="A73" s="80" t="s">
        <v>1381</v>
      </c>
      <c r="B73" s="86" t="s">
        <v>273</v>
      </c>
      <c r="C73" s="80">
        <f>VLOOKUP(GroupVertices[[#This Row],[Vertex]],Vertices[],MATCH("ID",Vertices[[#Headers],[Vertex]:[Vertex Content Word Count]],0),FALSE)</f>
        <v>28</v>
      </c>
    </row>
    <row r="74" spans="1:3" ht="15">
      <c r="A74" s="80" t="s">
        <v>1381</v>
      </c>
      <c r="B74" s="86" t="s">
        <v>242</v>
      </c>
      <c r="C74" s="80">
        <f>VLOOKUP(GroupVertices[[#This Row],[Vertex]],Vertices[],MATCH("ID",Vertices[[#Headers],[Vertex]:[Vertex Content Word Count]],0),FALSE)</f>
        <v>58</v>
      </c>
    </row>
    <row r="75" spans="1:3" ht="15">
      <c r="A75" s="80" t="s">
        <v>1382</v>
      </c>
      <c r="B75" s="86" t="s">
        <v>240</v>
      </c>
      <c r="C75" s="80">
        <f>VLOOKUP(GroupVertices[[#This Row],[Vertex]],Vertices[],MATCH("ID",Vertices[[#Headers],[Vertex]:[Vertex Content Word Count]],0),FALSE)</f>
        <v>55</v>
      </c>
    </row>
    <row r="76" spans="1:3" ht="15">
      <c r="A76" s="80" t="s">
        <v>1382</v>
      </c>
      <c r="B76" s="86" t="s">
        <v>299</v>
      </c>
      <c r="C76" s="80">
        <f>VLOOKUP(GroupVertices[[#This Row],[Vertex]],Vertices[],MATCH("ID",Vertices[[#Headers],[Vertex]:[Vertex Content Word Count]],0),FALSE)</f>
        <v>16</v>
      </c>
    </row>
    <row r="77" spans="1:3" ht="15">
      <c r="A77" s="80" t="s">
        <v>1382</v>
      </c>
      <c r="B77" s="86" t="s">
        <v>298</v>
      </c>
      <c r="C77" s="80">
        <f>VLOOKUP(GroupVertices[[#This Row],[Vertex]],Vertices[],MATCH("ID",Vertices[[#Headers],[Vertex]:[Vertex Content Word Count]],0),FALSE)</f>
        <v>15</v>
      </c>
    </row>
    <row r="78" spans="1:3" ht="15">
      <c r="A78" s="80" t="s">
        <v>1382</v>
      </c>
      <c r="B78" s="86" t="s">
        <v>297</v>
      </c>
      <c r="C78" s="80">
        <f>VLOOKUP(GroupVertices[[#This Row],[Vertex]],Vertices[],MATCH("ID",Vertices[[#Headers],[Vertex]:[Vertex Content Word Count]],0),FALSE)</f>
        <v>14</v>
      </c>
    </row>
    <row r="79" spans="1:3" ht="15">
      <c r="A79" s="80" t="s">
        <v>1382</v>
      </c>
      <c r="B79" s="86" t="s">
        <v>239</v>
      </c>
      <c r="C79" s="80">
        <f>VLOOKUP(GroupVertices[[#This Row],[Vertex]],Vertices[],MATCH("ID",Vertices[[#Headers],[Vertex]:[Vertex Content Word Count]],0),FALSE)</f>
        <v>13</v>
      </c>
    </row>
    <row r="80" spans="1:3" ht="15">
      <c r="A80" s="80" t="s">
        <v>1382</v>
      </c>
      <c r="B80" s="86" t="s">
        <v>1969</v>
      </c>
      <c r="C80" s="80">
        <f>VLOOKUP(GroupVertices[[#This Row],[Vertex]],Vertices[],MATCH("ID",Vertices[[#Headers],[Vertex]:[Vertex Content Word Count]],0),FALSE)</f>
        <v>19</v>
      </c>
    </row>
    <row r="81" spans="1:3" ht="15">
      <c r="A81" s="80" t="s">
        <v>1382</v>
      </c>
      <c r="B81" s="86" t="s">
        <v>1967</v>
      </c>
      <c r="C81" s="80">
        <f>VLOOKUP(GroupVertices[[#This Row],[Vertex]],Vertices[],MATCH("ID",Vertices[[#Headers],[Vertex]:[Vertex Content Word Count]],0),FALSE)</f>
        <v>12</v>
      </c>
    </row>
    <row r="82" spans="1:3" ht="15">
      <c r="A82" s="80" t="s">
        <v>1383</v>
      </c>
      <c r="B82" s="86" t="s">
        <v>265</v>
      </c>
      <c r="C82" s="80">
        <f>VLOOKUP(GroupVertices[[#This Row],[Vertex]],Vertices[],MATCH("ID",Vertices[[#Headers],[Vertex]:[Vertex Content Word Count]],0),FALSE)</f>
        <v>100</v>
      </c>
    </row>
    <row r="83" spans="1:3" ht="15">
      <c r="A83" s="80" t="s">
        <v>1383</v>
      </c>
      <c r="B83" s="86" t="s">
        <v>304</v>
      </c>
      <c r="C83" s="80">
        <f>VLOOKUP(GroupVertices[[#This Row],[Vertex]],Vertices[],MATCH("ID",Vertices[[#Headers],[Vertex]:[Vertex Content Word Count]],0),FALSE)</f>
        <v>103</v>
      </c>
    </row>
    <row r="84" spans="1:3" ht="15">
      <c r="A84" s="80" t="s">
        <v>1383</v>
      </c>
      <c r="B84" s="86" t="s">
        <v>316</v>
      </c>
      <c r="C84" s="80">
        <f>VLOOKUP(GroupVertices[[#This Row],[Vertex]],Vertices[],MATCH("ID",Vertices[[#Headers],[Vertex]:[Vertex Content Word Count]],0),FALSE)</f>
        <v>102</v>
      </c>
    </row>
    <row r="85" spans="1:3" ht="15">
      <c r="A85" s="80" t="s">
        <v>1383</v>
      </c>
      <c r="B85" s="86" t="s">
        <v>315</v>
      </c>
      <c r="C85" s="80">
        <f>VLOOKUP(GroupVertices[[#This Row],[Vertex]],Vertices[],MATCH("ID",Vertices[[#Headers],[Vertex]:[Vertex Content Word Count]],0),FALSE)</f>
        <v>101</v>
      </c>
    </row>
    <row r="86" spans="1:3" ht="15">
      <c r="A86" s="80" t="s">
        <v>1384</v>
      </c>
      <c r="B86" s="86" t="s">
        <v>244</v>
      </c>
      <c r="C86" s="80">
        <f>VLOOKUP(GroupVertices[[#This Row],[Vertex]],Vertices[],MATCH("ID",Vertices[[#Headers],[Vertex]:[Vertex Content Word Count]],0),FALSE)</f>
        <v>64</v>
      </c>
    </row>
    <row r="87" spans="1:3" ht="15">
      <c r="A87" s="80" t="s">
        <v>1384</v>
      </c>
      <c r="B87" s="86" t="s">
        <v>300</v>
      </c>
      <c r="C87" s="80">
        <f>VLOOKUP(GroupVertices[[#This Row],[Vertex]],Vertices[],MATCH("ID",Vertices[[#Headers],[Vertex]:[Vertex Content Word Count]],0),FALSE)</f>
        <v>63</v>
      </c>
    </row>
    <row r="88" spans="1:3" ht="15">
      <c r="A88" s="80" t="s">
        <v>1384</v>
      </c>
      <c r="B88" s="86" t="s">
        <v>280</v>
      </c>
      <c r="C88" s="80">
        <f>VLOOKUP(GroupVertices[[#This Row],[Vertex]],Vertices[],MATCH("ID",Vertices[[#Headers],[Vertex]:[Vertex Content Word Count]],0),FALSE)</f>
        <v>62</v>
      </c>
    </row>
    <row r="89" spans="1:3" ht="15">
      <c r="A89" s="80" t="s">
        <v>1385</v>
      </c>
      <c r="B89" s="86" t="s">
        <v>241</v>
      </c>
      <c r="C89" s="80">
        <f>VLOOKUP(GroupVertices[[#This Row],[Vertex]],Vertices[],MATCH("ID",Vertices[[#Headers],[Vertex]:[Vertex Content Word Count]],0),FALSE)</f>
        <v>57</v>
      </c>
    </row>
    <row r="90" spans="1:3" ht="15">
      <c r="A90" s="80" t="s">
        <v>1385</v>
      </c>
      <c r="B90" s="86" t="s">
        <v>266</v>
      </c>
      <c r="C90" s="80">
        <f>VLOOKUP(GroupVertices[[#This Row],[Vertex]],Vertices[],MATCH("ID",Vertices[[#Headers],[Vertex]:[Vertex Content Word Count]],0),FALSE)</f>
        <v>33</v>
      </c>
    </row>
    <row r="91" spans="1:3" ht="15">
      <c r="A91" s="80" t="s">
        <v>1385</v>
      </c>
      <c r="B91" s="86" t="s">
        <v>270</v>
      </c>
      <c r="C91" s="80">
        <f>VLOOKUP(GroupVertices[[#This Row],[Vertex]],Vertices[],MATCH("ID",Vertices[[#Headers],[Vertex]:[Vertex Content Word Count]],0),FALSE)</f>
        <v>32</v>
      </c>
    </row>
    <row r="92" spans="1:3" ht="15">
      <c r="A92" s="80" t="s">
        <v>1386</v>
      </c>
      <c r="B92" s="86" t="s">
        <v>237</v>
      </c>
      <c r="C92" s="80">
        <f>VLOOKUP(GroupVertices[[#This Row],[Vertex]],Vertices[],MATCH("ID",Vertices[[#Headers],[Vertex]:[Vertex Content Word Count]],0),FALSE)</f>
        <v>53</v>
      </c>
    </row>
    <row r="93" spans="1:3" ht="15">
      <c r="A93" s="80" t="s">
        <v>1386</v>
      </c>
      <c r="B93" s="86" t="s">
        <v>260</v>
      </c>
      <c r="C93" s="80">
        <f>VLOOKUP(GroupVertices[[#This Row],[Vertex]],Vertices[],MATCH("ID",Vertices[[#Headers],[Vertex]:[Vertex Content Word Count]],0),FALSE)</f>
        <v>52</v>
      </c>
    </row>
    <row r="94" spans="1:3" ht="15">
      <c r="A94" s="80" t="s">
        <v>1387</v>
      </c>
      <c r="B94" s="86" t="s">
        <v>236</v>
      </c>
      <c r="C94" s="80">
        <f>VLOOKUP(GroupVertices[[#This Row],[Vertex]],Vertices[],MATCH("ID",Vertices[[#Headers],[Vertex]:[Vertex Content Word Count]],0),FALSE)</f>
        <v>51</v>
      </c>
    </row>
    <row r="95" spans="1:3" ht="15">
      <c r="A95" s="80" t="s">
        <v>1387</v>
      </c>
      <c r="B95" s="86" t="s">
        <v>248</v>
      </c>
      <c r="C95" s="80">
        <f>VLOOKUP(GroupVertices[[#This Row],[Vertex]],Vertices[],MATCH("ID",Vertices[[#Headers],[Vertex]:[Vertex Content Word Count]],0),FALSE)</f>
        <v>50</v>
      </c>
    </row>
    <row r="96" spans="1:3" ht="15">
      <c r="A96" s="80" t="s">
        <v>1388</v>
      </c>
      <c r="B96" s="86" t="s">
        <v>263</v>
      </c>
      <c r="C96" s="80">
        <f>VLOOKUP(GroupVertices[[#This Row],[Vertex]],Vertices[],MATCH("ID",Vertices[[#Headers],[Vertex]:[Vertex Content Word Count]],0),FALSE)</f>
        <v>47</v>
      </c>
    </row>
    <row r="97" spans="1:3" ht="15">
      <c r="A97" s="80" t="s">
        <v>1388</v>
      </c>
      <c r="B97" s="86" t="s">
        <v>314</v>
      </c>
      <c r="C97" s="80">
        <f>VLOOKUP(GroupVertices[[#This Row],[Vertex]],Vertices[],MATCH("ID",Vertices[[#Headers],[Vertex]:[Vertex Content Word Count]],0),FALSE)</f>
        <v>48</v>
      </c>
    </row>
    <row r="98" spans="1:3" ht="15">
      <c r="A98" s="80" t="s">
        <v>1389</v>
      </c>
      <c r="B98" s="86" t="s">
        <v>234</v>
      </c>
      <c r="C98" s="80">
        <f>VLOOKUP(GroupVertices[[#This Row],[Vertex]],Vertices[],MATCH("ID",Vertices[[#Headers],[Vertex]:[Vertex Content Word Count]],0),FALSE)</f>
        <v>35</v>
      </c>
    </row>
    <row r="99" spans="1:3" ht="15">
      <c r="A99" s="80" t="s">
        <v>1389</v>
      </c>
      <c r="B99" s="86" t="s">
        <v>233</v>
      </c>
      <c r="C99" s="80">
        <f>VLOOKUP(GroupVertices[[#This Row],[Vertex]],Vertices[],MATCH("ID",Vertices[[#Headers],[Vertex]:[Vertex Content Word Count]],0),FALSE)</f>
        <v>34</v>
      </c>
    </row>
    <row r="100" spans="1:3" ht="15">
      <c r="A100" s="80" t="s">
        <v>1390</v>
      </c>
      <c r="B100" s="86" t="s">
        <v>279</v>
      </c>
      <c r="C100" s="80">
        <f>VLOOKUP(GroupVertices[[#This Row],[Vertex]],Vertices[],MATCH("ID",Vertices[[#Headers],[Vertex]:[Vertex Content Word Count]],0),FALSE)</f>
        <v>18</v>
      </c>
    </row>
    <row r="101" spans="1:3" ht="15">
      <c r="A101" s="80" t="s">
        <v>1390</v>
      </c>
      <c r="B101" s="86" t="s">
        <v>1968</v>
      </c>
      <c r="C101" s="80">
        <f>VLOOKUP(GroupVertices[[#This Row],[Vertex]],Vertices[],MATCH("ID",Vertices[[#Headers],[Vertex]:[Vertex Content Word Count]],0),FALSE)</f>
        <v>17</v>
      </c>
    </row>
    <row r="102" spans="1:3" ht="15">
      <c r="A102" s="80" t="s">
        <v>1391</v>
      </c>
      <c r="B102" s="86" t="s">
        <v>281</v>
      </c>
      <c r="C102" s="80">
        <f>VLOOKUP(GroupVertices[[#This Row],[Vertex]],Vertices[],MATCH("ID",Vertices[[#Headers],[Vertex]:[Vertex Content Word Count]],0),FALSE)</f>
        <v>67</v>
      </c>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1410</v>
      </c>
      <c r="B2" s="34" t="s">
        <v>1376</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45</v>
      </c>
      <c r="J2" s="37">
        <f>MIN(Vertices[Betweenness Centrality])</f>
        <v>0</v>
      </c>
      <c r="K2" s="38">
        <f>COUNTIF(Vertices[Betweenness Centrality],"&gt;= "&amp;J2)-COUNTIF(Vertices[Betweenness Centrality],"&gt;="&amp;J3)</f>
        <v>81</v>
      </c>
      <c r="L2" s="37">
        <f>MIN(Vertices[Closeness Centrality])</f>
        <v>0</v>
      </c>
      <c r="M2" s="38">
        <f>COUNTIF(Vertices[Closeness Centrality],"&gt;= "&amp;L2)-COUNTIF(Vertices[Closeness Centrality],"&gt;="&amp;L3)</f>
        <v>77</v>
      </c>
      <c r="N2" s="37">
        <f>MIN(Vertices[Eigenvector Centrality])</f>
        <v>0</v>
      </c>
      <c r="O2" s="38">
        <f>COUNTIF(Vertices[Eigenvector Centrality],"&gt;= "&amp;N2)-COUNTIF(Vertices[Eigenvector Centrality],"&gt;="&amp;N3)</f>
        <v>30</v>
      </c>
      <c r="P2" s="37">
        <f>MIN(Vertices[PageRank])</f>
        <v>0.286928</v>
      </c>
      <c r="Q2" s="38">
        <f>COUNTIF(Vertices[PageRank],"&gt;= "&amp;P2)-COUNTIF(Vertices[PageRank],"&gt;="&amp;P3)</f>
        <v>13</v>
      </c>
      <c r="R2" s="37">
        <f>MIN(Vertices[Clustering Coefficient])</f>
        <v>0</v>
      </c>
      <c r="S2" s="43">
        <f>COUNTIF(Vertices[Clustering Coefficient],"&gt;= "&amp;R2)-COUNTIF(Vertices[Clustering Coefficient],"&gt;="&amp;R3)</f>
        <v>33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19</v>
      </c>
      <c r="H3" s="39">
        <f aca="true" t="shared" si="3" ref="H3:H26">H2+($H$57-$H$2)/BinDivisor</f>
        <v>0.6181818181818182</v>
      </c>
      <c r="I3" s="40">
        <f>COUNTIF(Vertices[Out-Degree],"&gt;= "&amp;H3)-COUNTIF(Vertices[Out-Degree],"&gt;="&amp;H4)</f>
        <v>22</v>
      </c>
      <c r="J3" s="39">
        <f aca="true" t="shared" si="4" ref="J3:J26">J2+($J$57-$J$2)/BinDivisor</f>
        <v>39.84859470909091</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0.0012718545454545455</v>
      </c>
      <c r="O3" s="40">
        <f>COUNTIF(Vertices[Eigenvector Centrality],"&gt;= "&amp;N3)-COUNTIF(Vertices[Eigenvector Centrality],"&gt;="&amp;N4)</f>
        <v>1</v>
      </c>
      <c r="P3" s="39">
        <f aca="true" t="shared" si="7" ref="P3:P26">P2+($P$57-$P$2)/BinDivisor</f>
        <v>0.40215934545454546</v>
      </c>
      <c r="Q3" s="40">
        <f>COUNTIF(Vertices[PageRank],"&gt;= "&amp;P3)-COUNTIF(Vertices[PageRank],"&gt;="&amp;P4)</f>
        <v>16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101</v>
      </c>
      <c r="D4" s="32">
        <f t="shared" si="1"/>
        <v>0</v>
      </c>
      <c r="E4" s="3">
        <f>COUNTIF(Vertices[Degree],"&gt;= "&amp;D4)-COUNTIF(Vertices[Degree],"&gt;="&amp;D5)</f>
        <v>0</v>
      </c>
      <c r="F4" s="37">
        <f t="shared" si="2"/>
        <v>1.018181818181818</v>
      </c>
      <c r="G4" s="38">
        <f>COUNTIF(Vertices[In-Degree],"&gt;= "&amp;F4)-COUNTIF(Vertices[In-Degree],"&gt;="&amp;F5)</f>
        <v>0</v>
      </c>
      <c r="H4" s="37">
        <f t="shared" si="3"/>
        <v>1.2363636363636363</v>
      </c>
      <c r="I4" s="38">
        <f>COUNTIF(Vertices[Out-Degree],"&gt;= "&amp;H4)-COUNTIF(Vertices[Out-Degree],"&gt;="&amp;H5)</f>
        <v>0</v>
      </c>
      <c r="J4" s="37">
        <f t="shared" si="4"/>
        <v>79.69718941818182</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0.002543709090909091</v>
      </c>
      <c r="O4" s="38">
        <f>COUNTIF(Vertices[Eigenvector Centrality],"&gt;= "&amp;N4)-COUNTIF(Vertices[Eigenvector Centrality],"&gt;="&amp;N5)</f>
        <v>1</v>
      </c>
      <c r="P4" s="37">
        <f t="shared" si="7"/>
        <v>0.517390690909091</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1.5272727272727271</v>
      </c>
      <c r="G5" s="40">
        <f>COUNTIF(Vertices[In-Degree],"&gt;= "&amp;F5)-COUNTIF(Vertices[In-Degree],"&gt;="&amp;F6)</f>
        <v>21</v>
      </c>
      <c r="H5" s="39">
        <f t="shared" si="3"/>
        <v>1.8545454545454545</v>
      </c>
      <c r="I5" s="40">
        <f>COUNTIF(Vertices[Out-Degree],"&gt;= "&amp;H5)-COUNTIF(Vertices[Out-Degree],"&gt;="&amp;H6)</f>
        <v>7</v>
      </c>
      <c r="J5" s="39">
        <f t="shared" si="4"/>
        <v>119.54578412727273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0.0038155636363636364</v>
      </c>
      <c r="O5" s="40">
        <f>COUNTIF(Vertices[Eigenvector Centrality],"&gt;= "&amp;N5)-COUNTIF(Vertices[Eigenvector Centrality],"&gt;="&amp;N6)</f>
        <v>10</v>
      </c>
      <c r="P5" s="39">
        <f t="shared" si="7"/>
        <v>0.6326220363636365</v>
      </c>
      <c r="Q5" s="40">
        <f>COUNTIF(Vertices[PageRank],"&gt;= "&amp;P5)-COUNTIF(Vertices[PageRank],"&gt;="&amp;P6)</f>
        <v>19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215</v>
      </c>
      <c r="D6" s="32">
        <f t="shared" si="1"/>
        <v>0</v>
      </c>
      <c r="E6" s="3">
        <f>COUNTIF(Vertices[Degree],"&gt;= "&amp;D6)-COUNTIF(Vertices[Degree],"&gt;="&amp;D7)</f>
        <v>0</v>
      </c>
      <c r="F6" s="37">
        <f t="shared" si="2"/>
        <v>2.036363636363636</v>
      </c>
      <c r="G6" s="38">
        <f>COUNTIF(Vertices[In-Degree],"&gt;= "&amp;F6)-COUNTIF(Vertices[In-Degree],"&gt;="&amp;F7)</f>
        <v>0</v>
      </c>
      <c r="H6" s="37">
        <f t="shared" si="3"/>
        <v>2.4727272727272727</v>
      </c>
      <c r="I6" s="38">
        <f>COUNTIF(Vertices[Out-Degree],"&gt;= "&amp;H6)-COUNTIF(Vertices[Out-Degree],"&gt;="&amp;H7)</f>
        <v>6</v>
      </c>
      <c r="J6" s="37">
        <f t="shared" si="4"/>
        <v>159.39437883636364</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0.005087418181818182</v>
      </c>
      <c r="O6" s="38">
        <f>COUNTIF(Vertices[Eigenvector Centrality],"&gt;= "&amp;N6)-COUNTIF(Vertices[Eigenvector Centrality],"&gt;="&amp;N7)</f>
        <v>19</v>
      </c>
      <c r="P6" s="37">
        <f t="shared" si="7"/>
        <v>0.747853381818182</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118</v>
      </c>
      <c r="D7" s="32">
        <f t="shared" si="1"/>
        <v>0</v>
      </c>
      <c r="E7" s="3">
        <f>COUNTIF(Vertices[Degree],"&gt;= "&amp;D7)-COUNTIF(Vertices[Degree],"&gt;="&amp;D8)</f>
        <v>0</v>
      </c>
      <c r="F7" s="39">
        <f t="shared" si="2"/>
        <v>2.545454545454545</v>
      </c>
      <c r="G7" s="40">
        <f>COUNTIF(Vertices[In-Degree],"&gt;= "&amp;F7)-COUNTIF(Vertices[In-Degree],"&gt;="&amp;F8)</f>
        <v>10</v>
      </c>
      <c r="H7" s="39">
        <f t="shared" si="3"/>
        <v>3.090909090909091</v>
      </c>
      <c r="I7" s="40">
        <f>COUNTIF(Vertices[Out-Degree],"&gt;= "&amp;H7)-COUNTIF(Vertices[Out-Degree],"&gt;="&amp;H8)</f>
        <v>0</v>
      </c>
      <c r="J7" s="39">
        <f t="shared" si="4"/>
        <v>199.24297354545456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0.006359272727272727</v>
      </c>
      <c r="O7" s="40">
        <f>COUNTIF(Vertices[Eigenvector Centrality],"&gt;= "&amp;N7)-COUNTIF(Vertices[Eigenvector Centrality],"&gt;="&amp;N8)</f>
        <v>4</v>
      </c>
      <c r="P7" s="39">
        <f t="shared" si="7"/>
        <v>0.8630847272727274</v>
      </c>
      <c r="Q7" s="40">
        <f>COUNTIF(Vertices[PageRank],"&gt;= "&amp;P7)-COUNTIF(Vertices[PageRank],"&gt;="&amp;P8)</f>
        <v>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333</v>
      </c>
      <c r="D8" s="32">
        <f t="shared" si="1"/>
        <v>0</v>
      </c>
      <c r="E8" s="3">
        <f>COUNTIF(Vertices[Degree],"&gt;= "&amp;D8)-COUNTIF(Vertices[Degree],"&gt;="&amp;D9)</f>
        <v>0</v>
      </c>
      <c r="F8" s="37">
        <f t="shared" si="2"/>
        <v>3.054545454545454</v>
      </c>
      <c r="G8" s="38">
        <f>COUNTIF(Vertices[In-Degree],"&gt;= "&amp;F8)-COUNTIF(Vertices[In-Degree],"&gt;="&amp;F9)</f>
        <v>0</v>
      </c>
      <c r="H8" s="37">
        <f t="shared" si="3"/>
        <v>3.709090909090909</v>
      </c>
      <c r="I8" s="38">
        <f>COUNTIF(Vertices[Out-Degree],"&gt;= "&amp;H8)-COUNTIF(Vertices[Out-Degree],"&gt;="&amp;H9)</f>
        <v>9</v>
      </c>
      <c r="J8" s="37">
        <f t="shared" si="4"/>
        <v>239.09156825454548</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0.007631127272727273</v>
      </c>
      <c r="O8" s="38">
        <f>COUNTIF(Vertices[Eigenvector Centrality],"&gt;= "&amp;N8)-COUNTIF(Vertices[Eigenvector Centrality],"&gt;="&amp;N9)</f>
        <v>0</v>
      </c>
      <c r="P8" s="37">
        <f t="shared" si="7"/>
        <v>0.978316072727273</v>
      </c>
      <c r="Q8" s="38">
        <f>COUNTIF(Vertices[PageRank],"&gt;= "&amp;P8)-COUNTIF(Vertices[PageRank],"&gt;="&amp;P9)</f>
        <v>6</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3.5636363636363626</v>
      </c>
      <c r="G9" s="40">
        <f>COUNTIF(Vertices[In-Degree],"&gt;= "&amp;F9)-COUNTIF(Vertices[In-Degree],"&gt;="&amp;F10)</f>
        <v>10</v>
      </c>
      <c r="H9" s="39">
        <f t="shared" si="3"/>
        <v>4.327272727272727</v>
      </c>
      <c r="I9" s="40">
        <f>COUNTIF(Vertices[Out-Degree],"&gt;= "&amp;H9)-COUNTIF(Vertices[Out-Degree],"&gt;="&amp;H10)</f>
        <v>0</v>
      </c>
      <c r="J9" s="39">
        <f t="shared" si="4"/>
        <v>278.9401629636364</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0.008902981818181818</v>
      </c>
      <c r="O9" s="40">
        <f>COUNTIF(Vertices[Eigenvector Centrality],"&gt;= "&amp;N9)-COUNTIF(Vertices[Eigenvector Centrality],"&gt;="&amp;N10)</f>
        <v>3</v>
      </c>
      <c r="P9" s="39">
        <f t="shared" si="7"/>
        <v>1.0935474181818183</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21</v>
      </c>
      <c r="D10" s="32">
        <f t="shared" si="1"/>
        <v>0</v>
      </c>
      <c r="E10" s="3">
        <f>COUNTIF(Vertices[Degree],"&gt;= "&amp;D10)-COUNTIF(Vertices[Degree],"&gt;="&amp;D11)</f>
        <v>0</v>
      </c>
      <c r="F10" s="37">
        <f t="shared" si="2"/>
        <v>4.072727272727271</v>
      </c>
      <c r="G10" s="38">
        <f>COUNTIF(Vertices[In-Degree],"&gt;= "&amp;F10)-COUNTIF(Vertices[In-Degree],"&gt;="&amp;F11)</f>
        <v>0</v>
      </c>
      <c r="H10" s="37">
        <f t="shared" si="3"/>
        <v>4.945454545454545</v>
      </c>
      <c r="I10" s="38">
        <f>COUNTIF(Vertices[Out-Degree],"&gt;= "&amp;H10)-COUNTIF(Vertices[Out-Degree],"&gt;="&amp;H11)</f>
        <v>0</v>
      </c>
      <c r="J10" s="37">
        <f t="shared" si="4"/>
        <v>318.7887576727273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0.010174836363636364</v>
      </c>
      <c r="O10" s="38">
        <f>COUNTIF(Vertices[Eigenvector Centrality],"&gt;= "&amp;N10)-COUNTIF(Vertices[Eigenvector Centrality],"&gt;="&amp;N11)</f>
        <v>3</v>
      </c>
      <c r="P10" s="37">
        <f t="shared" si="7"/>
        <v>1.2087787636363638</v>
      </c>
      <c r="Q10" s="38">
        <f>COUNTIF(Vertices[PageRank],"&gt;= "&amp;P10)-COUNTIF(Vertices[PageRank],"&gt;="&amp;P11)</f>
        <v>6</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4.58181818181818</v>
      </c>
      <c r="G11" s="40">
        <f>COUNTIF(Vertices[In-Degree],"&gt;= "&amp;F11)-COUNTIF(Vertices[In-Degree],"&gt;="&amp;F12)</f>
        <v>3</v>
      </c>
      <c r="H11" s="39">
        <f t="shared" si="3"/>
        <v>5.5636363636363635</v>
      </c>
      <c r="I11" s="40">
        <f>COUNTIF(Vertices[Out-Degree],"&gt;= "&amp;H11)-COUNTIF(Vertices[Out-Degree],"&gt;="&amp;H12)</f>
        <v>0</v>
      </c>
      <c r="J11" s="39">
        <f t="shared" si="4"/>
        <v>358.6373523818182</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0.01144669090909091</v>
      </c>
      <c r="O11" s="40">
        <f>COUNTIF(Vertices[Eigenvector Centrality],"&gt;= "&amp;N11)-COUNTIF(Vertices[Eigenvector Centrality],"&gt;="&amp;N12)</f>
        <v>2</v>
      </c>
      <c r="P11" s="39">
        <f t="shared" si="7"/>
        <v>1.3240101090909093</v>
      </c>
      <c r="Q11" s="40">
        <f>COUNTIF(Vertices[PageRank],"&gt;= "&amp;P11)-COUNTIF(Vertices[PageRank],"&gt;="&amp;P12)</f>
        <v>2</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0.06521739130434782</v>
      </c>
      <c r="D12" s="32">
        <f t="shared" si="1"/>
        <v>0</v>
      </c>
      <c r="E12" s="3">
        <f>COUNTIF(Vertices[Degree],"&gt;= "&amp;D12)-COUNTIF(Vertices[Degree],"&gt;="&amp;D13)</f>
        <v>0</v>
      </c>
      <c r="F12" s="37">
        <f t="shared" si="2"/>
        <v>5.090909090909089</v>
      </c>
      <c r="G12" s="38">
        <f>COUNTIF(Vertices[In-Degree],"&gt;= "&amp;F12)-COUNTIF(Vertices[In-Degree],"&gt;="&amp;F13)</f>
        <v>0</v>
      </c>
      <c r="H12" s="37">
        <f t="shared" si="3"/>
        <v>6.181818181818182</v>
      </c>
      <c r="I12" s="38">
        <f>COUNTIF(Vertices[Out-Degree],"&gt;= "&amp;H12)-COUNTIF(Vertices[Out-Degree],"&gt;="&amp;H13)</f>
        <v>0</v>
      </c>
      <c r="J12" s="37">
        <f t="shared" si="4"/>
        <v>398.48594709090906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0.012718545454545455</v>
      </c>
      <c r="O12" s="38">
        <f>COUNTIF(Vertices[Eigenvector Centrality],"&gt;= "&amp;N12)-COUNTIF(Vertices[Eigenvector Centrality],"&gt;="&amp;N13)</f>
        <v>6</v>
      </c>
      <c r="P12" s="37">
        <f t="shared" si="7"/>
        <v>1.4392414545454548</v>
      </c>
      <c r="Q12" s="38">
        <f>COUNTIF(Vertices[PageRank],"&gt;= "&amp;P12)-COUNTIF(Vertices[PageRank],"&gt;="&amp;P13)</f>
        <v>2</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0.12244897959183673</v>
      </c>
      <c r="D13" s="32">
        <f t="shared" si="1"/>
        <v>0</v>
      </c>
      <c r="E13" s="3">
        <f>COUNTIF(Vertices[Degree],"&gt;= "&amp;D13)-COUNTIF(Vertices[Degree],"&gt;="&amp;D14)</f>
        <v>0</v>
      </c>
      <c r="F13" s="39">
        <f t="shared" si="2"/>
        <v>5.599999999999998</v>
      </c>
      <c r="G13" s="40">
        <f>COUNTIF(Vertices[In-Degree],"&gt;= "&amp;F13)-COUNTIF(Vertices[In-Degree],"&gt;="&amp;F14)</f>
        <v>2</v>
      </c>
      <c r="H13" s="39">
        <f t="shared" si="3"/>
        <v>6.8</v>
      </c>
      <c r="I13" s="40">
        <f>COUNTIF(Vertices[Out-Degree],"&gt;= "&amp;H13)-COUNTIF(Vertices[Out-Degree],"&gt;="&amp;H14)</f>
        <v>1</v>
      </c>
      <c r="J13" s="39">
        <f t="shared" si="4"/>
        <v>438.33454179999995</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0.0139904</v>
      </c>
      <c r="O13" s="40">
        <f>COUNTIF(Vertices[Eigenvector Centrality],"&gt;= "&amp;N13)-COUNTIF(Vertices[Eigenvector Centrality],"&gt;="&amp;N14)</f>
        <v>0</v>
      </c>
      <c r="P13" s="39">
        <f t="shared" si="7"/>
        <v>1.5544728000000003</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118"/>
      <c r="B14" s="118"/>
      <c r="D14" s="32">
        <f t="shared" si="1"/>
        <v>0</v>
      </c>
      <c r="E14" s="3">
        <f>COUNTIF(Vertices[Degree],"&gt;= "&amp;D14)-COUNTIF(Vertices[Degree],"&gt;="&amp;D15)</f>
        <v>0</v>
      </c>
      <c r="F14" s="37">
        <f t="shared" si="2"/>
        <v>6.109090909090907</v>
      </c>
      <c r="G14" s="38">
        <f>COUNTIF(Vertices[In-Degree],"&gt;= "&amp;F14)-COUNTIF(Vertices[In-Degree],"&gt;="&amp;F15)</f>
        <v>0</v>
      </c>
      <c r="H14" s="37">
        <f t="shared" si="3"/>
        <v>7.418181818181818</v>
      </c>
      <c r="I14" s="38">
        <f>COUNTIF(Vertices[Out-Degree],"&gt;= "&amp;H14)-COUNTIF(Vertices[Out-Degree],"&gt;="&amp;H15)</f>
        <v>1</v>
      </c>
      <c r="J14" s="37">
        <f t="shared" si="4"/>
        <v>478.18313650909084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0.015262254545454546</v>
      </c>
      <c r="O14" s="38">
        <f>COUNTIF(Vertices[Eigenvector Centrality],"&gt;= "&amp;N14)-COUNTIF(Vertices[Eigenvector Centrality],"&gt;="&amp;N15)</f>
        <v>3</v>
      </c>
      <c r="P14" s="37">
        <f t="shared" si="7"/>
        <v>1.6697041454545458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10</v>
      </c>
      <c r="D15" s="32">
        <f t="shared" si="1"/>
        <v>0</v>
      </c>
      <c r="E15" s="3">
        <f>COUNTIF(Vertices[Degree],"&gt;= "&amp;D15)-COUNTIF(Vertices[Degree],"&gt;="&amp;D16)</f>
        <v>0</v>
      </c>
      <c r="F15" s="39">
        <f t="shared" si="2"/>
        <v>6.6181818181818155</v>
      </c>
      <c r="G15" s="40">
        <f>COUNTIF(Vertices[In-Degree],"&gt;= "&amp;F15)-COUNTIF(Vertices[In-Degree],"&gt;="&amp;F16)</f>
        <v>0</v>
      </c>
      <c r="H15" s="39">
        <f t="shared" si="3"/>
        <v>8.036363636363635</v>
      </c>
      <c r="I15" s="40">
        <f>COUNTIF(Vertices[Out-Degree],"&gt;= "&amp;H15)-COUNTIF(Vertices[Out-Degree],"&gt;="&amp;H16)</f>
        <v>0</v>
      </c>
      <c r="J15" s="39">
        <f t="shared" si="4"/>
        <v>518.0317312181818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0.01653410909090909</v>
      </c>
      <c r="O15" s="40">
        <f>COUNTIF(Vertices[Eigenvector Centrality],"&gt;= "&amp;N15)-COUNTIF(Vertices[Eigenvector Centrality],"&gt;="&amp;N16)</f>
        <v>0</v>
      </c>
      <c r="P15" s="39">
        <f t="shared" si="7"/>
        <v>1.7849354909090913</v>
      </c>
      <c r="Q15" s="40">
        <f>COUNTIF(Vertices[PageRank],"&gt;= "&amp;P15)-COUNTIF(Vertices[PageRank],"&gt;="&amp;P16)</f>
        <v>3</v>
      </c>
      <c r="R15" s="39">
        <f t="shared" si="8"/>
        <v>0.23636363636363641</v>
      </c>
      <c r="S15" s="44">
        <f>COUNTIF(Vertices[Clustering Coefficient],"&gt;= "&amp;R15)-COUNTIF(Vertices[Clustering Coefficient],"&gt;="&amp;R16)</f>
        <v>7</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7.127272727272724</v>
      </c>
      <c r="G16" s="38">
        <f>COUNTIF(Vertices[In-Degree],"&gt;= "&amp;F16)-COUNTIF(Vertices[In-Degree],"&gt;="&amp;F17)</f>
        <v>0</v>
      </c>
      <c r="H16" s="37">
        <f t="shared" si="3"/>
        <v>8.654545454545453</v>
      </c>
      <c r="I16" s="38">
        <f>COUNTIF(Vertices[Out-Degree],"&gt;= "&amp;H16)-COUNTIF(Vertices[Out-Degree],"&gt;="&amp;H17)</f>
        <v>2</v>
      </c>
      <c r="J16" s="37">
        <f t="shared" si="4"/>
        <v>557.8803259272727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0.017805963636363636</v>
      </c>
      <c r="O16" s="38">
        <f>COUNTIF(Vertices[Eigenvector Centrality],"&gt;= "&amp;N16)-COUNTIF(Vertices[Eigenvector Centrality],"&gt;="&amp;N17)</f>
        <v>0</v>
      </c>
      <c r="P16" s="37">
        <f t="shared" si="7"/>
        <v>1.9001668363636368</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76</v>
      </c>
      <c r="D17" s="32">
        <f t="shared" si="1"/>
        <v>0</v>
      </c>
      <c r="E17" s="3">
        <f>COUNTIF(Vertices[Degree],"&gt;= "&amp;D17)-COUNTIF(Vertices[Degree],"&gt;="&amp;D18)</f>
        <v>0</v>
      </c>
      <c r="F17" s="39">
        <f t="shared" si="2"/>
        <v>7.636363636363633</v>
      </c>
      <c r="G17" s="40">
        <f>COUNTIF(Vertices[In-Degree],"&gt;= "&amp;F17)-COUNTIF(Vertices[In-Degree],"&gt;="&amp;F18)</f>
        <v>3</v>
      </c>
      <c r="H17" s="39">
        <f t="shared" si="3"/>
        <v>9.27272727272727</v>
      </c>
      <c r="I17" s="40">
        <f>COUNTIF(Vertices[Out-Degree],"&gt;= "&amp;H17)-COUNTIF(Vertices[Out-Degree],"&gt;="&amp;H18)</f>
        <v>0</v>
      </c>
      <c r="J17" s="39">
        <f t="shared" si="4"/>
        <v>597.7289206363636</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0.019077818181818182</v>
      </c>
      <c r="O17" s="40">
        <f>COUNTIF(Vertices[Eigenvector Centrality],"&gt;= "&amp;N17)-COUNTIF(Vertices[Eigenvector Centrality],"&gt;="&amp;N18)</f>
        <v>3</v>
      </c>
      <c r="P17" s="39">
        <f t="shared" si="7"/>
        <v>2.015398181818182</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301</v>
      </c>
      <c r="D18" s="32">
        <f t="shared" si="1"/>
        <v>0</v>
      </c>
      <c r="E18" s="3">
        <f>COUNTIF(Vertices[Degree],"&gt;= "&amp;D18)-COUNTIF(Vertices[Degree],"&gt;="&amp;D19)</f>
        <v>0</v>
      </c>
      <c r="F18" s="37">
        <f t="shared" si="2"/>
        <v>8.145454545454543</v>
      </c>
      <c r="G18" s="38">
        <f>COUNTIF(Vertices[In-Degree],"&gt;= "&amp;F18)-COUNTIF(Vertices[In-Degree],"&gt;="&amp;F19)</f>
        <v>0</v>
      </c>
      <c r="H18" s="37">
        <f t="shared" si="3"/>
        <v>9.890909090909087</v>
      </c>
      <c r="I18" s="38">
        <f>COUNTIF(Vertices[Out-Degree],"&gt;= "&amp;H18)-COUNTIF(Vertices[Out-Degree],"&gt;="&amp;H19)</f>
        <v>0</v>
      </c>
      <c r="J18" s="37">
        <f t="shared" si="4"/>
        <v>637.5775153454545</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0.020349672727272727</v>
      </c>
      <c r="O18" s="38">
        <f>COUNTIF(Vertices[Eigenvector Centrality],"&gt;= "&amp;N18)-COUNTIF(Vertices[Eigenvector Centrality],"&gt;="&amp;N19)</f>
        <v>2</v>
      </c>
      <c r="P18" s="37">
        <f t="shared" si="7"/>
        <v>2.1306295272727276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8"/>
      <c r="B19" s="118"/>
      <c r="D19" s="32">
        <f t="shared" si="1"/>
        <v>0</v>
      </c>
      <c r="E19" s="3">
        <f>COUNTIF(Vertices[Degree],"&gt;= "&amp;D19)-COUNTIF(Vertices[Degree],"&gt;="&amp;D20)</f>
        <v>0</v>
      </c>
      <c r="F19" s="39">
        <f t="shared" si="2"/>
        <v>8.654545454545453</v>
      </c>
      <c r="G19" s="40">
        <f>COUNTIF(Vertices[In-Degree],"&gt;= "&amp;F19)-COUNTIF(Vertices[In-Degree],"&gt;="&amp;F20)</f>
        <v>0</v>
      </c>
      <c r="H19" s="39">
        <f t="shared" si="3"/>
        <v>10.509090909090904</v>
      </c>
      <c r="I19" s="40">
        <f>COUNTIF(Vertices[Out-Degree],"&gt;= "&amp;H19)-COUNTIF(Vertices[Out-Degree],"&gt;="&amp;H20)</f>
        <v>1</v>
      </c>
      <c r="J19" s="39">
        <f t="shared" si="4"/>
        <v>677.4261100545453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0.021621527272727273</v>
      </c>
      <c r="O19" s="40">
        <f>COUNTIF(Vertices[Eigenvector Centrality],"&gt;= "&amp;N19)-COUNTIF(Vertices[Eigenvector Centrality],"&gt;="&amp;N20)</f>
        <v>0</v>
      </c>
      <c r="P19" s="39">
        <f t="shared" si="7"/>
        <v>2.245860872727273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9.163636363636362</v>
      </c>
      <c r="G20" s="38">
        <f>COUNTIF(Vertices[In-Degree],"&gt;= "&amp;F20)-COUNTIF(Vertices[In-Degree],"&gt;="&amp;F21)</f>
        <v>0</v>
      </c>
      <c r="H20" s="37">
        <f t="shared" si="3"/>
        <v>11.127272727272722</v>
      </c>
      <c r="I20" s="38">
        <f>COUNTIF(Vertices[Out-Degree],"&gt;= "&amp;H20)-COUNTIF(Vertices[Out-Degree],"&gt;="&amp;H21)</f>
        <v>0</v>
      </c>
      <c r="J20" s="37">
        <f t="shared" si="4"/>
        <v>717.2747047636362</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0.02289338181818182</v>
      </c>
      <c r="O20" s="38">
        <f>COUNTIF(Vertices[Eigenvector Centrality],"&gt;= "&amp;N20)-COUNTIF(Vertices[Eigenvector Centrality],"&gt;="&amp;N21)</f>
        <v>1</v>
      </c>
      <c r="P20" s="37">
        <f t="shared" si="7"/>
        <v>2.3610922181818186</v>
      </c>
      <c r="Q20" s="38">
        <f>COUNTIF(Vertices[PageRank],"&gt;= "&amp;P20)-COUNTIF(Vertices[PageRank],"&gt;="&amp;P21)</f>
        <v>0</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157</v>
      </c>
      <c r="B21" s="34">
        <v>2.500766</v>
      </c>
      <c r="D21" s="32">
        <f t="shared" si="1"/>
        <v>0</v>
      </c>
      <c r="E21" s="3">
        <f>COUNTIF(Vertices[Degree],"&gt;= "&amp;D21)-COUNTIF(Vertices[Degree],"&gt;="&amp;D22)</f>
        <v>0</v>
      </c>
      <c r="F21" s="39">
        <f t="shared" si="2"/>
        <v>9.672727272727272</v>
      </c>
      <c r="G21" s="40">
        <f>COUNTIF(Vertices[In-Degree],"&gt;= "&amp;F21)-COUNTIF(Vertices[In-Degree],"&gt;="&amp;F22)</f>
        <v>1</v>
      </c>
      <c r="H21" s="39">
        <f t="shared" si="3"/>
        <v>11.745454545454539</v>
      </c>
      <c r="I21" s="40">
        <f>COUNTIF(Vertices[Out-Degree],"&gt;= "&amp;H21)-COUNTIF(Vertices[Out-Degree],"&gt;="&amp;H22)</f>
        <v>3</v>
      </c>
      <c r="J21" s="39">
        <f t="shared" si="4"/>
        <v>757.1232994727271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0.024165236363636364</v>
      </c>
      <c r="O21" s="40">
        <f>COUNTIF(Vertices[Eigenvector Centrality],"&gt;= "&amp;N21)-COUNTIF(Vertices[Eigenvector Centrality],"&gt;="&amp;N22)</f>
        <v>2</v>
      </c>
      <c r="P21" s="39">
        <f t="shared" si="7"/>
        <v>2.476323563636364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8"/>
      <c r="B22" s="118"/>
      <c r="D22" s="32">
        <f t="shared" si="1"/>
        <v>0</v>
      </c>
      <c r="E22" s="3">
        <f>COUNTIF(Vertices[Degree],"&gt;= "&amp;D22)-COUNTIF(Vertices[Degree],"&gt;="&amp;D23)</f>
        <v>0</v>
      </c>
      <c r="F22" s="37">
        <f t="shared" si="2"/>
        <v>10.181818181818182</v>
      </c>
      <c r="G22" s="38">
        <f>COUNTIF(Vertices[In-Degree],"&gt;= "&amp;F22)-COUNTIF(Vertices[In-Degree],"&gt;="&amp;F23)</f>
        <v>0</v>
      </c>
      <c r="H22" s="37">
        <f t="shared" si="3"/>
        <v>12.363636363636356</v>
      </c>
      <c r="I22" s="38">
        <f>COUNTIF(Vertices[Out-Degree],"&gt;= "&amp;H22)-COUNTIF(Vertices[Out-Degree],"&gt;="&amp;H23)</f>
        <v>0</v>
      </c>
      <c r="J22" s="37">
        <f t="shared" si="4"/>
        <v>796.971894181818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0.02543709090909091</v>
      </c>
      <c r="O22" s="38">
        <f>COUNTIF(Vertices[Eigenvector Centrality],"&gt;= "&amp;N22)-COUNTIF(Vertices[Eigenvector Centrality],"&gt;="&amp;N23)</f>
        <v>1</v>
      </c>
      <c r="P22" s="37">
        <f t="shared" si="7"/>
        <v>2.5915549090909096</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0.024257425742574258</v>
      </c>
      <c r="D23" s="32">
        <f t="shared" si="1"/>
        <v>0</v>
      </c>
      <c r="E23" s="3">
        <f>COUNTIF(Vertices[Degree],"&gt;= "&amp;D23)-COUNTIF(Vertices[Degree],"&gt;="&amp;D24)</f>
        <v>0</v>
      </c>
      <c r="F23" s="39">
        <f t="shared" si="2"/>
        <v>10.690909090909091</v>
      </c>
      <c r="G23" s="40">
        <f>COUNTIF(Vertices[In-Degree],"&gt;= "&amp;F23)-COUNTIF(Vertices[In-Degree],"&gt;="&amp;F24)</f>
        <v>2</v>
      </c>
      <c r="H23" s="39">
        <f t="shared" si="3"/>
        <v>12.981818181818173</v>
      </c>
      <c r="I23" s="40">
        <f>COUNTIF(Vertices[Out-Degree],"&gt;= "&amp;H23)-COUNTIF(Vertices[Out-Degree],"&gt;="&amp;H24)</f>
        <v>0</v>
      </c>
      <c r="J23" s="39">
        <f t="shared" si="4"/>
        <v>836.8204888909089</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0.026708945454545455</v>
      </c>
      <c r="O23" s="40">
        <f>COUNTIF(Vertices[Eigenvector Centrality],"&gt;= "&amp;N23)-COUNTIF(Vertices[Eigenvector Centrality],"&gt;="&amp;N24)</f>
        <v>0</v>
      </c>
      <c r="P23" s="39">
        <f t="shared" si="7"/>
        <v>2.706786254545455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1411</v>
      </c>
      <c r="B24" s="34">
        <v>0.403575</v>
      </c>
      <c r="D24" s="32">
        <f t="shared" si="1"/>
        <v>0</v>
      </c>
      <c r="E24" s="3">
        <f>COUNTIF(Vertices[Degree],"&gt;= "&amp;D24)-COUNTIF(Vertices[Degree],"&gt;="&amp;D25)</f>
        <v>0</v>
      </c>
      <c r="F24" s="37">
        <f t="shared" si="2"/>
        <v>11.200000000000001</v>
      </c>
      <c r="G24" s="38">
        <f>COUNTIF(Vertices[In-Degree],"&gt;= "&amp;F24)-COUNTIF(Vertices[In-Degree],"&gt;="&amp;F25)</f>
        <v>0</v>
      </c>
      <c r="H24" s="37">
        <f t="shared" si="3"/>
        <v>13.59999999999999</v>
      </c>
      <c r="I24" s="38">
        <f>COUNTIF(Vertices[Out-Degree],"&gt;= "&amp;H24)-COUNTIF(Vertices[Out-Degree],"&gt;="&amp;H25)</f>
        <v>0</v>
      </c>
      <c r="J24" s="37">
        <f t="shared" si="4"/>
        <v>876.6690835999998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0.0279808</v>
      </c>
      <c r="O24" s="38">
        <f>COUNTIF(Vertices[Eigenvector Centrality],"&gt;= "&amp;N24)-COUNTIF(Vertices[Eigenvector Centrality],"&gt;="&amp;N25)</f>
        <v>0</v>
      </c>
      <c r="P24" s="37">
        <f t="shared" si="7"/>
        <v>2.8220176000000006</v>
      </c>
      <c r="Q24" s="38">
        <f>COUNTIF(Vertices[PageRank],"&gt;= "&amp;P24)-COUNTIF(Vertices[PageRank],"&gt;="&amp;P25)</f>
        <v>1</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11.70909090909091</v>
      </c>
      <c r="G25" s="40">
        <f>COUNTIF(Vertices[In-Degree],"&gt;= "&amp;F25)-COUNTIF(Vertices[In-Degree],"&gt;="&amp;F26)</f>
        <v>0</v>
      </c>
      <c r="H25" s="39">
        <f t="shared" si="3"/>
        <v>14.218181818181808</v>
      </c>
      <c r="I25" s="40">
        <f>COUNTIF(Vertices[Out-Degree],"&gt;= "&amp;H25)-COUNTIF(Vertices[Out-Degree],"&gt;="&amp;H26)</f>
        <v>0</v>
      </c>
      <c r="J25" s="39">
        <f t="shared" si="4"/>
        <v>916.5176783090907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0.029252654545454546</v>
      </c>
      <c r="O25" s="40">
        <f>COUNTIF(Vertices[Eigenvector Centrality],"&gt;= "&amp;N25)-COUNTIF(Vertices[Eigenvector Centrality],"&gt;="&amp;N26)</f>
        <v>2</v>
      </c>
      <c r="P25" s="39">
        <f t="shared" si="7"/>
        <v>2.937248945454546</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1412</v>
      </c>
      <c r="B26" s="34" t="s">
        <v>1413</v>
      </c>
      <c r="D26" s="32">
        <f t="shared" si="1"/>
        <v>0</v>
      </c>
      <c r="E26" s="3">
        <f>COUNTIF(Vertices[Degree],"&gt;= "&amp;D26)-COUNTIF(Vertices[Degree],"&gt;="&amp;D28)</f>
        <v>0</v>
      </c>
      <c r="F26" s="37">
        <f t="shared" si="2"/>
        <v>12.21818181818182</v>
      </c>
      <c r="G26" s="38">
        <f>COUNTIF(Vertices[In-Degree],"&gt;= "&amp;F26)-COUNTIF(Vertices[In-Degree],"&gt;="&amp;F28)</f>
        <v>0</v>
      </c>
      <c r="H26" s="37">
        <f t="shared" si="3"/>
        <v>14.836363636363625</v>
      </c>
      <c r="I26" s="38">
        <f>COUNTIF(Vertices[Out-Degree],"&gt;= "&amp;H26)-COUNTIF(Vertices[Out-Degree],"&gt;="&amp;H28)</f>
        <v>1</v>
      </c>
      <c r="J26" s="37">
        <f t="shared" si="4"/>
        <v>956.3662730181816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0.03052450909090909</v>
      </c>
      <c r="O26" s="38">
        <f>COUNTIF(Vertices[Eigenvector Centrality],"&gt;= "&amp;N26)-COUNTIF(Vertices[Eigenvector Centrality],"&gt;="&amp;N28)</f>
        <v>2</v>
      </c>
      <c r="P26" s="37">
        <f t="shared" si="7"/>
        <v>3.0524802909090916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-2</v>
      </c>
      <c r="H27" s="62"/>
      <c r="I27" s="63">
        <f>COUNTIF(Vertices[Out-Degree],"&gt;= "&amp;H27)-COUNTIF(Vertices[Out-Degree],"&gt;="&amp;H28)</f>
        <v>-3</v>
      </c>
      <c r="J27" s="62"/>
      <c r="K27" s="63">
        <f>COUNTIF(Vertices[Betweenness Centrality],"&gt;= "&amp;J27)-COUNTIF(Vertices[Betweenness Centrality],"&gt;="&amp;J28)</f>
        <v>-2</v>
      </c>
      <c r="L27" s="62"/>
      <c r="M27" s="63">
        <f>COUNTIF(Vertices[Closeness Centrality],"&gt;= "&amp;L27)-COUNTIF(Vertices[Closeness Centrality],"&gt;="&amp;L28)</f>
        <v>-13</v>
      </c>
      <c r="N27" s="62"/>
      <c r="O27" s="63">
        <f>COUNTIF(Vertices[Eigenvector Centrality],"&gt;= "&amp;N27)-COUNTIF(Vertices[Eigenvector Centrality],"&gt;="&amp;N28)</f>
        <v>-6</v>
      </c>
      <c r="P27" s="62"/>
      <c r="Q27" s="63">
        <f>COUNTIF(Vertices[Eigenvector Centrality],"&gt;= "&amp;P27)-COUNTIF(Vertices[Eigenvector Centrality],"&gt;="&amp;P28)</f>
        <v>0</v>
      </c>
      <c r="R27" s="62"/>
      <c r="S27" s="64">
        <f>COUNTIF(Vertices[Clustering Coefficient],"&gt;= "&amp;R27)-COUNTIF(Vertices[Clustering Coefficient],"&gt;="&amp;R28)</f>
        <v>-35</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15.454545454545443</v>
      </c>
      <c r="I28" s="40">
        <f>COUNTIF(Vertices[Out-Degree],"&gt;= "&amp;H28)-COUNTIF(Vertices[Out-Degree],"&gt;="&amp;H40)</f>
        <v>0</v>
      </c>
      <c r="J28" s="39">
        <f>J26+($J$57-$J$2)/BinDivisor</f>
        <v>996.2148677272725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0.031796363636363636</v>
      </c>
      <c r="O28" s="40">
        <f>COUNTIF(Vertices[Eigenvector Centrality],"&gt;= "&amp;N28)-COUNTIF(Vertices[Eigenvector Centrality],"&gt;="&amp;N40)</f>
        <v>0</v>
      </c>
      <c r="P28" s="39">
        <f>P26+($P$57-$P$2)/BinDivisor</f>
        <v>3.167711636363637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-3</v>
      </c>
      <c r="J38" s="62"/>
      <c r="K38" s="63">
        <f>COUNTIF(Vertices[Betweenness Centrality],"&gt;= "&amp;J38)-COUNTIF(Vertices[Betweenness Centrality],"&gt;="&amp;J40)</f>
        <v>-2</v>
      </c>
      <c r="L38" s="62"/>
      <c r="M38" s="63">
        <f>COUNTIF(Vertices[Closeness Centrality],"&gt;= "&amp;L38)-COUNTIF(Vertices[Closeness Centrality],"&gt;="&amp;L40)</f>
        <v>-13</v>
      </c>
      <c r="N38" s="62"/>
      <c r="O38" s="63">
        <f>COUNTIF(Vertices[Eigenvector Centrality],"&gt;= "&amp;N38)-COUNTIF(Vertices[Eigenvector Centrality],"&gt;="&amp;N40)</f>
        <v>-6</v>
      </c>
      <c r="P38" s="62"/>
      <c r="Q38" s="63">
        <f>COUNTIF(Vertices[Eigenvector Centrality],"&gt;= "&amp;P38)-COUNTIF(Vertices[Eigenvector Centrality],"&gt;="&amp;P40)</f>
        <v>0</v>
      </c>
      <c r="R38" s="62"/>
      <c r="S38" s="64">
        <f>COUNTIF(Vertices[Clustering Coefficient],"&gt;= "&amp;R38)-COUNTIF(Vertices[Clustering Coefficient],"&gt;="&amp;R40)</f>
        <v>-35</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-3</v>
      </c>
      <c r="J39" s="62"/>
      <c r="K39" s="63">
        <f>COUNTIF(Vertices[Betweenness Centrality],"&gt;= "&amp;J39)-COUNTIF(Vertices[Betweenness Centrality],"&gt;="&amp;J40)</f>
        <v>-2</v>
      </c>
      <c r="L39" s="62"/>
      <c r="M39" s="63">
        <f>COUNTIF(Vertices[Closeness Centrality],"&gt;= "&amp;L39)-COUNTIF(Vertices[Closeness Centrality],"&gt;="&amp;L40)</f>
        <v>-13</v>
      </c>
      <c r="N39" s="62"/>
      <c r="O39" s="63">
        <f>COUNTIF(Vertices[Eigenvector Centrality],"&gt;= "&amp;N39)-COUNTIF(Vertices[Eigenvector Centrality],"&gt;="&amp;N40)</f>
        <v>-6</v>
      </c>
      <c r="P39" s="62"/>
      <c r="Q39" s="63">
        <f>COUNTIF(Vertices[Eigenvector Centrality],"&gt;= "&amp;P39)-COUNTIF(Vertices[Eigenvector Centrality],"&gt;="&amp;P40)</f>
        <v>0</v>
      </c>
      <c r="R39" s="62"/>
      <c r="S39" s="64">
        <f>COUNTIF(Vertices[Clustering Coefficient],"&gt;= "&amp;R39)-COUNTIF(Vertices[Clustering Coefficient],"&gt;="&amp;R40)</f>
        <v>-35</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16.07272727272726</v>
      </c>
      <c r="I40" s="38">
        <f>COUNTIF(Vertices[Out-Degree],"&gt;= "&amp;H40)-COUNTIF(Vertices[Out-Degree],"&gt;="&amp;H41)</f>
        <v>0</v>
      </c>
      <c r="J40" s="37">
        <f>J28+($J$57-$J$2)/BinDivisor</f>
        <v>1036.0634624363634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0.03306821818181818</v>
      </c>
      <c r="O40" s="38">
        <f>COUNTIF(Vertices[Eigenvector Centrality],"&gt;= "&amp;N40)-COUNTIF(Vertices[Eigenvector Centrality],"&gt;="&amp;N41)</f>
        <v>0</v>
      </c>
      <c r="P40" s="37">
        <f>P28+($P$57-$P$2)/BinDivisor</f>
        <v>3.2829429818181826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16.690909090909077</v>
      </c>
      <c r="I41" s="40">
        <f>COUNTIF(Vertices[Out-Degree],"&gt;= "&amp;H41)-COUNTIF(Vertices[Out-Degree],"&gt;="&amp;H42)</f>
        <v>0</v>
      </c>
      <c r="J41" s="39">
        <f aca="true" t="shared" si="13" ref="J41:J56">J40+($J$57-$J$2)/BinDivisor</f>
        <v>1075.9120571454544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0.03434007272727273</v>
      </c>
      <c r="O41" s="40">
        <f>COUNTIF(Vertices[Eigenvector Centrality],"&gt;= "&amp;N41)-COUNTIF(Vertices[Eigenvector Centrality],"&gt;="&amp;N42)</f>
        <v>1</v>
      </c>
      <c r="P41" s="39">
        <f aca="true" t="shared" si="16" ref="P41:P56">P40+($P$57-$P$2)/BinDivisor</f>
        <v>3.398174327272728</v>
      </c>
      <c r="Q41" s="40">
        <f>COUNTIF(Vertices[PageRank],"&gt;= "&amp;P41)-COUNTIF(Vertices[PageRank],"&gt;="&amp;P42)</f>
        <v>0</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14.25454545454546</v>
      </c>
      <c r="G42" s="38">
        <f>COUNTIF(Vertices[In-Degree],"&gt;= "&amp;F42)-COUNTIF(Vertices[In-Degree],"&gt;="&amp;F43)</f>
        <v>0</v>
      </c>
      <c r="H42" s="37">
        <f t="shared" si="12"/>
        <v>17.309090909090894</v>
      </c>
      <c r="I42" s="38">
        <f>COUNTIF(Vertices[Out-Degree],"&gt;= "&amp;H42)-COUNTIF(Vertices[Out-Degree],"&gt;="&amp;H43)</f>
        <v>0</v>
      </c>
      <c r="J42" s="37">
        <f t="shared" si="13"/>
        <v>1115.7606518545454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0.03561192727272727</v>
      </c>
      <c r="O42" s="38">
        <f>COUNTIF(Vertices[Eigenvector Centrality],"&gt;= "&amp;N42)-COUNTIF(Vertices[Eigenvector Centrality],"&gt;="&amp;N43)</f>
        <v>1</v>
      </c>
      <c r="P42" s="37">
        <f t="shared" si="16"/>
        <v>3.5134056727272736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14.763636363636369</v>
      </c>
      <c r="G43" s="40">
        <f>COUNTIF(Vertices[In-Degree],"&gt;= "&amp;F43)-COUNTIF(Vertices[In-Degree],"&gt;="&amp;F44)</f>
        <v>1</v>
      </c>
      <c r="H43" s="39">
        <f t="shared" si="12"/>
        <v>17.92727272727271</v>
      </c>
      <c r="I43" s="40">
        <f>COUNTIF(Vertices[Out-Degree],"&gt;= "&amp;H43)-COUNTIF(Vertices[Out-Degree],"&gt;="&amp;H44)</f>
        <v>1</v>
      </c>
      <c r="J43" s="39">
        <f t="shared" si="13"/>
        <v>1155.6092465636364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0.03688378181818182</v>
      </c>
      <c r="O43" s="40">
        <f>COUNTIF(Vertices[Eigenvector Centrality],"&gt;= "&amp;N43)-COUNTIF(Vertices[Eigenvector Centrality],"&gt;="&amp;N44)</f>
        <v>1</v>
      </c>
      <c r="P43" s="39">
        <f t="shared" si="16"/>
        <v>3.628637018181819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15.272727272727279</v>
      </c>
      <c r="G44" s="38">
        <f>COUNTIF(Vertices[In-Degree],"&gt;= "&amp;F44)-COUNTIF(Vertices[In-Degree],"&gt;="&amp;F45)</f>
        <v>0</v>
      </c>
      <c r="H44" s="37">
        <f t="shared" si="12"/>
        <v>18.54545454545453</v>
      </c>
      <c r="I44" s="38">
        <f>COUNTIF(Vertices[Out-Degree],"&gt;= "&amp;H44)-COUNTIF(Vertices[Out-Degree],"&gt;="&amp;H45)</f>
        <v>0</v>
      </c>
      <c r="J44" s="37">
        <f t="shared" si="13"/>
        <v>1195.4578412727274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0.038155636363636364</v>
      </c>
      <c r="O44" s="38">
        <f>COUNTIF(Vertices[Eigenvector Centrality],"&gt;= "&amp;N44)-COUNTIF(Vertices[Eigenvector Centrality],"&gt;="&amp;N45)</f>
        <v>0</v>
      </c>
      <c r="P44" s="37">
        <f t="shared" si="16"/>
        <v>3.7438683636363645</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15.781818181818188</v>
      </c>
      <c r="G45" s="40">
        <f>COUNTIF(Vertices[In-Degree],"&gt;= "&amp;F45)-COUNTIF(Vertices[In-Degree],"&gt;="&amp;F46)</f>
        <v>0</v>
      </c>
      <c r="H45" s="39">
        <f t="shared" si="12"/>
        <v>19.163636363636346</v>
      </c>
      <c r="I45" s="40">
        <f>COUNTIF(Vertices[Out-Degree],"&gt;= "&amp;H45)-COUNTIF(Vertices[Out-Degree],"&gt;="&amp;H46)</f>
        <v>0</v>
      </c>
      <c r="J45" s="39">
        <f t="shared" si="13"/>
        <v>1235.3064359818184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0.03942749090909091</v>
      </c>
      <c r="O45" s="40">
        <f>COUNTIF(Vertices[Eigenvector Centrality],"&gt;= "&amp;N45)-COUNTIF(Vertices[Eigenvector Centrality],"&gt;="&amp;N46)</f>
        <v>0</v>
      </c>
      <c r="P45" s="39">
        <f t="shared" si="16"/>
        <v>3.85909970909091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16.290909090909096</v>
      </c>
      <c r="G46" s="38">
        <f>COUNTIF(Vertices[In-Degree],"&gt;= "&amp;F46)-COUNTIF(Vertices[In-Degree],"&gt;="&amp;F47)</f>
        <v>0</v>
      </c>
      <c r="H46" s="37">
        <f t="shared" si="12"/>
        <v>19.781818181818164</v>
      </c>
      <c r="I46" s="38">
        <f>COUNTIF(Vertices[Out-Degree],"&gt;= "&amp;H46)-COUNTIF(Vertices[Out-Degree],"&gt;="&amp;H47)</f>
        <v>1</v>
      </c>
      <c r="J46" s="37">
        <f t="shared" si="13"/>
        <v>1275.1550306909094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0.040699345454545455</v>
      </c>
      <c r="O46" s="38">
        <f>COUNTIF(Vertices[Eigenvector Centrality],"&gt;= "&amp;N46)-COUNTIF(Vertices[Eigenvector Centrality],"&gt;="&amp;N47)</f>
        <v>1</v>
      </c>
      <c r="P46" s="37">
        <f t="shared" si="16"/>
        <v>3.9743310545454555</v>
      </c>
      <c r="Q46" s="38">
        <f>COUNTIF(Vertices[PageRank],"&gt;= "&amp;P46)-COUNTIF(Vertices[PageRank],"&gt;="&amp;P47)</f>
        <v>0</v>
      </c>
      <c r="R46" s="37">
        <f t="shared" si="17"/>
        <v>0.5818181818181819</v>
      </c>
      <c r="S46" s="43">
        <f>COUNTIF(Vertices[Clustering Coefficient],"&gt;= "&amp;R46)-COUNTIF(Vertices[Clustering Coefficient],"&gt;="&amp;R47)</f>
        <v>4</v>
      </c>
      <c r="T46" s="37" t="e">
        <f ca="1" t="shared" si="18"/>
        <v>#REF!</v>
      </c>
      <c r="U46" s="38" t="e">
        <f ca="1" t="shared" si="0"/>
        <v>#REF!</v>
      </c>
    </row>
    <row r="47" spans="4:21" ht="15">
      <c r="D47" s="32">
        <f t="shared" si="10"/>
        <v>0</v>
      </c>
      <c r="E47" s="3">
        <f>COUNTIF(Vertices[Degree],"&gt;= "&amp;D47)-COUNTIF(Vertices[Degree],"&gt;="&amp;D48)</f>
        <v>0</v>
      </c>
      <c r="F47" s="39">
        <f t="shared" si="11"/>
        <v>16.800000000000004</v>
      </c>
      <c r="G47" s="40">
        <f>COUNTIF(Vertices[In-Degree],"&gt;= "&amp;F47)-COUNTIF(Vertices[In-Degree],"&gt;="&amp;F48)</f>
        <v>0</v>
      </c>
      <c r="H47" s="39">
        <f t="shared" si="12"/>
        <v>20.39999999999998</v>
      </c>
      <c r="I47" s="40">
        <f>COUNTIF(Vertices[Out-Degree],"&gt;= "&amp;H47)-COUNTIF(Vertices[Out-Degree],"&gt;="&amp;H48)</f>
        <v>0</v>
      </c>
      <c r="J47" s="39">
        <f t="shared" si="13"/>
        <v>1315.0036254000004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0.0419712</v>
      </c>
      <c r="O47" s="40">
        <f>COUNTIF(Vertices[Eigenvector Centrality],"&gt;= "&amp;N47)-COUNTIF(Vertices[Eigenvector Centrality],"&gt;="&amp;N48)</f>
        <v>0</v>
      </c>
      <c r="P47" s="39">
        <f t="shared" si="16"/>
        <v>4.089562400000001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17.309090909090912</v>
      </c>
      <c r="G48" s="38">
        <f>COUNTIF(Vertices[In-Degree],"&gt;= "&amp;F48)-COUNTIF(Vertices[In-Degree],"&gt;="&amp;F49)</f>
        <v>0</v>
      </c>
      <c r="H48" s="37">
        <f t="shared" si="12"/>
        <v>21.018181818181798</v>
      </c>
      <c r="I48" s="38">
        <f>COUNTIF(Vertices[Out-Degree],"&gt;= "&amp;H48)-COUNTIF(Vertices[Out-Degree],"&gt;="&amp;H49)</f>
        <v>0</v>
      </c>
      <c r="J48" s="37">
        <f t="shared" si="13"/>
        <v>1354.8522201090914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0.043243054545454546</v>
      </c>
      <c r="O48" s="38">
        <f>COUNTIF(Vertices[Eigenvector Centrality],"&gt;= "&amp;N48)-COUNTIF(Vertices[Eigenvector Centrality],"&gt;="&amp;N49)</f>
        <v>0</v>
      </c>
      <c r="P48" s="37">
        <f t="shared" si="16"/>
        <v>4.2047937454545465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17.81818181818182</v>
      </c>
      <c r="G49" s="40">
        <f>COUNTIF(Vertices[In-Degree],"&gt;= "&amp;F49)-COUNTIF(Vertices[In-Degree],"&gt;="&amp;F50)</f>
        <v>0</v>
      </c>
      <c r="H49" s="39">
        <f t="shared" si="12"/>
        <v>21.636363636363615</v>
      </c>
      <c r="I49" s="40">
        <f>COUNTIF(Vertices[Out-Degree],"&gt;= "&amp;H49)-COUNTIF(Vertices[Out-Degree],"&gt;="&amp;H50)</f>
        <v>0</v>
      </c>
      <c r="J49" s="39">
        <f t="shared" si="13"/>
        <v>1394.7008148181824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0.04451490909090909</v>
      </c>
      <c r="O49" s="40">
        <f>COUNTIF(Vertices[Eigenvector Centrality],"&gt;= "&amp;N49)-COUNTIF(Vertices[Eigenvector Centrality],"&gt;="&amp;N50)</f>
        <v>0</v>
      </c>
      <c r="P49" s="39">
        <f t="shared" si="16"/>
        <v>4.320025090909092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18.327272727272728</v>
      </c>
      <c r="G50" s="38">
        <f>COUNTIF(Vertices[In-Degree],"&gt;= "&amp;F50)-COUNTIF(Vertices[In-Degree],"&gt;="&amp;F51)</f>
        <v>0</v>
      </c>
      <c r="H50" s="37">
        <f t="shared" si="12"/>
        <v>22.254545454545433</v>
      </c>
      <c r="I50" s="38">
        <f>COUNTIF(Vertices[Out-Degree],"&gt;= "&amp;H50)-COUNTIF(Vertices[Out-Degree],"&gt;="&amp;H51)</f>
        <v>0</v>
      </c>
      <c r="J50" s="37">
        <f t="shared" si="13"/>
        <v>1434.5494095272734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0.04578676363636364</v>
      </c>
      <c r="O50" s="38">
        <f>COUNTIF(Vertices[Eigenvector Centrality],"&gt;= "&amp;N50)-COUNTIF(Vertices[Eigenvector Centrality],"&gt;="&amp;N51)</f>
        <v>0</v>
      </c>
      <c r="P50" s="37">
        <f t="shared" si="16"/>
        <v>4.4352564363636375</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18.836363636363636</v>
      </c>
      <c r="G51" s="40">
        <f>COUNTIF(Vertices[In-Degree],"&gt;= "&amp;F51)-COUNTIF(Vertices[In-Degree],"&gt;="&amp;F52)</f>
        <v>0</v>
      </c>
      <c r="H51" s="39">
        <f t="shared" si="12"/>
        <v>22.87272727272725</v>
      </c>
      <c r="I51" s="40">
        <f>COUNTIF(Vertices[Out-Degree],"&gt;= "&amp;H51)-COUNTIF(Vertices[Out-Degree],"&gt;="&amp;H52)</f>
        <v>0</v>
      </c>
      <c r="J51" s="39">
        <f t="shared" si="13"/>
        <v>1474.3980042363644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0.04705861818181818</v>
      </c>
      <c r="O51" s="40">
        <f>COUNTIF(Vertices[Eigenvector Centrality],"&gt;= "&amp;N51)-COUNTIF(Vertices[Eigenvector Centrality],"&gt;="&amp;N52)</f>
        <v>0</v>
      </c>
      <c r="P51" s="39">
        <f t="shared" si="16"/>
        <v>4.550487781818183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19.345454545454544</v>
      </c>
      <c r="G52" s="38">
        <f>COUNTIF(Vertices[In-Degree],"&gt;= "&amp;F52)-COUNTIF(Vertices[In-Degree],"&gt;="&amp;F53)</f>
        <v>0</v>
      </c>
      <c r="H52" s="37">
        <f t="shared" si="12"/>
        <v>23.490909090909067</v>
      </c>
      <c r="I52" s="38">
        <f>COUNTIF(Vertices[Out-Degree],"&gt;= "&amp;H52)-COUNTIF(Vertices[Out-Degree],"&gt;="&amp;H53)</f>
        <v>0</v>
      </c>
      <c r="J52" s="37">
        <f t="shared" si="13"/>
        <v>1514.2465989454554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0.04833047272727273</v>
      </c>
      <c r="O52" s="38">
        <f>COUNTIF(Vertices[Eigenvector Centrality],"&gt;= "&amp;N52)-COUNTIF(Vertices[Eigenvector Centrality],"&gt;="&amp;N53)</f>
        <v>0</v>
      </c>
      <c r="P52" s="37">
        <f t="shared" si="16"/>
        <v>4.6657191272727285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24.109090909090884</v>
      </c>
      <c r="I53" s="40">
        <f>COUNTIF(Vertices[Out-Degree],"&gt;= "&amp;H53)-COUNTIF(Vertices[Out-Degree],"&gt;="&amp;H54)</f>
        <v>0</v>
      </c>
      <c r="J53" s="39">
        <f t="shared" si="13"/>
        <v>1554.0951936545464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0.04960232727272727</v>
      </c>
      <c r="O53" s="40">
        <f>COUNTIF(Vertices[Eigenvector Centrality],"&gt;= "&amp;N53)-COUNTIF(Vertices[Eigenvector Centrality],"&gt;="&amp;N54)</f>
        <v>1</v>
      </c>
      <c r="P53" s="39">
        <f t="shared" si="16"/>
        <v>4.780950472727274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24.7272727272727</v>
      </c>
      <c r="I54" s="38">
        <f>COUNTIF(Vertices[Out-Degree],"&gt;= "&amp;H54)-COUNTIF(Vertices[Out-Degree],"&gt;="&amp;H55)</f>
        <v>0</v>
      </c>
      <c r="J54" s="37">
        <f t="shared" si="13"/>
        <v>1593.9437883636374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0.05087418181818182</v>
      </c>
      <c r="O54" s="38">
        <f>COUNTIF(Vertices[Eigenvector Centrality],"&gt;= "&amp;N54)-COUNTIF(Vertices[Eigenvector Centrality],"&gt;="&amp;N55)</f>
        <v>0</v>
      </c>
      <c r="P54" s="37">
        <f t="shared" si="16"/>
        <v>4.8961818181818195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20.872727272727268</v>
      </c>
      <c r="G55" s="40">
        <f>COUNTIF(Vertices[In-Degree],"&gt;= "&amp;F55)-COUNTIF(Vertices[In-Degree],"&gt;="&amp;F56)</f>
        <v>0</v>
      </c>
      <c r="H55" s="39">
        <f t="shared" si="12"/>
        <v>25.34545454545452</v>
      </c>
      <c r="I55" s="40">
        <f>COUNTIF(Vertices[Out-Degree],"&gt;= "&amp;H55)-COUNTIF(Vertices[Out-Degree],"&gt;="&amp;H56)</f>
        <v>0</v>
      </c>
      <c r="J55" s="39">
        <f t="shared" si="13"/>
        <v>1633.7923830727284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0.052146036363636364</v>
      </c>
      <c r="O55" s="40">
        <f>COUNTIF(Vertices[Eigenvector Centrality],"&gt;= "&amp;N55)-COUNTIF(Vertices[Eigenvector Centrality],"&gt;="&amp;N56)</f>
        <v>0</v>
      </c>
      <c r="P55" s="39">
        <f t="shared" si="16"/>
        <v>5.011413163636365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21.381818181818176</v>
      </c>
      <c r="G56" s="38">
        <f>COUNTIF(Vertices[In-Degree],"&gt;= "&amp;F56)-COUNTIF(Vertices[In-Degree],"&gt;="&amp;F57)</f>
        <v>0</v>
      </c>
      <c r="H56" s="37">
        <f t="shared" si="12"/>
        <v>25.963636363636336</v>
      </c>
      <c r="I56" s="38">
        <f>COUNTIF(Vertices[Out-Degree],"&gt;= "&amp;H56)-COUNTIF(Vertices[Out-Degree],"&gt;="&amp;H57)</f>
        <v>0</v>
      </c>
      <c r="J56" s="37">
        <f t="shared" si="13"/>
        <v>1673.6409777818194</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0.05341789090909091</v>
      </c>
      <c r="O56" s="38">
        <f>COUNTIF(Vertices[Eigenvector Centrality],"&gt;= "&amp;N56)-COUNTIF(Vertices[Eigenvector Centrality],"&gt;="&amp;N57)</f>
        <v>0</v>
      </c>
      <c r="P56" s="37">
        <f t="shared" si="16"/>
        <v>5.1266445090909105</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28</v>
      </c>
      <c r="G57" s="42">
        <f>COUNTIF(Vertices[In-Degree],"&gt;= "&amp;F57)-COUNTIF(Vertices[In-Degree],"&gt;="&amp;F58)</f>
        <v>1</v>
      </c>
      <c r="H57" s="41">
        <f>MAX(Vertices[Out-Degree])</f>
        <v>34</v>
      </c>
      <c r="I57" s="42">
        <f>COUNTIF(Vertices[Out-Degree],"&gt;= "&amp;H57)-COUNTIF(Vertices[Out-Degree],"&gt;="&amp;H58)</f>
        <v>1</v>
      </c>
      <c r="J57" s="41">
        <f>MAX(Vertices[Betweenness Centrality])</f>
        <v>2191.672709</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0.069952</v>
      </c>
      <c r="O57" s="42">
        <f>COUNTIF(Vertices[Eigenvector Centrality],"&gt;= "&amp;N57)-COUNTIF(Vertices[Eigenvector Centrality],"&gt;="&amp;N58)</f>
        <v>1</v>
      </c>
      <c r="P57" s="41">
        <f>MAX(Vertices[PageRank])</f>
        <v>6.624652</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28</v>
      </c>
    </row>
    <row r="71" spans="1:2" ht="15">
      <c r="A71" s="33" t="s">
        <v>90</v>
      </c>
      <c r="B71" s="47">
        <f>_xlfn.IFERROR(AVERAGE(Vertices[In-Degree]),NoMetricMessage)</f>
        <v>2.5445544554455446</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34</v>
      </c>
    </row>
    <row r="85" spans="1:2" ht="15">
      <c r="A85" s="33" t="s">
        <v>96</v>
      </c>
      <c r="B85" s="47">
        <f>_xlfn.IFERROR(AVERAGE(Vertices[Out-Degree]),NoMetricMessage)</f>
        <v>2.5445544554455446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2191.672709</v>
      </c>
    </row>
    <row r="99" spans="1:2" ht="15">
      <c r="A99" s="33" t="s">
        <v>102</v>
      </c>
      <c r="B99" s="47">
        <f>_xlfn.IFERROR(AVERAGE(Vertices[Betweenness Centrality]),NoMetricMessage)</f>
        <v>88.2376237821782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0.13622614851485151</v>
      </c>
    </row>
    <row r="114" spans="1:2" ht="15">
      <c r="A114" s="33" t="s">
        <v>109</v>
      </c>
      <c r="B114" s="47">
        <f>_xlfn.IFERROR(MEDIAN(Vertices[Closeness Centrality]),NoMetricMessage)</f>
        <v>0.005435</v>
      </c>
    </row>
    <row r="125" spans="1:2" ht="15">
      <c r="A125" s="33" t="s">
        <v>112</v>
      </c>
      <c r="B125" s="47">
        <f>IF(COUNT(Vertices[Eigenvector Centrality])&gt;0,N2,NoMetricMessage)</f>
        <v>0</v>
      </c>
    </row>
    <row r="126" spans="1:2" ht="15">
      <c r="A126" s="33" t="s">
        <v>113</v>
      </c>
      <c r="B126" s="47">
        <f>IF(COUNT(Vertices[Eigenvector Centrality])&gt;0,N57,NoMetricMessage)</f>
        <v>0.069952</v>
      </c>
    </row>
    <row r="127" spans="1:2" ht="15">
      <c r="A127" s="33" t="s">
        <v>114</v>
      </c>
      <c r="B127" s="47">
        <f>_xlfn.IFERROR(AVERAGE(Vertices[Eigenvector Centrality]),NoMetricMessage)</f>
        <v>0.009900980198019806</v>
      </c>
    </row>
    <row r="128" spans="1:2" ht="15">
      <c r="A128" s="33" t="s">
        <v>115</v>
      </c>
      <c r="B128" s="47">
        <f>_xlfn.IFERROR(MEDIAN(Vertices[Eigenvector Centrality]),NoMetricMessage)</f>
        <v>0.006034</v>
      </c>
    </row>
    <row r="139" spans="1:2" ht="15">
      <c r="A139" s="33" t="s">
        <v>140</v>
      </c>
      <c r="B139" s="47">
        <f>IF(COUNT(Vertices[PageRank])&gt;0,P2,NoMetricMessage)</f>
        <v>0.286928</v>
      </c>
    </row>
    <row r="140" spans="1:2" ht="15">
      <c r="A140" s="33" t="s">
        <v>141</v>
      </c>
      <c r="B140" s="47">
        <f>IF(COUNT(Vertices[PageRank])&gt;0,P57,NoMetricMessage)</f>
        <v>6.624652</v>
      </c>
    </row>
    <row r="141" spans="1:2" ht="15">
      <c r="A141" s="33" t="s">
        <v>142</v>
      </c>
      <c r="B141" s="47">
        <f>_xlfn.IFERROR(AVERAGE(Vertices[PageRank]),NoMetricMessage)</f>
        <v>0.9999948613861387</v>
      </c>
    </row>
    <row r="142" spans="1:2" ht="15">
      <c r="A142" s="33" t="s">
        <v>143</v>
      </c>
      <c r="B142" s="47">
        <f>_xlfn.IFERROR(MEDIAN(Vertices[PageRank]),NoMetricMessage)</f>
        <v>0.701751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0.34074312194120304</v>
      </c>
    </row>
    <row r="156" spans="1:2" ht="15">
      <c r="A156" s="33" t="s">
        <v>121</v>
      </c>
      <c r="B156"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1948</v>
      </c>
    </row>
    <row r="9" spans="1:11" ht="409.5">
      <c r="A9"/>
      <c r="B9">
        <v>3</v>
      </c>
      <c r="C9">
        <v>4</v>
      </c>
      <c r="D9" t="s">
        <v>62</v>
      </c>
      <c r="E9" t="s">
        <v>62</v>
      </c>
      <c r="H9" t="s">
        <v>74</v>
      </c>
      <c r="J9" t="s">
        <v>178</v>
      </c>
      <c r="K9" s="65" t="s">
        <v>1949</v>
      </c>
    </row>
    <row r="10" spans="1:11" ht="409.5">
      <c r="A10"/>
      <c r="B10">
        <v>4</v>
      </c>
      <c r="D10" t="s">
        <v>63</v>
      </c>
      <c r="E10" t="s">
        <v>63</v>
      </c>
      <c r="H10" t="s">
        <v>75</v>
      </c>
      <c r="J10" t="s">
        <v>179</v>
      </c>
      <c r="K10" s="13" t="s">
        <v>1950</v>
      </c>
    </row>
    <row r="11" spans="1:11" ht="15">
      <c r="A11"/>
      <c r="B11">
        <v>5</v>
      </c>
      <c r="D11" t="s">
        <v>46</v>
      </c>
      <c r="E11">
        <v>1</v>
      </c>
      <c r="H11" t="s">
        <v>76</v>
      </c>
      <c r="J11" t="s">
        <v>180</v>
      </c>
      <c r="K11" t="s">
        <v>1951</v>
      </c>
    </row>
    <row r="12" spans="1:11" ht="15">
      <c r="A12"/>
      <c r="B12"/>
      <c r="D12" t="s">
        <v>64</v>
      </c>
      <c r="E12">
        <v>2</v>
      </c>
      <c r="H12">
        <v>0</v>
      </c>
      <c r="J12" t="s">
        <v>181</v>
      </c>
      <c r="K12" t="s">
        <v>1952</v>
      </c>
    </row>
    <row r="13" spans="1:11" ht="15">
      <c r="A13"/>
      <c r="B13"/>
      <c r="D13">
        <v>1</v>
      </c>
      <c r="E13">
        <v>3</v>
      </c>
      <c r="H13">
        <v>1</v>
      </c>
      <c r="J13" t="s">
        <v>182</v>
      </c>
      <c r="K13" t="s">
        <v>1953</v>
      </c>
    </row>
    <row r="14" spans="4:11" ht="15">
      <c r="D14">
        <v>2</v>
      </c>
      <c r="E14">
        <v>4</v>
      </c>
      <c r="H14">
        <v>2</v>
      </c>
      <c r="J14" t="s">
        <v>183</v>
      </c>
      <c r="K14" t="s">
        <v>1954</v>
      </c>
    </row>
    <row r="15" spans="4:11" ht="15">
      <c r="D15">
        <v>3</v>
      </c>
      <c r="E15">
        <v>5</v>
      </c>
      <c r="H15">
        <v>3</v>
      </c>
      <c r="J15" t="s">
        <v>184</v>
      </c>
      <c r="K15" t="s">
        <v>1955</v>
      </c>
    </row>
    <row r="16" spans="4:11" ht="15">
      <c r="D16">
        <v>4</v>
      </c>
      <c r="E16">
        <v>6</v>
      </c>
      <c r="H16">
        <v>4</v>
      </c>
      <c r="J16" t="s">
        <v>185</v>
      </c>
      <c r="K16" t="s">
        <v>1956</v>
      </c>
    </row>
    <row r="17" spans="4:11" ht="15">
      <c r="D17">
        <v>5</v>
      </c>
      <c r="E17">
        <v>7</v>
      </c>
      <c r="H17">
        <v>5</v>
      </c>
      <c r="J17" t="s">
        <v>186</v>
      </c>
      <c r="K17" t="s">
        <v>1957</v>
      </c>
    </row>
    <row r="18" spans="4:11" ht="15">
      <c r="D18">
        <v>6</v>
      </c>
      <c r="E18">
        <v>8</v>
      </c>
      <c r="H18">
        <v>6</v>
      </c>
      <c r="J18" t="s">
        <v>187</v>
      </c>
      <c r="K18" t="s">
        <v>1958</v>
      </c>
    </row>
    <row r="19" spans="4:11" ht="15">
      <c r="D19">
        <v>7</v>
      </c>
      <c r="E19">
        <v>9</v>
      </c>
      <c r="H19">
        <v>7</v>
      </c>
      <c r="J19" t="s">
        <v>188</v>
      </c>
      <c r="K19" t="s">
        <v>1959</v>
      </c>
    </row>
    <row r="20" spans="4:11" ht="15">
      <c r="D20">
        <v>8</v>
      </c>
      <c r="H20">
        <v>8</v>
      </c>
      <c r="J20" t="s">
        <v>189</v>
      </c>
      <c r="K20" t="s">
        <v>1960</v>
      </c>
    </row>
    <row r="21" spans="4:11" ht="409.5">
      <c r="D21">
        <v>9</v>
      </c>
      <c r="H21">
        <v>9</v>
      </c>
      <c r="J21" t="s">
        <v>190</v>
      </c>
      <c r="K21" s="13" t="s">
        <v>1961</v>
      </c>
    </row>
    <row r="22" spans="4:11" ht="409.5">
      <c r="D22">
        <v>10</v>
      </c>
      <c r="J22" t="s">
        <v>191</v>
      </c>
      <c r="K22" s="13" t="s">
        <v>1962</v>
      </c>
    </row>
    <row r="23" spans="4:11" ht="409.5">
      <c r="D23">
        <v>11</v>
      </c>
      <c r="J23" t="s">
        <v>192</v>
      </c>
      <c r="K23" s="13" t="s">
        <v>1963</v>
      </c>
    </row>
    <row r="24" spans="10:11" ht="15">
      <c r="J24" t="s">
        <v>193</v>
      </c>
      <c r="K24" t="s">
        <v>2325</v>
      </c>
    </row>
    <row r="25" spans="10:11" ht="409.5">
      <c r="J25" t="s">
        <v>194</v>
      </c>
      <c r="K25" s="13" t="s">
        <v>2326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E0482-CF3A-4679-8574-C333DE3C83AA}">
  <dimension ref="A1:C29"/>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1407</v>
      </c>
      <c r="B2" s="117" t="s">
        <v>1408</v>
      </c>
      <c r="C2" s="52" t="s">
        <v>1409</v>
      </c>
    </row>
    <row r="3" spans="1:3" ht="15">
      <c r="A3" s="116" t="s">
        <v>1378</v>
      </c>
      <c r="B3" s="116" t="s">
        <v>1378</v>
      </c>
      <c r="C3" s="34">
        <v>36</v>
      </c>
    </row>
    <row r="4" spans="1:3" ht="15">
      <c r="A4" s="134" t="s">
        <v>1378</v>
      </c>
      <c r="B4" s="133" t="s">
        <v>1379</v>
      </c>
      <c r="C4" s="34">
        <v>21</v>
      </c>
    </row>
    <row r="5" spans="1:3" ht="15">
      <c r="A5" s="134" t="s">
        <v>1378</v>
      </c>
      <c r="B5" s="133" t="s">
        <v>1380</v>
      </c>
      <c r="C5" s="34">
        <v>5</v>
      </c>
    </row>
    <row r="6" spans="1:3" ht="15">
      <c r="A6" s="134" t="s">
        <v>1378</v>
      </c>
      <c r="B6" s="133" t="s">
        <v>1381</v>
      </c>
      <c r="C6" s="34">
        <v>16</v>
      </c>
    </row>
    <row r="7" spans="1:3" ht="15">
      <c r="A7" s="134" t="s">
        <v>1379</v>
      </c>
      <c r="B7" s="133" t="s">
        <v>1378</v>
      </c>
      <c r="C7" s="34">
        <v>5</v>
      </c>
    </row>
    <row r="8" spans="1:3" ht="15">
      <c r="A8" s="134" t="s">
        <v>1379</v>
      </c>
      <c r="B8" s="133" t="s">
        <v>1379</v>
      </c>
      <c r="C8" s="34">
        <v>74</v>
      </c>
    </row>
    <row r="9" spans="1:3" ht="15">
      <c r="A9" s="134" t="s">
        <v>1379</v>
      </c>
      <c r="B9" s="133" t="s">
        <v>1380</v>
      </c>
      <c r="C9" s="34">
        <v>2</v>
      </c>
    </row>
    <row r="10" spans="1:3" ht="15">
      <c r="A10" s="134" t="s">
        <v>1379</v>
      </c>
      <c r="B10" s="133" t="s">
        <v>1381</v>
      </c>
      <c r="C10" s="34">
        <v>17</v>
      </c>
    </row>
    <row r="11" spans="1:3" ht="15">
      <c r="A11" s="134" t="s">
        <v>1380</v>
      </c>
      <c r="B11" s="133" t="s">
        <v>1378</v>
      </c>
      <c r="C11" s="34">
        <v>1</v>
      </c>
    </row>
    <row r="12" spans="1:3" ht="15">
      <c r="A12" s="134" t="s">
        <v>1380</v>
      </c>
      <c r="B12" s="133" t="s">
        <v>1379</v>
      </c>
      <c r="C12" s="34">
        <v>11</v>
      </c>
    </row>
    <row r="13" spans="1:3" ht="15">
      <c r="A13" s="134" t="s">
        <v>1380</v>
      </c>
      <c r="B13" s="133" t="s">
        <v>1380</v>
      </c>
      <c r="C13" s="34">
        <v>49</v>
      </c>
    </row>
    <row r="14" spans="1:3" ht="15">
      <c r="A14" s="134" t="s">
        <v>1380</v>
      </c>
      <c r="B14" s="133" t="s">
        <v>1381</v>
      </c>
      <c r="C14" s="34">
        <v>11</v>
      </c>
    </row>
    <row r="15" spans="1:3" ht="15">
      <c r="A15" s="134" t="s">
        <v>1381</v>
      </c>
      <c r="B15" s="133" t="s">
        <v>1378</v>
      </c>
      <c r="C15" s="34">
        <v>4</v>
      </c>
    </row>
    <row r="16" spans="1:3" ht="15">
      <c r="A16" s="134" t="s">
        <v>1381</v>
      </c>
      <c r="B16" s="133" t="s">
        <v>1379</v>
      </c>
      <c r="C16" s="34">
        <v>18</v>
      </c>
    </row>
    <row r="17" spans="1:3" ht="15">
      <c r="A17" s="134" t="s">
        <v>1381</v>
      </c>
      <c r="B17" s="133" t="s">
        <v>1380</v>
      </c>
      <c r="C17" s="34">
        <v>1</v>
      </c>
    </row>
    <row r="18" spans="1:3" ht="15">
      <c r="A18" s="134" t="s">
        <v>1381</v>
      </c>
      <c r="B18" s="133" t="s">
        <v>1381</v>
      </c>
      <c r="C18" s="34">
        <v>26</v>
      </c>
    </row>
    <row r="19" spans="1:3" ht="15">
      <c r="A19" s="134" t="s">
        <v>1382</v>
      </c>
      <c r="B19" s="133" t="s">
        <v>1382</v>
      </c>
      <c r="C19" s="34">
        <v>15</v>
      </c>
    </row>
    <row r="20" spans="1:3" ht="15">
      <c r="A20" s="134" t="s">
        <v>1383</v>
      </c>
      <c r="B20" s="133" t="s">
        <v>1383</v>
      </c>
      <c r="C20" s="34">
        <v>3</v>
      </c>
    </row>
    <row r="21" spans="1:3" ht="15">
      <c r="A21" s="134" t="s">
        <v>1384</v>
      </c>
      <c r="B21" s="133" t="s">
        <v>1384</v>
      </c>
      <c r="C21" s="34">
        <v>3</v>
      </c>
    </row>
    <row r="22" spans="1:3" ht="15">
      <c r="A22" s="134" t="s">
        <v>1385</v>
      </c>
      <c r="B22" s="133" t="s">
        <v>1379</v>
      </c>
      <c r="C22" s="34">
        <v>1</v>
      </c>
    </row>
    <row r="23" spans="1:3" ht="15">
      <c r="A23" s="134" t="s">
        <v>1385</v>
      </c>
      <c r="B23" s="133" t="s">
        <v>1385</v>
      </c>
      <c r="C23" s="34">
        <v>3</v>
      </c>
    </row>
    <row r="24" spans="1:3" ht="15">
      <c r="A24" s="134" t="s">
        <v>1386</v>
      </c>
      <c r="B24" s="133" t="s">
        <v>1386</v>
      </c>
      <c r="C24" s="34">
        <v>2</v>
      </c>
    </row>
    <row r="25" spans="1:3" ht="15">
      <c r="A25" s="134" t="s">
        <v>1387</v>
      </c>
      <c r="B25" s="133" t="s">
        <v>1387</v>
      </c>
      <c r="C25" s="34">
        <v>2</v>
      </c>
    </row>
    <row r="26" spans="1:3" ht="15">
      <c r="A26" s="134" t="s">
        <v>1388</v>
      </c>
      <c r="B26" s="133" t="s">
        <v>1388</v>
      </c>
      <c r="C26" s="34">
        <v>1</v>
      </c>
    </row>
    <row r="27" spans="1:3" ht="15">
      <c r="A27" s="134" t="s">
        <v>1389</v>
      </c>
      <c r="B27" s="133" t="s">
        <v>1389</v>
      </c>
      <c r="C27" s="34">
        <v>2</v>
      </c>
    </row>
    <row r="28" spans="1:3" ht="15">
      <c r="A28" s="134" t="s">
        <v>1390</v>
      </c>
      <c r="B28" s="133" t="s">
        <v>1390</v>
      </c>
      <c r="C28" s="34">
        <v>3</v>
      </c>
    </row>
    <row r="29" spans="1:3" ht="15">
      <c r="A29" s="134" t="s">
        <v>1391</v>
      </c>
      <c r="B29" s="133" t="s">
        <v>1391</v>
      </c>
      <c r="C2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2E3FD-606E-4405-AAB2-829F2F6091F5}">
  <dimension ref="A1:V97"/>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 min="19" max="19" width="29.57421875" style="0" customWidth="1"/>
    <col min="20" max="20" width="10.00390625" style="0" bestFit="1" customWidth="1"/>
    <col min="21" max="21" width="30.57421875" style="0" customWidth="1"/>
    <col min="22" max="22" width="11.00390625" style="0" bestFit="1" customWidth="1"/>
  </cols>
  <sheetData>
    <row r="1" spans="1:22" ht="15" customHeight="1">
      <c r="A1" s="13" t="s">
        <v>1414</v>
      </c>
      <c r="B1" s="13" t="s">
        <v>1415</v>
      </c>
      <c r="C1" s="13" t="s">
        <v>1416</v>
      </c>
      <c r="D1" s="13" t="s">
        <v>1418</v>
      </c>
      <c r="E1" s="13" t="s">
        <v>1417</v>
      </c>
      <c r="F1" s="13" t="s">
        <v>1420</v>
      </c>
      <c r="G1" s="13" t="s">
        <v>1419</v>
      </c>
      <c r="H1" s="13" t="s">
        <v>1422</v>
      </c>
      <c r="I1" s="13" t="s">
        <v>1421</v>
      </c>
      <c r="J1" s="13" t="s">
        <v>1424</v>
      </c>
      <c r="K1" s="13" t="s">
        <v>1423</v>
      </c>
      <c r="L1" s="13" t="s">
        <v>1426</v>
      </c>
      <c r="M1" s="80" t="s">
        <v>1425</v>
      </c>
      <c r="N1" s="80" t="s">
        <v>1428</v>
      </c>
      <c r="O1" s="80" t="s">
        <v>1427</v>
      </c>
      <c r="P1" s="80" t="s">
        <v>1430</v>
      </c>
      <c r="Q1" s="13" t="s">
        <v>1429</v>
      </c>
      <c r="R1" s="13" t="s">
        <v>1432</v>
      </c>
      <c r="S1" s="13" t="s">
        <v>1431</v>
      </c>
      <c r="T1" s="13" t="s">
        <v>1434</v>
      </c>
      <c r="U1" s="80" t="s">
        <v>1433</v>
      </c>
      <c r="V1" s="80" t="s">
        <v>1435</v>
      </c>
    </row>
    <row r="2" spans="1:22" ht="15">
      <c r="A2" s="85" t="s">
        <v>382</v>
      </c>
      <c r="B2" s="80">
        <v>3</v>
      </c>
      <c r="C2" s="85" t="s">
        <v>394</v>
      </c>
      <c r="D2" s="80">
        <v>1</v>
      </c>
      <c r="E2" s="85" t="s">
        <v>389</v>
      </c>
      <c r="F2" s="80">
        <v>2</v>
      </c>
      <c r="G2" s="85" t="s">
        <v>385</v>
      </c>
      <c r="H2" s="80">
        <v>1</v>
      </c>
      <c r="I2" s="85" t="s">
        <v>382</v>
      </c>
      <c r="J2" s="80">
        <v>2</v>
      </c>
      <c r="K2" s="85" t="s">
        <v>379</v>
      </c>
      <c r="L2" s="80">
        <v>1</v>
      </c>
      <c r="M2" s="80"/>
      <c r="N2" s="80"/>
      <c r="O2" s="80"/>
      <c r="P2" s="80"/>
      <c r="Q2" s="85" t="s">
        <v>388</v>
      </c>
      <c r="R2" s="80">
        <v>1</v>
      </c>
      <c r="S2" s="85" t="s">
        <v>380</v>
      </c>
      <c r="T2" s="80">
        <v>1</v>
      </c>
      <c r="U2" s="80"/>
      <c r="V2" s="80"/>
    </row>
    <row r="3" spans="1:22" ht="15">
      <c r="A3" s="85" t="s">
        <v>389</v>
      </c>
      <c r="B3" s="80">
        <v>2</v>
      </c>
      <c r="C3" s="80"/>
      <c r="D3" s="80"/>
      <c r="E3" s="85" t="s">
        <v>386</v>
      </c>
      <c r="F3" s="80">
        <v>2</v>
      </c>
      <c r="G3" s="85" t="s">
        <v>381</v>
      </c>
      <c r="H3" s="80">
        <v>1</v>
      </c>
      <c r="I3" s="85" t="s">
        <v>392</v>
      </c>
      <c r="J3" s="80">
        <v>1</v>
      </c>
      <c r="K3" s="80"/>
      <c r="L3" s="80"/>
      <c r="M3" s="80"/>
      <c r="N3" s="80"/>
      <c r="O3" s="80"/>
      <c r="P3" s="80"/>
      <c r="Q3" s="85" t="s">
        <v>390</v>
      </c>
      <c r="R3" s="80">
        <v>1</v>
      </c>
      <c r="S3" s="80"/>
      <c r="T3" s="80"/>
      <c r="U3" s="80"/>
      <c r="V3" s="80"/>
    </row>
    <row r="4" spans="1:22" ht="15">
      <c r="A4" s="85" t="s">
        <v>386</v>
      </c>
      <c r="B4" s="80">
        <v>2</v>
      </c>
      <c r="C4" s="80"/>
      <c r="D4" s="80"/>
      <c r="E4" s="85" t="s">
        <v>393</v>
      </c>
      <c r="F4" s="80">
        <v>1</v>
      </c>
      <c r="G4" s="80"/>
      <c r="H4" s="80"/>
      <c r="I4" s="85" t="s">
        <v>395</v>
      </c>
      <c r="J4" s="80">
        <v>1</v>
      </c>
      <c r="K4" s="80"/>
      <c r="L4" s="80"/>
      <c r="M4" s="80"/>
      <c r="N4" s="80"/>
      <c r="O4" s="80"/>
      <c r="P4" s="80"/>
      <c r="Q4" s="80"/>
      <c r="R4" s="80"/>
      <c r="S4" s="80"/>
      <c r="T4" s="80"/>
      <c r="U4" s="80"/>
      <c r="V4" s="80"/>
    </row>
    <row r="5" spans="1:22" ht="15">
      <c r="A5" s="85" t="s">
        <v>388</v>
      </c>
      <c r="B5" s="80">
        <v>2</v>
      </c>
      <c r="C5" s="80"/>
      <c r="D5" s="80"/>
      <c r="E5" s="85" t="s">
        <v>391</v>
      </c>
      <c r="F5" s="80">
        <v>1</v>
      </c>
      <c r="G5" s="80"/>
      <c r="H5" s="80"/>
      <c r="I5" s="80"/>
      <c r="J5" s="80"/>
      <c r="K5" s="80"/>
      <c r="L5" s="80"/>
      <c r="M5" s="80"/>
      <c r="N5" s="80"/>
      <c r="O5" s="80"/>
      <c r="P5" s="80"/>
      <c r="Q5" s="80"/>
      <c r="R5" s="80"/>
      <c r="S5" s="80"/>
      <c r="T5" s="80"/>
      <c r="U5" s="80"/>
      <c r="V5" s="80"/>
    </row>
    <row r="6" spans="1:22" ht="15">
      <c r="A6" s="85" t="s">
        <v>392</v>
      </c>
      <c r="B6" s="80">
        <v>1</v>
      </c>
      <c r="C6" s="80"/>
      <c r="D6" s="80"/>
      <c r="E6" s="85" t="s">
        <v>382</v>
      </c>
      <c r="F6" s="80">
        <v>1</v>
      </c>
      <c r="G6" s="80"/>
      <c r="H6" s="80"/>
      <c r="I6" s="80"/>
      <c r="J6" s="80"/>
      <c r="K6" s="80"/>
      <c r="L6" s="80"/>
      <c r="M6" s="80"/>
      <c r="N6" s="80"/>
      <c r="O6" s="80"/>
      <c r="P6" s="80"/>
      <c r="Q6" s="80"/>
      <c r="R6" s="80"/>
      <c r="S6" s="80"/>
      <c r="T6" s="80"/>
      <c r="U6" s="80"/>
      <c r="V6" s="80"/>
    </row>
    <row r="7" spans="1:22" ht="15">
      <c r="A7" s="85" t="s">
        <v>395</v>
      </c>
      <c r="B7" s="80">
        <v>1</v>
      </c>
      <c r="C7" s="80"/>
      <c r="D7" s="80"/>
      <c r="E7" s="85" t="s">
        <v>388</v>
      </c>
      <c r="F7" s="80">
        <v>1</v>
      </c>
      <c r="G7" s="80"/>
      <c r="H7" s="80"/>
      <c r="I7" s="80"/>
      <c r="J7" s="80"/>
      <c r="K7" s="80"/>
      <c r="L7" s="80"/>
      <c r="M7" s="80"/>
      <c r="N7" s="80"/>
      <c r="O7" s="80"/>
      <c r="P7" s="80"/>
      <c r="Q7" s="80"/>
      <c r="R7" s="80"/>
      <c r="S7" s="80"/>
      <c r="T7" s="80"/>
      <c r="U7" s="80"/>
      <c r="V7" s="80"/>
    </row>
    <row r="8" spans="1:22" ht="15">
      <c r="A8" s="85" t="s">
        <v>393</v>
      </c>
      <c r="B8" s="80">
        <v>1</v>
      </c>
      <c r="C8" s="80"/>
      <c r="D8" s="80"/>
      <c r="E8" s="85" t="s">
        <v>387</v>
      </c>
      <c r="F8" s="80">
        <v>1</v>
      </c>
      <c r="G8" s="80"/>
      <c r="H8" s="80"/>
      <c r="I8" s="80"/>
      <c r="J8" s="80"/>
      <c r="K8" s="80"/>
      <c r="L8" s="80"/>
      <c r="M8" s="80"/>
      <c r="N8" s="80"/>
      <c r="O8" s="80"/>
      <c r="P8" s="80"/>
      <c r="Q8" s="80"/>
      <c r="R8" s="80"/>
      <c r="S8" s="80"/>
      <c r="T8" s="80"/>
      <c r="U8" s="80"/>
      <c r="V8" s="80"/>
    </row>
    <row r="9" spans="1:22" ht="15">
      <c r="A9" s="85" t="s">
        <v>387</v>
      </c>
      <c r="B9" s="80">
        <v>1</v>
      </c>
      <c r="C9" s="80"/>
      <c r="D9" s="80"/>
      <c r="E9" s="80"/>
      <c r="F9" s="80"/>
      <c r="G9" s="80"/>
      <c r="H9" s="80"/>
      <c r="I9" s="80"/>
      <c r="J9" s="80"/>
      <c r="K9" s="80"/>
      <c r="L9" s="80"/>
      <c r="M9" s="80"/>
      <c r="N9" s="80"/>
      <c r="O9" s="80"/>
      <c r="P9" s="80"/>
      <c r="Q9" s="80"/>
      <c r="R9" s="80"/>
      <c r="S9" s="80"/>
      <c r="T9" s="80"/>
      <c r="U9" s="80"/>
      <c r="V9" s="80"/>
    </row>
    <row r="10" spans="1:22" ht="15">
      <c r="A10" s="85" t="s">
        <v>380</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385</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1437</v>
      </c>
      <c r="B14" s="13" t="s">
        <v>1415</v>
      </c>
      <c r="C14" s="13" t="s">
        <v>1438</v>
      </c>
      <c r="D14" s="13" t="s">
        <v>1418</v>
      </c>
      <c r="E14" s="13" t="s">
        <v>1439</v>
      </c>
      <c r="F14" s="13" t="s">
        <v>1420</v>
      </c>
      <c r="G14" s="13" t="s">
        <v>1440</v>
      </c>
      <c r="H14" s="13" t="s">
        <v>1422</v>
      </c>
      <c r="I14" s="13" t="s">
        <v>1441</v>
      </c>
      <c r="J14" s="13" t="s">
        <v>1424</v>
      </c>
      <c r="K14" s="13" t="s">
        <v>1442</v>
      </c>
      <c r="L14" s="13" t="s">
        <v>1426</v>
      </c>
      <c r="M14" s="80" t="s">
        <v>1443</v>
      </c>
      <c r="N14" s="80" t="s">
        <v>1428</v>
      </c>
      <c r="O14" s="80" t="s">
        <v>1444</v>
      </c>
      <c r="P14" s="80" t="s">
        <v>1430</v>
      </c>
      <c r="Q14" s="13" t="s">
        <v>1445</v>
      </c>
      <c r="R14" s="13" t="s">
        <v>1432</v>
      </c>
      <c r="S14" s="13" t="s">
        <v>1446</v>
      </c>
      <c r="T14" s="13" t="s">
        <v>1434</v>
      </c>
      <c r="U14" s="80" t="s">
        <v>1447</v>
      </c>
      <c r="V14" s="80" t="s">
        <v>1435</v>
      </c>
    </row>
    <row r="15" spans="1:22" ht="15">
      <c r="A15" s="80" t="s">
        <v>396</v>
      </c>
      <c r="B15" s="80">
        <v>17</v>
      </c>
      <c r="C15" s="80" t="s">
        <v>396</v>
      </c>
      <c r="D15" s="80">
        <v>1</v>
      </c>
      <c r="E15" s="80" t="s">
        <v>396</v>
      </c>
      <c r="F15" s="80">
        <v>8</v>
      </c>
      <c r="G15" s="80" t="s">
        <v>396</v>
      </c>
      <c r="H15" s="80">
        <v>2</v>
      </c>
      <c r="I15" s="80" t="s">
        <v>396</v>
      </c>
      <c r="J15" s="80">
        <v>3</v>
      </c>
      <c r="K15" s="80" t="s">
        <v>396</v>
      </c>
      <c r="L15" s="80">
        <v>1</v>
      </c>
      <c r="M15" s="80"/>
      <c r="N15" s="80"/>
      <c r="O15" s="80"/>
      <c r="P15" s="80"/>
      <c r="Q15" s="80" t="s">
        <v>396</v>
      </c>
      <c r="R15" s="80">
        <v>1</v>
      </c>
      <c r="S15" s="80" t="s">
        <v>398</v>
      </c>
      <c r="T15" s="80">
        <v>1</v>
      </c>
      <c r="U15" s="80"/>
      <c r="V15" s="80"/>
    </row>
    <row r="16" spans="1:22" ht="15">
      <c r="A16" s="80" t="s">
        <v>397</v>
      </c>
      <c r="B16" s="80">
        <v>1</v>
      </c>
      <c r="C16" s="80"/>
      <c r="D16" s="80"/>
      <c r="E16" s="80" t="s">
        <v>400</v>
      </c>
      <c r="F16" s="80">
        <v>1</v>
      </c>
      <c r="G16" s="80"/>
      <c r="H16" s="80"/>
      <c r="I16" s="80" t="s">
        <v>397</v>
      </c>
      <c r="J16" s="80">
        <v>1</v>
      </c>
      <c r="K16" s="80"/>
      <c r="L16" s="80"/>
      <c r="M16" s="80"/>
      <c r="N16" s="80"/>
      <c r="O16" s="80"/>
      <c r="P16" s="80"/>
      <c r="Q16" s="80" t="s">
        <v>399</v>
      </c>
      <c r="R16" s="80">
        <v>1</v>
      </c>
      <c r="S16" s="80"/>
      <c r="T16" s="80"/>
      <c r="U16" s="80"/>
      <c r="V16" s="80"/>
    </row>
    <row r="17" spans="1:22" ht="15">
      <c r="A17" s="80" t="s">
        <v>400</v>
      </c>
      <c r="B17" s="80">
        <v>1</v>
      </c>
      <c r="C17" s="80"/>
      <c r="D17" s="80"/>
      <c r="E17" s="80"/>
      <c r="F17" s="80"/>
      <c r="G17" s="80"/>
      <c r="H17" s="80"/>
      <c r="I17" s="80"/>
      <c r="J17" s="80"/>
      <c r="K17" s="80"/>
      <c r="L17" s="80"/>
      <c r="M17" s="80"/>
      <c r="N17" s="80"/>
      <c r="O17" s="80"/>
      <c r="P17" s="80"/>
      <c r="Q17" s="80"/>
      <c r="R17" s="80"/>
      <c r="S17" s="80"/>
      <c r="T17" s="80"/>
      <c r="U17" s="80"/>
      <c r="V17" s="80"/>
    </row>
    <row r="18" spans="1:22" ht="15">
      <c r="A18" s="80" t="s">
        <v>398</v>
      </c>
      <c r="B18" s="80">
        <v>1</v>
      </c>
      <c r="C18" s="80"/>
      <c r="D18" s="80"/>
      <c r="E18" s="80"/>
      <c r="F18" s="80"/>
      <c r="G18" s="80"/>
      <c r="H18" s="80"/>
      <c r="I18" s="80"/>
      <c r="J18" s="80"/>
      <c r="K18" s="80"/>
      <c r="L18" s="80"/>
      <c r="M18" s="80"/>
      <c r="N18" s="80"/>
      <c r="O18" s="80"/>
      <c r="P18" s="80"/>
      <c r="Q18" s="80"/>
      <c r="R18" s="80"/>
      <c r="S18" s="80"/>
      <c r="T18" s="80"/>
      <c r="U18" s="80"/>
      <c r="V18" s="80"/>
    </row>
    <row r="19" spans="1:22" ht="15">
      <c r="A19" s="80" t="s">
        <v>399</v>
      </c>
      <c r="B19" s="80">
        <v>1</v>
      </c>
      <c r="C19" s="80"/>
      <c r="D19" s="80"/>
      <c r="E19" s="80"/>
      <c r="F19" s="80"/>
      <c r="G19" s="80"/>
      <c r="H19" s="80"/>
      <c r="I19" s="80"/>
      <c r="J19" s="80"/>
      <c r="K19" s="80"/>
      <c r="L19" s="80"/>
      <c r="M19" s="80"/>
      <c r="N19" s="80"/>
      <c r="O19" s="80"/>
      <c r="P19" s="80"/>
      <c r="Q19" s="80"/>
      <c r="R19" s="80"/>
      <c r="S19" s="80"/>
      <c r="T19" s="80"/>
      <c r="U19" s="80"/>
      <c r="V19" s="80"/>
    </row>
    <row r="22" spans="1:22" ht="15" customHeight="1">
      <c r="A22" s="13" t="s">
        <v>1449</v>
      </c>
      <c r="B22" s="13" t="s">
        <v>1415</v>
      </c>
      <c r="C22" s="13" t="s">
        <v>1450</v>
      </c>
      <c r="D22" s="13" t="s">
        <v>1418</v>
      </c>
      <c r="E22" s="13" t="s">
        <v>1453</v>
      </c>
      <c r="F22" s="13" t="s">
        <v>1420</v>
      </c>
      <c r="G22" s="13" t="s">
        <v>1454</v>
      </c>
      <c r="H22" s="13" t="s">
        <v>1422</v>
      </c>
      <c r="I22" s="13" t="s">
        <v>1456</v>
      </c>
      <c r="J22" s="13" t="s">
        <v>1424</v>
      </c>
      <c r="K22" s="13" t="s">
        <v>1457</v>
      </c>
      <c r="L22" s="13" t="s">
        <v>1426</v>
      </c>
      <c r="M22" s="13" t="s">
        <v>1463</v>
      </c>
      <c r="N22" s="13" t="s">
        <v>1428</v>
      </c>
      <c r="O22" s="13" t="s">
        <v>1466</v>
      </c>
      <c r="P22" s="13" t="s">
        <v>1430</v>
      </c>
      <c r="Q22" s="13" t="s">
        <v>1467</v>
      </c>
      <c r="R22" s="13" t="s">
        <v>1432</v>
      </c>
      <c r="S22" s="13" t="s">
        <v>1468</v>
      </c>
      <c r="T22" s="13" t="s">
        <v>1434</v>
      </c>
      <c r="U22" s="13" t="s">
        <v>1469</v>
      </c>
      <c r="V22" s="13" t="s">
        <v>1435</v>
      </c>
    </row>
    <row r="23" spans="1:22" ht="15">
      <c r="A23" s="80" t="s">
        <v>403</v>
      </c>
      <c r="B23" s="80">
        <v>86</v>
      </c>
      <c r="C23" s="80" t="s">
        <v>403</v>
      </c>
      <c r="D23" s="80">
        <v>16</v>
      </c>
      <c r="E23" s="80" t="s">
        <v>403</v>
      </c>
      <c r="F23" s="80">
        <v>37</v>
      </c>
      <c r="G23" s="80" t="s">
        <v>403</v>
      </c>
      <c r="H23" s="80">
        <v>10</v>
      </c>
      <c r="I23" s="80" t="s">
        <v>403</v>
      </c>
      <c r="J23" s="80">
        <v>11</v>
      </c>
      <c r="K23" s="80" t="s">
        <v>405</v>
      </c>
      <c r="L23" s="80">
        <v>4</v>
      </c>
      <c r="M23" s="80" t="s">
        <v>417</v>
      </c>
      <c r="N23" s="80">
        <v>1</v>
      </c>
      <c r="O23" s="80" t="s">
        <v>403</v>
      </c>
      <c r="P23" s="80">
        <v>1</v>
      </c>
      <c r="Q23" s="80" t="s">
        <v>403</v>
      </c>
      <c r="R23" s="80">
        <v>2</v>
      </c>
      <c r="S23" s="80" t="s">
        <v>403</v>
      </c>
      <c r="T23" s="80">
        <v>1</v>
      </c>
      <c r="U23" s="80" t="s">
        <v>403</v>
      </c>
      <c r="V23" s="80">
        <v>1</v>
      </c>
    </row>
    <row r="24" spans="1:22" ht="15">
      <c r="A24" s="80" t="s">
        <v>406</v>
      </c>
      <c r="B24" s="80">
        <v>24</v>
      </c>
      <c r="C24" s="80" t="s">
        <v>431</v>
      </c>
      <c r="D24" s="80">
        <v>4</v>
      </c>
      <c r="E24" s="80" t="s">
        <v>406</v>
      </c>
      <c r="F24" s="80">
        <v>9</v>
      </c>
      <c r="G24" s="80" t="s">
        <v>406</v>
      </c>
      <c r="H24" s="80">
        <v>8</v>
      </c>
      <c r="I24" s="80" t="s">
        <v>406</v>
      </c>
      <c r="J24" s="80">
        <v>6</v>
      </c>
      <c r="K24" s="80" t="s">
        <v>403</v>
      </c>
      <c r="L24" s="80">
        <v>1</v>
      </c>
      <c r="M24" s="80" t="s">
        <v>1681</v>
      </c>
      <c r="N24" s="80">
        <v>1</v>
      </c>
      <c r="O24" s="80" t="s">
        <v>1842</v>
      </c>
      <c r="P24" s="80">
        <v>1</v>
      </c>
      <c r="Q24" s="80" t="s">
        <v>406</v>
      </c>
      <c r="R24" s="80">
        <v>1</v>
      </c>
      <c r="S24" s="80"/>
      <c r="T24" s="80"/>
      <c r="U24" s="80"/>
      <c r="V24" s="80"/>
    </row>
    <row r="25" spans="1:22" ht="15">
      <c r="A25" s="80" t="s">
        <v>424</v>
      </c>
      <c r="B25" s="80">
        <v>7</v>
      </c>
      <c r="C25" s="80" t="s">
        <v>1861</v>
      </c>
      <c r="D25" s="80">
        <v>1</v>
      </c>
      <c r="E25" s="80" t="s">
        <v>424</v>
      </c>
      <c r="F25" s="80">
        <v>3</v>
      </c>
      <c r="G25" s="80" t="s">
        <v>1862</v>
      </c>
      <c r="H25" s="80">
        <v>3</v>
      </c>
      <c r="I25" s="80" t="s">
        <v>1458</v>
      </c>
      <c r="J25" s="80">
        <v>3</v>
      </c>
      <c r="K25" s="80"/>
      <c r="L25" s="80"/>
      <c r="M25" s="80" t="s">
        <v>403</v>
      </c>
      <c r="N25" s="80">
        <v>1</v>
      </c>
      <c r="O25" s="80"/>
      <c r="P25" s="80"/>
      <c r="Q25" s="80" t="s">
        <v>417</v>
      </c>
      <c r="R25" s="80">
        <v>1</v>
      </c>
      <c r="S25" s="80"/>
      <c r="T25" s="80"/>
      <c r="U25" s="80"/>
      <c r="V25" s="80"/>
    </row>
    <row r="26" spans="1:22" ht="15">
      <c r="A26" s="80" t="s">
        <v>1631</v>
      </c>
      <c r="B26" s="80">
        <v>6</v>
      </c>
      <c r="C26" s="80" t="s">
        <v>411</v>
      </c>
      <c r="D26" s="80">
        <v>1</v>
      </c>
      <c r="E26" s="80" t="s">
        <v>1451</v>
      </c>
      <c r="F26" s="80">
        <v>2</v>
      </c>
      <c r="G26" s="80" t="s">
        <v>1654</v>
      </c>
      <c r="H26" s="80">
        <v>3</v>
      </c>
      <c r="I26" s="80" t="s">
        <v>1459</v>
      </c>
      <c r="J26" s="80">
        <v>3</v>
      </c>
      <c r="K26" s="80"/>
      <c r="L26" s="80"/>
      <c r="M26" s="80" t="s">
        <v>1760</v>
      </c>
      <c r="N26" s="80">
        <v>1</v>
      </c>
      <c r="O26" s="80"/>
      <c r="P26" s="80"/>
      <c r="Q26" s="80"/>
      <c r="R26" s="80"/>
      <c r="S26" s="80"/>
      <c r="T26" s="80"/>
      <c r="U26" s="80"/>
      <c r="V26" s="80"/>
    </row>
    <row r="27" spans="1:22" ht="15" customHeight="1">
      <c r="A27" s="80" t="s">
        <v>1464</v>
      </c>
      <c r="B27" s="80">
        <v>5</v>
      </c>
      <c r="C27" s="80"/>
      <c r="D27" s="80"/>
      <c r="E27" s="80" t="s">
        <v>423</v>
      </c>
      <c r="F27" s="80">
        <v>2</v>
      </c>
      <c r="G27" s="80" t="s">
        <v>1631</v>
      </c>
      <c r="H27" s="80">
        <v>3</v>
      </c>
      <c r="I27" s="80" t="s">
        <v>1460</v>
      </c>
      <c r="J27" s="80">
        <v>3</v>
      </c>
      <c r="K27" s="80"/>
      <c r="L27" s="80"/>
      <c r="M27" s="80"/>
      <c r="N27" s="80"/>
      <c r="O27" s="80"/>
      <c r="P27" s="80"/>
      <c r="Q27" s="80"/>
      <c r="R27" s="80"/>
      <c r="S27" s="80"/>
      <c r="T27" s="80"/>
      <c r="U27" s="80"/>
      <c r="V27" s="80"/>
    </row>
    <row r="28" spans="1:22" ht="15">
      <c r="A28" s="80" t="s">
        <v>1734</v>
      </c>
      <c r="B28" s="80">
        <v>4</v>
      </c>
      <c r="C28" s="80"/>
      <c r="D28" s="80"/>
      <c r="E28" s="80" t="s">
        <v>1734</v>
      </c>
      <c r="F28" s="80">
        <v>1</v>
      </c>
      <c r="G28" s="80" t="s">
        <v>1464</v>
      </c>
      <c r="H28" s="80">
        <v>3</v>
      </c>
      <c r="I28" s="80" t="s">
        <v>1461</v>
      </c>
      <c r="J28" s="80">
        <v>3</v>
      </c>
      <c r="K28" s="80"/>
      <c r="L28" s="80"/>
      <c r="M28" s="80"/>
      <c r="N28" s="80"/>
      <c r="O28" s="80"/>
      <c r="P28" s="80"/>
      <c r="Q28" s="80"/>
      <c r="R28" s="80"/>
      <c r="S28" s="80"/>
      <c r="T28" s="80"/>
      <c r="U28" s="80"/>
      <c r="V28" s="80"/>
    </row>
    <row r="29" spans="1:22" ht="15">
      <c r="A29" s="80" t="s">
        <v>431</v>
      </c>
      <c r="B29" s="80">
        <v>4</v>
      </c>
      <c r="C29" s="80"/>
      <c r="D29" s="80"/>
      <c r="E29" s="80" t="s">
        <v>1452</v>
      </c>
      <c r="F29" s="80">
        <v>1</v>
      </c>
      <c r="G29" s="80" t="s">
        <v>424</v>
      </c>
      <c r="H29" s="80">
        <v>2</v>
      </c>
      <c r="I29" s="80" t="s">
        <v>1462</v>
      </c>
      <c r="J29" s="80">
        <v>3</v>
      </c>
      <c r="K29" s="80"/>
      <c r="L29" s="80"/>
      <c r="M29" s="80"/>
      <c r="N29" s="80"/>
      <c r="O29" s="80"/>
      <c r="P29" s="80"/>
      <c r="Q29" s="80"/>
      <c r="R29" s="80"/>
      <c r="S29" s="80"/>
      <c r="T29" s="80"/>
      <c r="U29" s="80"/>
      <c r="V29" s="80"/>
    </row>
    <row r="30" spans="1:22" ht="15">
      <c r="A30" s="80" t="s">
        <v>405</v>
      </c>
      <c r="B30" s="80">
        <v>4</v>
      </c>
      <c r="C30" s="80"/>
      <c r="D30" s="80"/>
      <c r="E30" s="80"/>
      <c r="F30" s="80"/>
      <c r="G30" s="80" t="s">
        <v>1799</v>
      </c>
      <c r="H30" s="80">
        <v>1</v>
      </c>
      <c r="I30" s="80" t="s">
        <v>1642</v>
      </c>
      <c r="J30" s="80">
        <v>3</v>
      </c>
      <c r="K30" s="80"/>
      <c r="L30" s="80"/>
      <c r="M30" s="80"/>
      <c r="N30" s="80"/>
      <c r="O30" s="80"/>
      <c r="P30" s="80"/>
      <c r="Q30" s="80"/>
      <c r="R30" s="80"/>
      <c r="S30" s="80"/>
      <c r="T30" s="80"/>
      <c r="U30" s="80"/>
      <c r="V30" s="80"/>
    </row>
    <row r="31" spans="1:22" ht="15">
      <c r="A31" s="80" t="s">
        <v>411</v>
      </c>
      <c r="B31" s="80">
        <v>4</v>
      </c>
      <c r="C31" s="80"/>
      <c r="D31" s="80"/>
      <c r="E31" s="80"/>
      <c r="F31" s="80"/>
      <c r="G31" s="80" t="s">
        <v>1451</v>
      </c>
      <c r="H31" s="80">
        <v>1</v>
      </c>
      <c r="I31" s="80" t="s">
        <v>1631</v>
      </c>
      <c r="J31" s="80">
        <v>3</v>
      </c>
      <c r="K31" s="80"/>
      <c r="L31" s="80"/>
      <c r="M31" s="80"/>
      <c r="N31" s="80"/>
      <c r="O31" s="80"/>
      <c r="P31" s="80"/>
      <c r="Q31" s="80"/>
      <c r="R31" s="80"/>
      <c r="S31" s="80"/>
      <c r="T31" s="80"/>
      <c r="U31" s="80"/>
      <c r="V31" s="80"/>
    </row>
    <row r="32" spans="1:22" ht="15">
      <c r="A32" s="80" t="s">
        <v>1452</v>
      </c>
      <c r="B32" s="80">
        <v>3</v>
      </c>
      <c r="C32" s="80"/>
      <c r="D32" s="80"/>
      <c r="E32" s="80"/>
      <c r="F32" s="80"/>
      <c r="G32" s="80" t="s">
        <v>1452</v>
      </c>
      <c r="H32" s="80">
        <v>1</v>
      </c>
      <c r="I32" s="80" t="s">
        <v>1734</v>
      </c>
      <c r="J32" s="80">
        <v>3</v>
      </c>
      <c r="K32" s="80"/>
      <c r="L32" s="80"/>
      <c r="M32" s="80"/>
      <c r="N32" s="80"/>
      <c r="O32" s="80"/>
      <c r="P32" s="80"/>
      <c r="Q32" s="80"/>
      <c r="R32" s="80"/>
      <c r="S32" s="80"/>
      <c r="T32" s="80"/>
      <c r="U32" s="80"/>
      <c r="V32" s="80"/>
    </row>
    <row r="35" spans="1:22" ht="15" customHeight="1">
      <c r="A35" s="13" t="s">
        <v>1471</v>
      </c>
      <c r="B35" s="13" t="s">
        <v>1415</v>
      </c>
      <c r="C35" s="13" t="s">
        <v>1477</v>
      </c>
      <c r="D35" s="13" t="s">
        <v>1418</v>
      </c>
      <c r="E35" s="13" t="s">
        <v>1480</v>
      </c>
      <c r="F35" s="13" t="s">
        <v>1420</v>
      </c>
      <c r="G35" s="13" t="s">
        <v>1481</v>
      </c>
      <c r="H35" s="13" t="s">
        <v>1422</v>
      </c>
      <c r="I35" s="13" t="s">
        <v>1484</v>
      </c>
      <c r="J35" s="13" t="s">
        <v>1424</v>
      </c>
      <c r="K35" s="13" t="s">
        <v>1486</v>
      </c>
      <c r="L35" s="13" t="s">
        <v>1426</v>
      </c>
      <c r="M35" s="13" t="s">
        <v>1489</v>
      </c>
      <c r="N35" s="13" t="s">
        <v>1428</v>
      </c>
      <c r="O35" s="13" t="s">
        <v>1490</v>
      </c>
      <c r="P35" s="13" t="s">
        <v>1430</v>
      </c>
      <c r="Q35" s="13" t="s">
        <v>1491</v>
      </c>
      <c r="R35" s="13" t="s">
        <v>1432</v>
      </c>
      <c r="S35" s="13" t="s">
        <v>1493</v>
      </c>
      <c r="T35" s="13" t="s">
        <v>1434</v>
      </c>
      <c r="U35" s="13" t="s">
        <v>1504</v>
      </c>
      <c r="V35" s="13" t="s">
        <v>1435</v>
      </c>
    </row>
    <row r="36" spans="1:22" ht="15">
      <c r="A36" s="86" t="s">
        <v>1472</v>
      </c>
      <c r="B36" s="86">
        <v>94</v>
      </c>
      <c r="C36" s="86" t="s">
        <v>403</v>
      </c>
      <c r="D36" s="86">
        <v>24</v>
      </c>
      <c r="E36" s="86" t="s">
        <v>403</v>
      </c>
      <c r="F36" s="86">
        <v>48</v>
      </c>
      <c r="G36" s="86" t="s">
        <v>403</v>
      </c>
      <c r="H36" s="86">
        <v>14</v>
      </c>
      <c r="I36" s="86" t="s">
        <v>403</v>
      </c>
      <c r="J36" s="86">
        <v>18</v>
      </c>
      <c r="K36" s="86" t="s">
        <v>1769</v>
      </c>
      <c r="L36" s="86">
        <v>4</v>
      </c>
      <c r="M36" s="86" t="s">
        <v>1478</v>
      </c>
      <c r="N36" s="86">
        <v>2</v>
      </c>
      <c r="O36" s="86" t="s">
        <v>1774</v>
      </c>
      <c r="P36" s="86">
        <v>2</v>
      </c>
      <c r="Q36" s="86" t="s">
        <v>1703</v>
      </c>
      <c r="R36" s="86">
        <v>6</v>
      </c>
      <c r="S36" s="86" t="s">
        <v>1730</v>
      </c>
      <c r="T36" s="86">
        <v>2</v>
      </c>
      <c r="U36" s="86" t="s">
        <v>1494</v>
      </c>
      <c r="V36" s="86">
        <v>8</v>
      </c>
    </row>
    <row r="37" spans="1:22" ht="15">
      <c r="A37" s="86" t="s">
        <v>1473</v>
      </c>
      <c r="B37" s="86">
        <v>34</v>
      </c>
      <c r="C37" s="86" t="s">
        <v>1488</v>
      </c>
      <c r="D37" s="86">
        <v>11</v>
      </c>
      <c r="E37" s="86" t="s">
        <v>295</v>
      </c>
      <c r="F37" s="86">
        <v>14</v>
      </c>
      <c r="G37" s="86" t="s">
        <v>406</v>
      </c>
      <c r="H37" s="86">
        <v>9</v>
      </c>
      <c r="I37" s="86" t="s">
        <v>276</v>
      </c>
      <c r="J37" s="86">
        <v>10</v>
      </c>
      <c r="K37" s="86" t="s">
        <v>1896</v>
      </c>
      <c r="L37" s="86">
        <v>4</v>
      </c>
      <c r="M37" s="86"/>
      <c r="N37" s="86"/>
      <c r="O37" s="86" t="s">
        <v>1644</v>
      </c>
      <c r="P37" s="86">
        <v>2</v>
      </c>
      <c r="Q37" s="86" t="s">
        <v>1487</v>
      </c>
      <c r="R37" s="86">
        <v>4</v>
      </c>
      <c r="S37" s="86" t="s">
        <v>1673</v>
      </c>
      <c r="T37" s="86">
        <v>2</v>
      </c>
      <c r="U37" s="86" t="s">
        <v>1495</v>
      </c>
      <c r="V37" s="86">
        <v>6</v>
      </c>
    </row>
    <row r="38" spans="1:22" ht="15">
      <c r="A38" s="86" t="s">
        <v>1474</v>
      </c>
      <c r="B38" s="86">
        <v>0</v>
      </c>
      <c r="C38" s="86" t="s">
        <v>276</v>
      </c>
      <c r="D38" s="86">
        <v>10</v>
      </c>
      <c r="E38" s="86" t="s">
        <v>276</v>
      </c>
      <c r="F38" s="86">
        <v>14</v>
      </c>
      <c r="G38" s="86" t="s">
        <v>1753</v>
      </c>
      <c r="H38" s="86">
        <v>9</v>
      </c>
      <c r="I38" s="86" t="s">
        <v>406</v>
      </c>
      <c r="J38" s="86">
        <v>10</v>
      </c>
      <c r="K38" s="86" t="s">
        <v>1897</v>
      </c>
      <c r="L38" s="86">
        <v>4</v>
      </c>
      <c r="M38" s="86"/>
      <c r="N38" s="86"/>
      <c r="O38" s="86" t="s">
        <v>1770</v>
      </c>
      <c r="P38" s="86">
        <v>2</v>
      </c>
      <c r="Q38" s="86" t="s">
        <v>403</v>
      </c>
      <c r="R38" s="86">
        <v>4</v>
      </c>
      <c r="S38" s="86" t="s">
        <v>1901</v>
      </c>
      <c r="T38" s="86">
        <v>2</v>
      </c>
      <c r="U38" s="86" t="s">
        <v>1496</v>
      </c>
      <c r="V38" s="86">
        <v>4</v>
      </c>
    </row>
    <row r="39" spans="1:22" ht="15">
      <c r="A39" s="86" t="s">
        <v>1475</v>
      </c>
      <c r="B39" s="86">
        <v>2419</v>
      </c>
      <c r="C39" s="86" t="s">
        <v>294</v>
      </c>
      <c r="D39" s="86">
        <v>7</v>
      </c>
      <c r="E39" s="86" t="s">
        <v>296</v>
      </c>
      <c r="F39" s="86">
        <v>12</v>
      </c>
      <c r="G39" s="86" t="s">
        <v>276</v>
      </c>
      <c r="H39" s="86">
        <v>7</v>
      </c>
      <c r="I39" s="86" t="s">
        <v>258</v>
      </c>
      <c r="J39" s="86">
        <v>6</v>
      </c>
      <c r="K39" s="86" t="s">
        <v>1805</v>
      </c>
      <c r="L39" s="86">
        <v>4</v>
      </c>
      <c r="M39" s="86"/>
      <c r="N39" s="86"/>
      <c r="O39" s="86" t="s">
        <v>1834</v>
      </c>
      <c r="P39" s="86">
        <v>2</v>
      </c>
      <c r="Q39" s="86" t="s">
        <v>1657</v>
      </c>
      <c r="R39" s="86">
        <v>3</v>
      </c>
      <c r="S39" s="86" t="s">
        <v>303</v>
      </c>
      <c r="T39" s="86">
        <v>2</v>
      </c>
      <c r="U39" s="86" t="s">
        <v>1497</v>
      </c>
      <c r="V39" s="86">
        <v>4</v>
      </c>
    </row>
    <row r="40" spans="1:22" ht="15" customHeight="1">
      <c r="A40" s="86" t="s">
        <v>1476</v>
      </c>
      <c r="B40" s="86">
        <v>2547</v>
      </c>
      <c r="C40" s="86" t="s">
        <v>1630</v>
      </c>
      <c r="D40" s="86">
        <v>6</v>
      </c>
      <c r="E40" s="86" t="s">
        <v>1663</v>
      </c>
      <c r="F40" s="86">
        <v>12</v>
      </c>
      <c r="G40" s="86" t="s">
        <v>1464</v>
      </c>
      <c r="H40" s="86">
        <v>6</v>
      </c>
      <c r="I40" s="86" t="s">
        <v>264</v>
      </c>
      <c r="J40" s="86">
        <v>5</v>
      </c>
      <c r="K40" s="86" t="s">
        <v>1898</v>
      </c>
      <c r="L40" s="86">
        <v>4</v>
      </c>
      <c r="M40" s="86"/>
      <c r="N40" s="86"/>
      <c r="O40" s="86" t="s">
        <v>1835</v>
      </c>
      <c r="P40" s="86">
        <v>2</v>
      </c>
      <c r="Q40" s="86" t="s">
        <v>1671</v>
      </c>
      <c r="R40" s="86">
        <v>3</v>
      </c>
      <c r="S40" s="86" t="s">
        <v>1483</v>
      </c>
      <c r="T40" s="86">
        <v>2</v>
      </c>
      <c r="U40" s="86" t="s">
        <v>1498</v>
      </c>
      <c r="V40" s="86">
        <v>2</v>
      </c>
    </row>
    <row r="41" spans="1:22" ht="15">
      <c r="A41" s="86" t="s">
        <v>403</v>
      </c>
      <c r="B41" s="86">
        <v>126</v>
      </c>
      <c r="C41" s="86" t="s">
        <v>1627</v>
      </c>
      <c r="D41" s="86">
        <v>5</v>
      </c>
      <c r="E41" s="86" t="s">
        <v>1488</v>
      </c>
      <c r="F41" s="86">
        <v>11</v>
      </c>
      <c r="G41" s="86" t="s">
        <v>1622</v>
      </c>
      <c r="H41" s="86">
        <v>5</v>
      </c>
      <c r="I41" s="86" t="s">
        <v>1464</v>
      </c>
      <c r="J41" s="86">
        <v>5</v>
      </c>
      <c r="K41" s="86" t="s">
        <v>405</v>
      </c>
      <c r="L41" s="86">
        <v>4</v>
      </c>
      <c r="M41" s="86"/>
      <c r="N41" s="86"/>
      <c r="O41" s="86" t="s">
        <v>300</v>
      </c>
      <c r="P41" s="86">
        <v>2</v>
      </c>
      <c r="Q41" s="86" t="s">
        <v>1482</v>
      </c>
      <c r="R41" s="86">
        <v>3</v>
      </c>
      <c r="S41" s="86" t="s">
        <v>1802</v>
      </c>
      <c r="T41" s="86">
        <v>2</v>
      </c>
      <c r="U41" s="86" t="s">
        <v>1499</v>
      </c>
      <c r="V41" s="86">
        <v>2</v>
      </c>
    </row>
    <row r="42" spans="1:22" ht="15">
      <c r="A42" s="86" t="s">
        <v>276</v>
      </c>
      <c r="B42" s="86">
        <v>41</v>
      </c>
      <c r="C42" s="86" t="s">
        <v>1653</v>
      </c>
      <c r="D42" s="86">
        <v>5</v>
      </c>
      <c r="E42" s="86" t="s">
        <v>406</v>
      </c>
      <c r="F42" s="86">
        <v>11</v>
      </c>
      <c r="G42" s="86" t="s">
        <v>273</v>
      </c>
      <c r="H42" s="86">
        <v>5</v>
      </c>
      <c r="I42" s="86" t="s">
        <v>1702</v>
      </c>
      <c r="J42" s="86">
        <v>4</v>
      </c>
      <c r="K42" s="86" t="s">
        <v>1899</v>
      </c>
      <c r="L42" s="86">
        <v>4</v>
      </c>
      <c r="M42" s="86"/>
      <c r="N42" s="86"/>
      <c r="O42" s="86" t="s">
        <v>1455</v>
      </c>
      <c r="P42" s="86">
        <v>2</v>
      </c>
      <c r="Q42" s="86" t="s">
        <v>1635</v>
      </c>
      <c r="R42" s="86">
        <v>3</v>
      </c>
      <c r="S42" s="86" t="s">
        <v>1902</v>
      </c>
      <c r="T42" s="86">
        <v>2</v>
      </c>
      <c r="U42" s="86" t="s">
        <v>1500</v>
      </c>
      <c r="V42" s="86">
        <v>2</v>
      </c>
    </row>
    <row r="43" spans="1:22" ht="15">
      <c r="A43" s="86" t="s">
        <v>406</v>
      </c>
      <c r="B43" s="86">
        <v>32</v>
      </c>
      <c r="C43" s="86" t="s">
        <v>1687</v>
      </c>
      <c r="D43" s="86">
        <v>5</v>
      </c>
      <c r="E43" s="86" t="s">
        <v>271</v>
      </c>
      <c r="F43" s="86">
        <v>10</v>
      </c>
      <c r="G43" s="86" t="s">
        <v>285</v>
      </c>
      <c r="H43" s="86">
        <v>5</v>
      </c>
      <c r="I43" s="86" t="s">
        <v>1662</v>
      </c>
      <c r="J43" s="86">
        <v>3</v>
      </c>
      <c r="K43" s="86" t="s">
        <v>1759</v>
      </c>
      <c r="L43" s="86">
        <v>4</v>
      </c>
      <c r="M43" s="86"/>
      <c r="N43" s="86"/>
      <c r="O43" s="86" t="s">
        <v>1723</v>
      </c>
      <c r="P43" s="86">
        <v>2</v>
      </c>
      <c r="Q43" s="86" t="s">
        <v>1689</v>
      </c>
      <c r="R43" s="86">
        <v>3</v>
      </c>
      <c r="S43" s="86" t="s">
        <v>1903</v>
      </c>
      <c r="T43" s="86">
        <v>2</v>
      </c>
      <c r="U43" s="86" t="s">
        <v>1501</v>
      </c>
      <c r="V43" s="86">
        <v>2</v>
      </c>
    </row>
    <row r="44" spans="1:22" ht="15">
      <c r="A44" s="86" t="s">
        <v>1488</v>
      </c>
      <c r="B44" s="86">
        <v>23</v>
      </c>
      <c r="C44" s="86" t="s">
        <v>1668</v>
      </c>
      <c r="D44" s="86">
        <v>4</v>
      </c>
      <c r="E44" s="86" t="s">
        <v>1507</v>
      </c>
      <c r="F44" s="86">
        <v>8</v>
      </c>
      <c r="G44" s="86" t="s">
        <v>283</v>
      </c>
      <c r="H44" s="86">
        <v>5</v>
      </c>
      <c r="I44" s="86" t="s">
        <v>1647</v>
      </c>
      <c r="J44" s="86">
        <v>3</v>
      </c>
      <c r="K44" s="86" t="s">
        <v>299</v>
      </c>
      <c r="L44" s="86">
        <v>4</v>
      </c>
      <c r="M44" s="86"/>
      <c r="N44" s="86"/>
      <c r="O44" s="86" t="s">
        <v>1682</v>
      </c>
      <c r="P44" s="86">
        <v>2</v>
      </c>
      <c r="Q44" s="86" t="s">
        <v>1757</v>
      </c>
      <c r="R44" s="86">
        <v>3</v>
      </c>
      <c r="S44" s="86" t="s">
        <v>1750</v>
      </c>
      <c r="T44" s="86">
        <v>2</v>
      </c>
      <c r="U44" s="86" t="s">
        <v>1502</v>
      </c>
      <c r="V44" s="86">
        <v>2</v>
      </c>
    </row>
    <row r="45" spans="1:22" ht="15">
      <c r="A45" s="86" t="s">
        <v>1464</v>
      </c>
      <c r="B45" s="86">
        <v>17</v>
      </c>
      <c r="C45" s="86" t="s">
        <v>1855</v>
      </c>
      <c r="D45" s="86">
        <v>4</v>
      </c>
      <c r="E45" s="86" t="s">
        <v>1704</v>
      </c>
      <c r="F45" s="86">
        <v>8</v>
      </c>
      <c r="G45" s="86" t="s">
        <v>1487</v>
      </c>
      <c r="H45" s="86">
        <v>4</v>
      </c>
      <c r="I45" s="86" t="s">
        <v>1458</v>
      </c>
      <c r="J45" s="86">
        <v>3</v>
      </c>
      <c r="K45" s="86" t="s">
        <v>1900</v>
      </c>
      <c r="L45" s="86">
        <v>4</v>
      </c>
      <c r="M45" s="86"/>
      <c r="N45" s="86"/>
      <c r="O45" s="86" t="s">
        <v>1739</v>
      </c>
      <c r="P45" s="86">
        <v>2</v>
      </c>
      <c r="Q45" s="86" t="s">
        <v>1636</v>
      </c>
      <c r="R45" s="86">
        <v>3</v>
      </c>
      <c r="S45" s="86" t="s">
        <v>1904</v>
      </c>
      <c r="T45" s="86">
        <v>2</v>
      </c>
      <c r="U45" s="86" t="s">
        <v>1503</v>
      </c>
      <c r="V45" s="86">
        <v>2</v>
      </c>
    </row>
    <row r="48" spans="1:22" ht="15" customHeight="1">
      <c r="A48" s="13" t="s">
        <v>1512</v>
      </c>
      <c r="B48" s="13" t="s">
        <v>1415</v>
      </c>
      <c r="C48" s="13" t="s">
        <v>1515</v>
      </c>
      <c r="D48" s="13" t="s">
        <v>1418</v>
      </c>
      <c r="E48" s="13" t="s">
        <v>1516</v>
      </c>
      <c r="F48" s="13" t="s">
        <v>1420</v>
      </c>
      <c r="G48" s="13" t="s">
        <v>1518</v>
      </c>
      <c r="H48" s="13" t="s">
        <v>1422</v>
      </c>
      <c r="I48" s="13" t="s">
        <v>1519</v>
      </c>
      <c r="J48" s="13" t="s">
        <v>1424</v>
      </c>
      <c r="K48" s="13" t="s">
        <v>1520</v>
      </c>
      <c r="L48" s="13" t="s">
        <v>1426</v>
      </c>
      <c r="M48" s="80" t="s">
        <v>1521</v>
      </c>
      <c r="N48" s="80" t="s">
        <v>1428</v>
      </c>
      <c r="O48" s="13" t="s">
        <v>1522</v>
      </c>
      <c r="P48" s="13" t="s">
        <v>1430</v>
      </c>
      <c r="Q48" s="13" t="s">
        <v>1523</v>
      </c>
      <c r="R48" s="13" t="s">
        <v>1432</v>
      </c>
      <c r="S48" s="13" t="s">
        <v>1524</v>
      </c>
      <c r="T48" s="13" t="s">
        <v>1434</v>
      </c>
      <c r="U48" s="13" t="s">
        <v>1535</v>
      </c>
      <c r="V48" s="13" t="s">
        <v>1435</v>
      </c>
    </row>
    <row r="49" spans="1:22" ht="15">
      <c r="A49" s="86" t="s">
        <v>1514</v>
      </c>
      <c r="B49" s="86">
        <v>14</v>
      </c>
      <c r="C49" s="86" t="s">
        <v>2131</v>
      </c>
      <c r="D49" s="86">
        <v>4</v>
      </c>
      <c r="E49" s="86" t="s">
        <v>2124</v>
      </c>
      <c r="F49" s="86">
        <v>12</v>
      </c>
      <c r="G49" s="86" t="s">
        <v>1514</v>
      </c>
      <c r="H49" s="86">
        <v>5</v>
      </c>
      <c r="I49" s="86" t="s">
        <v>1513</v>
      </c>
      <c r="J49" s="86">
        <v>5</v>
      </c>
      <c r="K49" s="86" t="s">
        <v>2160</v>
      </c>
      <c r="L49" s="86">
        <v>4</v>
      </c>
      <c r="M49" s="86"/>
      <c r="N49" s="86"/>
      <c r="O49" s="86" t="s">
        <v>2170</v>
      </c>
      <c r="P49" s="86">
        <v>2</v>
      </c>
      <c r="Q49" s="86" t="s">
        <v>2180</v>
      </c>
      <c r="R49" s="86">
        <v>3</v>
      </c>
      <c r="S49" s="86" t="s">
        <v>2190</v>
      </c>
      <c r="T49" s="86">
        <v>2</v>
      </c>
      <c r="U49" s="86" t="s">
        <v>1525</v>
      </c>
      <c r="V49" s="86">
        <v>4</v>
      </c>
    </row>
    <row r="50" spans="1:22" ht="15">
      <c r="A50" s="86" t="s">
        <v>1513</v>
      </c>
      <c r="B50" s="86">
        <v>13</v>
      </c>
      <c r="C50" s="86" t="s">
        <v>2132</v>
      </c>
      <c r="D50" s="86">
        <v>4</v>
      </c>
      <c r="E50" s="86" t="s">
        <v>2125</v>
      </c>
      <c r="F50" s="86">
        <v>9</v>
      </c>
      <c r="G50" s="86" t="s">
        <v>2142</v>
      </c>
      <c r="H50" s="86">
        <v>4</v>
      </c>
      <c r="I50" s="86" t="s">
        <v>2151</v>
      </c>
      <c r="J50" s="86">
        <v>3</v>
      </c>
      <c r="K50" s="86" t="s">
        <v>2161</v>
      </c>
      <c r="L50" s="86">
        <v>4</v>
      </c>
      <c r="M50" s="86"/>
      <c r="N50" s="86"/>
      <c r="O50" s="86" t="s">
        <v>2171</v>
      </c>
      <c r="P50" s="86">
        <v>2</v>
      </c>
      <c r="Q50" s="86" t="s">
        <v>2181</v>
      </c>
      <c r="R50" s="86">
        <v>3</v>
      </c>
      <c r="S50" s="86" t="s">
        <v>2191</v>
      </c>
      <c r="T50" s="86">
        <v>2</v>
      </c>
      <c r="U50" s="86" t="s">
        <v>1526</v>
      </c>
      <c r="V50" s="86">
        <v>2</v>
      </c>
    </row>
    <row r="51" spans="1:22" ht="15">
      <c r="A51" s="86" t="s">
        <v>2124</v>
      </c>
      <c r="B51" s="86">
        <v>13</v>
      </c>
      <c r="C51" s="86" t="s">
        <v>2133</v>
      </c>
      <c r="D51" s="86">
        <v>4</v>
      </c>
      <c r="E51" s="86" t="s">
        <v>2126</v>
      </c>
      <c r="F51" s="86">
        <v>7</v>
      </c>
      <c r="G51" s="86" t="s">
        <v>2143</v>
      </c>
      <c r="H51" s="86">
        <v>3</v>
      </c>
      <c r="I51" s="86" t="s">
        <v>2152</v>
      </c>
      <c r="J51" s="86">
        <v>3</v>
      </c>
      <c r="K51" s="86" t="s">
        <v>2162</v>
      </c>
      <c r="L51" s="86">
        <v>4</v>
      </c>
      <c r="M51" s="86"/>
      <c r="N51" s="86"/>
      <c r="O51" s="86" t="s">
        <v>2172</v>
      </c>
      <c r="P51" s="86">
        <v>2</v>
      </c>
      <c r="Q51" s="86" t="s">
        <v>2182</v>
      </c>
      <c r="R51" s="86">
        <v>3</v>
      </c>
      <c r="S51" s="86" t="s">
        <v>2192</v>
      </c>
      <c r="T51" s="86">
        <v>2</v>
      </c>
      <c r="U51" s="86" t="s">
        <v>1527</v>
      </c>
      <c r="V51" s="86">
        <v>2</v>
      </c>
    </row>
    <row r="52" spans="1:22" ht="15">
      <c r="A52" s="86" t="s">
        <v>2125</v>
      </c>
      <c r="B52" s="86">
        <v>10</v>
      </c>
      <c r="C52" s="86" t="s">
        <v>2134</v>
      </c>
      <c r="D52" s="86">
        <v>4</v>
      </c>
      <c r="E52" s="86" t="s">
        <v>2127</v>
      </c>
      <c r="F52" s="86">
        <v>7</v>
      </c>
      <c r="G52" s="86" t="s">
        <v>2144</v>
      </c>
      <c r="H52" s="86">
        <v>3</v>
      </c>
      <c r="I52" s="86" t="s">
        <v>2153</v>
      </c>
      <c r="J52" s="86">
        <v>3</v>
      </c>
      <c r="K52" s="86" t="s">
        <v>2163</v>
      </c>
      <c r="L52" s="86">
        <v>4</v>
      </c>
      <c r="M52" s="86"/>
      <c r="N52" s="86"/>
      <c r="O52" s="86" t="s">
        <v>2173</v>
      </c>
      <c r="P52" s="86">
        <v>2</v>
      </c>
      <c r="Q52" s="86" t="s">
        <v>2183</v>
      </c>
      <c r="R52" s="86">
        <v>3</v>
      </c>
      <c r="S52" s="86" t="s">
        <v>2193</v>
      </c>
      <c r="T52" s="86">
        <v>2</v>
      </c>
      <c r="U52" s="86" t="s">
        <v>1528</v>
      </c>
      <c r="V52" s="86">
        <v>2</v>
      </c>
    </row>
    <row r="53" spans="1:22" ht="15" customHeight="1">
      <c r="A53" s="86" t="s">
        <v>1517</v>
      </c>
      <c r="B53" s="86">
        <v>9</v>
      </c>
      <c r="C53" s="86" t="s">
        <v>2135</v>
      </c>
      <c r="D53" s="86">
        <v>4</v>
      </c>
      <c r="E53" s="86" t="s">
        <v>2128</v>
      </c>
      <c r="F53" s="86">
        <v>7</v>
      </c>
      <c r="G53" s="86" t="s">
        <v>2145</v>
      </c>
      <c r="H53" s="86">
        <v>3</v>
      </c>
      <c r="I53" s="86" t="s">
        <v>2154</v>
      </c>
      <c r="J53" s="86">
        <v>3</v>
      </c>
      <c r="K53" s="86" t="s">
        <v>2164</v>
      </c>
      <c r="L53" s="86">
        <v>4</v>
      </c>
      <c r="M53" s="86"/>
      <c r="N53" s="86"/>
      <c r="O53" s="86" t="s">
        <v>2174</v>
      </c>
      <c r="P53" s="86">
        <v>2</v>
      </c>
      <c r="Q53" s="86" t="s">
        <v>2184</v>
      </c>
      <c r="R53" s="86">
        <v>3</v>
      </c>
      <c r="S53" s="86" t="s">
        <v>2194</v>
      </c>
      <c r="T53" s="86">
        <v>2</v>
      </c>
      <c r="U53" s="86" t="s">
        <v>1529</v>
      </c>
      <c r="V53" s="86">
        <v>2</v>
      </c>
    </row>
    <row r="54" spans="1:22" ht="15">
      <c r="A54" s="86" t="s">
        <v>2126</v>
      </c>
      <c r="B54" s="86">
        <v>9</v>
      </c>
      <c r="C54" s="86" t="s">
        <v>2136</v>
      </c>
      <c r="D54" s="86">
        <v>4</v>
      </c>
      <c r="E54" s="86" t="s">
        <v>2129</v>
      </c>
      <c r="F54" s="86">
        <v>7</v>
      </c>
      <c r="G54" s="86" t="s">
        <v>2146</v>
      </c>
      <c r="H54" s="86">
        <v>3</v>
      </c>
      <c r="I54" s="86" t="s">
        <v>2155</v>
      </c>
      <c r="J54" s="86">
        <v>3</v>
      </c>
      <c r="K54" s="86" t="s">
        <v>2165</v>
      </c>
      <c r="L54" s="86">
        <v>4</v>
      </c>
      <c r="M54" s="86"/>
      <c r="N54" s="86"/>
      <c r="O54" s="86" t="s">
        <v>2175</v>
      </c>
      <c r="P54" s="86">
        <v>2</v>
      </c>
      <c r="Q54" s="86" t="s">
        <v>2185</v>
      </c>
      <c r="R54" s="86">
        <v>3</v>
      </c>
      <c r="S54" s="86" t="s">
        <v>2195</v>
      </c>
      <c r="T54" s="86">
        <v>2</v>
      </c>
      <c r="U54" s="86" t="s">
        <v>1530</v>
      </c>
      <c r="V54" s="86">
        <v>2</v>
      </c>
    </row>
    <row r="55" spans="1:22" ht="15">
      <c r="A55" s="86" t="s">
        <v>2127</v>
      </c>
      <c r="B55" s="86">
        <v>9</v>
      </c>
      <c r="C55" s="86" t="s">
        <v>2137</v>
      </c>
      <c r="D55" s="86">
        <v>4</v>
      </c>
      <c r="E55" s="86" t="s">
        <v>2130</v>
      </c>
      <c r="F55" s="86">
        <v>7</v>
      </c>
      <c r="G55" s="86" t="s">
        <v>2147</v>
      </c>
      <c r="H55" s="86">
        <v>3</v>
      </c>
      <c r="I55" s="86" t="s">
        <v>2156</v>
      </c>
      <c r="J55" s="86">
        <v>3</v>
      </c>
      <c r="K55" s="86" t="s">
        <v>2166</v>
      </c>
      <c r="L55" s="86">
        <v>4</v>
      </c>
      <c r="M55" s="86"/>
      <c r="N55" s="86"/>
      <c r="O55" s="86" t="s">
        <v>2176</v>
      </c>
      <c r="P55" s="86">
        <v>2</v>
      </c>
      <c r="Q55" s="86" t="s">
        <v>2186</v>
      </c>
      <c r="R55" s="86">
        <v>3</v>
      </c>
      <c r="S55" s="86" t="s">
        <v>2196</v>
      </c>
      <c r="T55" s="86">
        <v>2</v>
      </c>
      <c r="U55" s="86" t="s">
        <v>1531</v>
      </c>
      <c r="V55" s="86">
        <v>2</v>
      </c>
    </row>
    <row r="56" spans="1:22" ht="15">
      <c r="A56" s="86" t="s">
        <v>2128</v>
      </c>
      <c r="B56" s="86">
        <v>9</v>
      </c>
      <c r="C56" s="86" t="s">
        <v>2138</v>
      </c>
      <c r="D56" s="86">
        <v>4</v>
      </c>
      <c r="E56" s="86" t="s">
        <v>2141</v>
      </c>
      <c r="F56" s="86">
        <v>5</v>
      </c>
      <c r="G56" s="86" t="s">
        <v>2148</v>
      </c>
      <c r="H56" s="86">
        <v>3</v>
      </c>
      <c r="I56" s="86" t="s">
        <v>2157</v>
      </c>
      <c r="J56" s="86">
        <v>3</v>
      </c>
      <c r="K56" s="86" t="s">
        <v>2167</v>
      </c>
      <c r="L56" s="86">
        <v>4</v>
      </c>
      <c r="M56" s="86"/>
      <c r="N56" s="86"/>
      <c r="O56" s="86" t="s">
        <v>2177</v>
      </c>
      <c r="P56" s="86">
        <v>2</v>
      </c>
      <c r="Q56" s="86" t="s">
        <v>2187</v>
      </c>
      <c r="R56" s="86">
        <v>3</v>
      </c>
      <c r="S56" s="86" t="s">
        <v>2197</v>
      </c>
      <c r="T56" s="86">
        <v>2</v>
      </c>
      <c r="U56" s="86" t="s">
        <v>1532</v>
      </c>
      <c r="V56" s="86">
        <v>2</v>
      </c>
    </row>
    <row r="57" spans="1:22" ht="15">
      <c r="A57" s="86" t="s">
        <v>2129</v>
      </c>
      <c r="B57" s="86">
        <v>9</v>
      </c>
      <c r="C57" s="86" t="s">
        <v>2139</v>
      </c>
      <c r="D57" s="86">
        <v>4</v>
      </c>
      <c r="E57" s="86" t="s">
        <v>1514</v>
      </c>
      <c r="F57" s="86">
        <v>5</v>
      </c>
      <c r="G57" s="86" t="s">
        <v>2149</v>
      </c>
      <c r="H57" s="86">
        <v>3</v>
      </c>
      <c r="I57" s="86" t="s">
        <v>2158</v>
      </c>
      <c r="J57" s="86">
        <v>3</v>
      </c>
      <c r="K57" s="86" t="s">
        <v>2168</v>
      </c>
      <c r="L57" s="86">
        <v>4</v>
      </c>
      <c r="M57" s="86"/>
      <c r="N57" s="86"/>
      <c r="O57" s="86" t="s">
        <v>2178</v>
      </c>
      <c r="P57" s="86">
        <v>2</v>
      </c>
      <c r="Q57" s="86" t="s">
        <v>2188</v>
      </c>
      <c r="R57" s="86">
        <v>3</v>
      </c>
      <c r="S57" s="86" t="s">
        <v>2198</v>
      </c>
      <c r="T57" s="86">
        <v>2</v>
      </c>
      <c r="U57" s="86" t="s">
        <v>1533</v>
      </c>
      <c r="V57" s="86">
        <v>2</v>
      </c>
    </row>
    <row r="58" spans="1:22" ht="15">
      <c r="A58" s="86" t="s">
        <v>2130</v>
      </c>
      <c r="B58" s="86">
        <v>9</v>
      </c>
      <c r="C58" s="86" t="s">
        <v>2140</v>
      </c>
      <c r="D58" s="86">
        <v>4</v>
      </c>
      <c r="E58" s="86" t="s">
        <v>1513</v>
      </c>
      <c r="F58" s="86">
        <v>4</v>
      </c>
      <c r="G58" s="86" t="s">
        <v>2150</v>
      </c>
      <c r="H58" s="86">
        <v>3</v>
      </c>
      <c r="I58" s="86" t="s">
        <v>2159</v>
      </c>
      <c r="J58" s="86">
        <v>3</v>
      </c>
      <c r="K58" s="86" t="s">
        <v>2169</v>
      </c>
      <c r="L58" s="86">
        <v>4</v>
      </c>
      <c r="M58" s="86"/>
      <c r="N58" s="86"/>
      <c r="O58" s="86" t="s">
        <v>2179</v>
      </c>
      <c r="P58" s="86">
        <v>2</v>
      </c>
      <c r="Q58" s="86" t="s">
        <v>2189</v>
      </c>
      <c r="R58" s="86">
        <v>3</v>
      </c>
      <c r="S58" s="86" t="s">
        <v>2199</v>
      </c>
      <c r="T58" s="86">
        <v>2</v>
      </c>
      <c r="U58" s="86" t="s">
        <v>1534</v>
      </c>
      <c r="V58" s="86">
        <v>2</v>
      </c>
    </row>
    <row r="61" spans="1:22" ht="15" customHeight="1">
      <c r="A61" s="13" t="s">
        <v>1540</v>
      </c>
      <c r="B61" s="13" t="s">
        <v>1415</v>
      </c>
      <c r="C61" s="13" t="s">
        <v>1542</v>
      </c>
      <c r="D61" s="13" t="s">
        <v>1418</v>
      </c>
      <c r="E61" s="13" t="s">
        <v>1543</v>
      </c>
      <c r="F61" s="13" t="s">
        <v>1420</v>
      </c>
      <c r="G61" s="13" t="s">
        <v>1546</v>
      </c>
      <c r="H61" s="13" t="s">
        <v>1422</v>
      </c>
      <c r="I61" s="13" t="s">
        <v>1548</v>
      </c>
      <c r="J61" s="13" t="s">
        <v>1424</v>
      </c>
      <c r="K61" s="80" t="s">
        <v>1550</v>
      </c>
      <c r="L61" s="80" t="s">
        <v>1426</v>
      </c>
      <c r="M61" s="80" t="s">
        <v>1552</v>
      </c>
      <c r="N61" s="80" t="s">
        <v>1428</v>
      </c>
      <c r="O61" s="80" t="s">
        <v>1554</v>
      </c>
      <c r="P61" s="80" t="s">
        <v>1430</v>
      </c>
      <c r="Q61" s="80" t="s">
        <v>1556</v>
      </c>
      <c r="R61" s="80" t="s">
        <v>1432</v>
      </c>
      <c r="S61" s="80" t="s">
        <v>1558</v>
      </c>
      <c r="T61" s="80" t="s">
        <v>1434</v>
      </c>
      <c r="U61" s="80" t="s">
        <v>1560</v>
      </c>
      <c r="V61" s="80" t="s">
        <v>1435</v>
      </c>
    </row>
    <row r="62" spans="1:22" ht="15">
      <c r="A62" s="80" t="s">
        <v>276</v>
      </c>
      <c r="B62" s="80">
        <v>12</v>
      </c>
      <c r="C62" s="80" t="s">
        <v>312</v>
      </c>
      <c r="D62" s="80">
        <v>3</v>
      </c>
      <c r="E62" s="80" t="s">
        <v>271</v>
      </c>
      <c r="F62" s="80">
        <v>5</v>
      </c>
      <c r="G62" s="80" t="s">
        <v>276</v>
      </c>
      <c r="H62" s="80">
        <v>2</v>
      </c>
      <c r="I62" s="80" t="s">
        <v>276</v>
      </c>
      <c r="J62" s="80">
        <v>3</v>
      </c>
      <c r="K62" s="80"/>
      <c r="L62" s="80"/>
      <c r="M62" s="80"/>
      <c r="N62" s="80"/>
      <c r="O62" s="80"/>
      <c r="P62" s="80"/>
      <c r="Q62" s="80"/>
      <c r="R62" s="80"/>
      <c r="S62" s="80"/>
      <c r="T62" s="80"/>
      <c r="U62" s="80"/>
      <c r="V62" s="80"/>
    </row>
    <row r="63" spans="1:22" ht="15">
      <c r="A63" s="80" t="s">
        <v>271</v>
      </c>
      <c r="B63" s="80">
        <v>5</v>
      </c>
      <c r="C63" s="80" t="s">
        <v>276</v>
      </c>
      <c r="D63" s="80">
        <v>2</v>
      </c>
      <c r="E63" s="80" t="s">
        <v>276</v>
      </c>
      <c r="F63" s="80">
        <v>5</v>
      </c>
      <c r="G63" s="80" t="s">
        <v>267</v>
      </c>
      <c r="H63" s="80">
        <v>1</v>
      </c>
      <c r="I63" s="80" t="s">
        <v>264</v>
      </c>
      <c r="J63" s="80">
        <v>2</v>
      </c>
      <c r="K63" s="80"/>
      <c r="L63" s="80"/>
      <c r="M63" s="80"/>
      <c r="N63" s="80"/>
      <c r="O63" s="80"/>
      <c r="P63" s="80"/>
      <c r="Q63" s="80"/>
      <c r="R63" s="80"/>
      <c r="S63" s="80"/>
      <c r="T63" s="80"/>
      <c r="U63" s="80"/>
      <c r="V63" s="80"/>
    </row>
    <row r="64" spans="1:22" ht="15">
      <c r="A64" s="80" t="s">
        <v>312</v>
      </c>
      <c r="B64" s="80">
        <v>4</v>
      </c>
      <c r="C64" s="80" t="s">
        <v>272</v>
      </c>
      <c r="D64" s="80">
        <v>2</v>
      </c>
      <c r="E64" s="80" t="s">
        <v>253</v>
      </c>
      <c r="F64" s="80">
        <v>2</v>
      </c>
      <c r="G64" s="80"/>
      <c r="H64" s="80"/>
      <c r="I64" s="80" t="s">
        <v>312</v>
      </c>
      <c r="J64" s="80">
        <v>1</v>
      </c>
      <c r="K64" s="80"/>
      <c r="L64" s="80"/>
      <c r="M64" s="80"/>
      <c r="N64" s="80"/>
      <c r="O64" s="80"/>
      <c r="P64" s="80"/>
      <c r="Q64" s="80"/>
      <c r="R64" s="80"/>
      <c r="S64" s="80"/>
      <c r="T64" s="80"/>
      <c r="U64" s="80"/>
      <c r="V64" s="80"/>
    </row>
    <row r="65" spans="1:22" ht="15">
      <c r="A65" s="80" t="s">
        <v>253</v>
      </c>
      <c r="B65" s="80">
        <v>4</v>
      </c>
      <c r="C65" s="80" t="s">
        <v>294</v>
      </c>
      <c r="D65" s="80">
        <v>1</v>
      </c>
      <c r="E65" s="80" t="s">
        <v>317</v>
      </c>
      <c r="F65" s="80">
        <v>2</v>
      </c>
      <c r="G65" s="80"/>
      <c r="H65" s="80"/>
      <c r="I65" s="80" t="s">
        <v>253</v>
      </c>
      <c r="J65" s="80">
        <v>1</v>
      </c>
      <c r="K65" s="80"/>
      <c r="L65" s="80"/>
      <c r="M65" s="80"/>
      <c r="N65" s="80"/>
      <c r="O65" s="80"/>
      <c r="P65" s="80"/>
      <c r="Q65" s="80"/>
      <c r="R65" s="80"/>
      <c r="S65" s="80"/>
      <c r="T65" s="80"/>
      <c r="U65" s="80"/>
      <c r="V65" s="80"/>
    </row>
    <row r="66" spans="1:22" ht="15" customHeight="1">
      <c r="A66" s="80" t="s">
        <v>317</v>
      </c>
      <c r="B66" s="80">
        <v>3</v>
      </c>
      <c r="C66" s="80" t="s">
        <v>267</v>
      </c>
      <c r="D66" s="80">
        <v>1</v>
      </c>
      <c r="E66" s="80" t="s">
        <v>295</v>
      </c>
      <c r="F66" s="80">
        <v>2</v>
      </c>
      <c r="G66" s="80"/>
      <c r="H66" s="80"/>
      <c r="I66" s="80"/>
      <c r="J66" s="80"/>
      <c r="K66" s="80"/>
      <c r="L66" s="80"/>
      <c r="M66" s="80"/>
      <c r="N66" s="80"/>
      <c r="O66" s="80"/>
      <c r="P66" s="80"/>
      <c r="Q66" s="80"/>
      <c r="R66" s="80"/>
      <c r="S66" s="80"/>
      <c r="T66" s="80"/>
      <c r="U66" s="80"/>
      <c r="V66" s="80"/>
    </row>
    <row r="67" spans="1:22" ht="15">
      <c r="A67" s="80" t="s">
        <v>264</v>
      </c>
      <c r="B67" s="80">
        <v>3</v>
      </c>
      <c r="C67" s="80" t="s">
        <v>253</v>
      </c>
      <c r="D67" s="80">
        <v>1</v>
      </c>
      <c r="E67" s="80" t="s">
        <v>264</v>
      </c>
      <c r="F67" s="80">
        <v>1</v>
      </c>
      <c r="G67" s="80"/>
      <c r="H67" s="80"/>
      <c r="I67" s="80"/>
      <c r="J67" s="80"/>
      <c r="K67" s="80"/>
      <c r="L67" s="80"/>
      <c r="M67" s="80"/>
      <c r="N67" s="80"/>
      <c r="O67" s="80"/>
      <c r="P67" s="80"/>
      <c r="Q67" s="80"/>
      <c r="R67" s="80"/>
      <c r="S67" s="80"/>
      <c r="T67" s="80"/>
      <c r="U67" s="80"/>
      <c r="V67" s="80"/>
    </row>
    <row r="68" spans="1:22" ht="15">
      <c r="A68" s="80" t="s">
        <v>272</v>
      </c>
      <c r="B68" s="80">
        <v>2</v>
      </c>
      <c r="C68" s="80" t="s">
        <v>302</v>
      </c>
      <c r="D68" s="80">
        <v>1</v>
      </c>
      <c r="E68" s="80"/>
      <c r="F68" s="80"/>
      <c r="G68" s="80"/>
      <c r="H68" s="80"/>
      <c r="I68" s="80"/>
      <c r="J68" s="80"/>
      <c r="K68" s="80"/>
      <c r="L68" s="80"/>
      <c r="M68" s="80"/>
      <c r="N68" s="80"/>
      <c r="O68" s="80"/>
      <c r="P68" s="80"/>
      <c r="Q68" s="80"/>
      <c r="R68" s="80"/>
      <c r="S68" s="80"/>
      <c r="T68" s="80"/>
      <c r="U68" s="80"/>
      <c r="V68" s="80"/>
    </row>
    <row r="69" spans="1:22" ht="15">
      <c r="A69" s="80" t="s">
        <v>267</v>
      </c>
      <c r="B69" s="80">
        <v>2</v>
      </c>
      <c r="C69" s="80" t="s">
        <v>321</v>
      </c>
      <c r="D69" s="80">
        <v>1</v>
      </c>
      <c r="E69" s="80"/>
      <c r="F69" s="80"/>
      <c r="G69" s="80"/>
      <c r="H69" s="80"/>
      <c r="I69" s="80"/>
      <c r="J69" s="80"/>
      <c r="K69" s="80"/>
      <c r="L69" s="80"/>
      <c r="M69" s="80"/>
      <c r="N69" s="80"/>
      <c r="O69" s="80"/>
      <c r="P69" s="80"/>
      <c r="Q69" s="80"/>
      <c r="R69" s="80"/>
      <c r="S69" s="80"/>
      <c r="T69" s="80"/>
      <c r="U69" s="80"/>
      <c r="V69" s="80"/>
    </row>
    <row r="70" spans="1:22" ht="15">
      <c r="A70" s="80" t="s">
        <v>295</v>
      </c>
      <c r="B70" s="80">
        <v>2</v>
      </c>
      <c r="C70" s="80" t="s">
        <v>289</v>
      </c>
      <c r="D70" s="80">
        <v>1</v>
      </c>
      <c r="E70" s="80"/>
      <c r="F70" s="80"/>
      <c r="G70" s="80"/>
      <c r="H70" s="80"/>
      <c r="I70" s="80"/>
      <c r="J70" s="80"/>
      <c r="K70" s="80"/>
      <c r="L70" s="80"/>
      <c r="M70" s="80"/>
      <c r="N70" s="80"/>
      <c r="O70" s="80"/>
      <c r="P70" s="80"/>
      <c r="Q70" s="80"/>
      <c r="R70" s="80"/>
      <c r="S70" s="80"/>
      <c r="T70" s="80"/>
      <c r="U70" s="80"/>
      <c r="V70" s="80"/>
    </row>
    <row r="71" spans="1:22" ht="15">
      <c r="A71" s="80" t="s">
        <v>294</v>
      </c>
      <c r="B71" s="80">
        <v>1</v>
      </c>
      <c r="C71" s="80" t="s">
        <v>1971</v>
      </c>
      <c r="D71" s="80">
        <v>1</v>
      </c>
      <c r="E71" s="80"/>
      <c r="F71" s="80"/>
      <c r="G71" s="80"/>
      <c r="H71" s="80"/>
      <c r="I71" s="80"/>
      <c r="J71" s="80"/>
      <c r="K71" s="80"/>
      <c r="L71" s="80"/>
      <c r="M71" s="80"/>
      <c r="N71" s="80"/>
      <c r="O71" s="80"/>
      <c r="P71" s="80"/>
      <c r="Q71" s="80"/>
      <c r="R71" s="80"/>
      <c r="S71" s="80"/>
      <c r="T71" s="80"/>
      <c r="U71" s="80"/>
      <c r="V71" s="80"/>
    </row>
    <row r="74" spans="1:22" ht="15" customHeight="1">
      <c r="A74" s="13" t="s">
        <v>1541</v>
      </c>
      <c r="B74" s="13" t="s">
        <v>1415</v>
      </c>
      <c r="C74" s="13" t="s">
        <v>1544</v>
      </c>
      <c r="D74" s="13" t="s">
        <v>1418</v>
      </c>
      <c r="E74" s="13" t="s">
        <v>1545</v>
      </c>
      <c r="F74" s="13" t="s">
        <v>1420</v>
      </c>
      <c r="G74" s="13" t="s">
        <v>1547</v>
      </c>
      <c r="H74" s="13" t="s">
        <v>1422</v>
      </c>
      <c r="I74" s="13" t="s">
        <v>1549</v>
      </c>
      <c r="J74" s="13" t="s">
        <v>1424</v>
      </c>
      <c r="K74" s="13" t="s">
        <v>1551</v>
      </c>
      <c r="L74" s="13" t="s">
        <v>1426</v>
      </c>
      <c r="M74" s="13" t="s">
        <v>1553</v>
      </c>
      <c r="N74" s="13" t="s">
        <v>1428</v>
      </c>
      <c r="O74" s="13" t="s">
        <v>1555</v>
      </c>
      <c r="P74" s="13" t="s">
        <v>1430</v>
      </c>
      <c r="Q74" s="80" t="s">
        <v>1557</v>
      </c>
      <c r="R74" s="80" t="s">
        <v>1432</v>
      </c>
      <c r="S74" s="80" t="s">
        <v>1559</v>
      </c>
      <c r="T74" s="80" t="s">
        <v>1434</v>
      </c>
      <c r="U74" s="80" t="s">
        <v>1561</v>
      </c>
      <c r="V74" s="80" t="s">
        <v>1435</v>
      </c>
    </row>
    <row r="75" spans="1:22" ht="15">
      <c r="A75" s="80" t="s">
        <v>276</v>
      </c>
      <c r="B75" s="80">
        <v>25</v>
      </c>
      <c r="C75" s="80" t="s">
        <v>276</v>
      </c>
      <c r="D75" s="80">
        <v>8</v>
      </c>
      <c r="E75" s="80" t="s">
        <v>296</v>
      </c>
      <c r="F75" s="80">
        <v>12</v>
      </c>
      <c r="G75" s="80" t="s">
        <v>273</v>
      </c>
      <c r="H75" s="80">
        <v>5</v>
      </c>
      <c r="I75" s="80" t="s">
        <v>276</v>
      </c>
      <c r="J75" s="80">
        <v>7</v>
      </c>
      <c r="K75" s="80" t="s">
        <v>299</v>
      </c>
      <c r="L75" s="80">
        <v>4</v>
      </c>
      <c r="M75" s="80" t="s">
        <v>304</v>
      </c>
      <c r="N75" s="80">
        <v>1</v>
      </c>
      <c r="O75" s="80" t="s">
        <v>300</v>
      </c>
      <c r="P75" s="80">
        <v>2</v>
      </c>
      <c r="Q75" s="80"/>
      <c r="R75" s="80"/>
      <c r="S75" s="80"/>
      <c r="T75" s="80"/>
      <c r="U75" s="80"/>
      <c r="V75" s="80"/>
    </row>
    <row r="76" spans="1:22" ht="15">
      <c r="A76" s="80" t="s">
        <v>258</v>
      </c>
      <c r="B76" s="80">
        <v>17</v>
      </c>
      <c r="C76" s="80" t="s">
        <v>294</v>
      </c>
      <c r="D76" s="80">
        <v>6</v>
      </c>
      <c r="E76" s="80" t="s">
        <v>295</v>
      </c>
      <c r="F76" s="80">
        <v>12</v>
      </c>
      <c r="G76" s="80" t="s">
        <v>285</v>
      </c>
      <c r="H76" s="80">
        <v>5</v>
      </c>
      <c r="I76" s="80" t="s">
        <v>258</v>
      </c>
      <c r="J76" s="80">
        <v>6</v>
      </c>
      <c r="K76" s="80" t="s">
        <v>298</v>
      </c>
      <c r="L76" s="80">
        <v>4</v>
      </c>
      <c r="M76" s="80" t="s">
        <v>316</v>
      </c>
      <c r="N76" s="80">
        <v>1</v>
      </c>
      <c r="O76" s="80"/>
      <c r="P76" s="80"/>
      <c r="Q76" s="80"/>
      <c r="R76" s="80"/>
      <c r="S76" s="80"/>
      <c r="T76" s="80"/>
      <c r="U76" s="80"/>
      <c r="V76" s="80"/>
    </row>
    <row r="77" spans="1:22" ht="15">
      <c r="A77" s="80" t="s">
        <v>296</v>
      </c>
      <c r="B77" s="80">
        <v>13</v>
      </c>
      <c r="C77" s="80" t="s">
        <v>319</v>
      </c>
      <c r="D77" s="80">
        <v>4</v>
      </c>
      <c r="E77" s="80" t="s">
        <v>276</v>
      </c>
      <c r="F77" s="80">
        <v>7</v>
      </c>
      <c r="G77" s="80" t="s">
        <v>283</v>
      </c>
      <c r="H77" s="80">
        <v>5</v>
      </c>
      <c r="I77" s="80" t="s">
        <v>264</v>
      </c>
      <c r="J77" s="80">
        <v>3</v>
      </c>
      <c r="K77" s="80" t="s">
        <v>297</v>
      </c>
      <c r="L77" s="80">
        <v>4</v>
      </c>
      <c r="M77" s="80" t="s">
        <v>315</v>
      </c>
      <c r="N77" s="80">
        <v>1</v>
      </c>
      <c r="O77" s="80"/>
      <c r="P77" s="80"/>
      <c r="Q77" s="80"/>
      <c r="R77" s="80"/>
      <c r="S77" s="80"/>
      <c r="T77" s="80"/>
      <c r="U77" s="80"/>
      <c r="V77" s="80"/>
    </row>
    <row r="78" spans="1:22" ht="15">
      <c r="A78" s="80" t="s">
        <v>295</v>
      </c>
      <c r="B78" s="80">
        <v>13</v>
      </c>
      <c r="C78" s="80" t="s">
        <v>258</v>
      </c>
      <c r="D78" s="80">
        <v>3</v>
      </c>
      <c r="E78" s="80" t="s">
        <v>258</v>
      </c>
      <c r="F78" s="80">
        <v>5</v>
      </c>
      <c r="G78" s="80" t="s">
        <v>264</v>
      </c>
      <c r="H78" s="80">
        <v>3</v>
      </c>
      <c r="I78" s="80" t="s">
        <v>303</v>
      </c>
      <c r="J78" s="80">
        <v>3</v>
      </c>
      <c r="K78" s="80"/>
      <c r="L78" s="80"/>
      <c r="M78" s="80"/>
      <c r="N78" s="80"/>
      <c r="O78" s="80"/>
      <c r="P78" s="80"/>
      <c r="Q78" s="80"/>
      <c r="R78" s="80"/>
      <c r="S78" s="80"/>
      <c r="T78" s="80"/>
      <c r="U78" s="80"/>
      <c r="V78" s="80"/>
    </row>
    <row r="79" spans="1:22" ht="15" customHeight="1">
      <c r="A79" s="80" t="s">
        <v>264</v>
      </c>
      <c r="B79" s="80">
        <v>12</v>
      </c>
      <c r="C79" s="80" t="s">
        <v>277</v>
      </c>
      <c r="D79" s="80">
        <v>3</v>
      </c>
      <c r="E79" s="80" t="s">
        <v>264</v>
      </c>
      <c r="F79" s="80">
        <v>4</v>
      </c>
      <c r="G79" s="80" t="s">
        <v>258</v>
      </c>
      <c r="H79" s="80">
        <v>3</v>
      </c>
      <c r="I79" s="80" t="s">
        <v>273</v>
      </c>
      <c r="J79" s="80">
        <v>2</v>
      </c>
      <c r="K79" s="80"/>
      <c r="L79" s="80"/>
      <c r="M79" s="80"/>
      <c r="N79" s="80"/>
      <c r="O79" s="80"/>
      <c r="P79" s="80"/>
      <c r="Q79" s="80"/>
      <c r="R79" s="80"/>
      <c r="S79" s="80"/>
      <c r="T79" s="80"/>
      <c r="U79" s="80"/>
      <c r="V79" s="80"/>
    </row>
    <row r="80" spans="1:22" ht="15">
      <c r="A80" s="80" t="s">
        <v>273</v>
      </c>
      <c r="B80" s="80">
        <v>11</v>
      </c>
      <c r="C80" s="80" t="s">
        <v>273</v>
      </c>
      <c r="D80" s="80">
        <v>3</v>
      </c>
      <c r="E80" s="80" t="s">
        <v>271</v>
      </c>
      <c r="F80" s="80">
        <v>3</v>
      </c>
      <c r="G80" s="80" t="s">
        <v>276</v>
      </c>
      <c r="H80" s="80">
        <v>3</v>
      </c>
      <c r="I80" s="80" t="s">
        <v>253</v>
      </c>
      <c r="J80" s="80">
        <v>1</v>
      </c>
      <c r="K80" s="80"/>
      <c r="L80" s="80"/>
      <c r="M80" s="80"/>
      <c r="N80" s="80"/>
      <c r="O80" s="80"/>
      <c r="P80" s="80"/>
      <c r="Q80" s="80"/>
      <c r="R80" s="80"/>
      <c r="S80" s="80"/>
      <c r="T80" s="80"/>
      <c r="U80" s="80"/>
      <c r="V80" s="80"/>
    </row>
    <row r="81" spans="1:22" ht="15">
      <c r="A81" s="80" t="s">
        <v>285</v>
      </c>
      <c r="B81" s="80">
        <v>9</v>
      </c>
      <c r="C81" s="80" t="s">
        <v>267</v>
      </c>
      <c r="D81" s="80">
        <v>3</v>
      </c>
      <c r="E81" s="80" t="s">
        <v>254</v>
      </c>
      <c r="F81" s="80">
        <v>2</v>
      </c>
      <c r="G81" s="80" t="s">
        <v>267</v>
      </c>
      <c r="H81" s="80">
        <v>3</v>
      </c>
      <c r="I81" s="80" t="s">
        <v>291</v>
      </c>
      <c r="J81" s="80">
        <v>1</v>
      </c>
      <c r="K81" s="80"/>
      <c r="L81" s="80"/>
      <c r="M81" s="80"/>
      <c r="N81" s="80"/>
      <c r="O81" s="80"/>
      <c r="P81" s="80"/>
      <c r="Q81" s="80"/>
      <c r="R81" s="80"/>
      <c r="S81" s="80"/>
      <c r="T81" s="80"/>
      <c r="U81" s="80"/>
      <c r="V81" s="80"/>
    </row>
    <row r="82" spans="1:22" ht="15">
      <c r="A82" s="80" t="s">
        <v>294</v>
      </c>
      <c r="B82" s="80">
        <v>7</v>
      </c>
      <c r="C82" s="80" t="s">
        <v>254</v>
      </c>
      <c r="D82" s="80">
        <v>2</v>
      </c>
      <c r="E82" s="80" t="s">
        <v>249</v>
      </c>
      <c r="F82" s="80">
        <v>2</v>
      </c>
      <c r="G82" s="80" t="s">
        <v>287</v>
      </c>
      <c r="H82" s="80">
        <v>3</v>
      </c>
      <c r="I82" s="80" t="s">
        <v>290</v>
      </c>
      <c r="J82" s="80">
        <v>1</v>
      </c>
      <c r="K82" s="80"/>
      <c r="L82" s="80"/>
      <c r="M82" s="80"/>
      <c r="N82" s="80"/>
      <c r="O82" s="80"/>
      <c r="P82" s="80"/>
      <c r="Q82" s="80"/>
      <c r="R82" s="80"/>
      <c r="S82" s="80"/>
      <c r="T82" s="80"/>
      <c r="U82" s="80"/>
      <c r="V82" s="80"/>
    </row>
    <row r="83" spans="1:22" ht="15">
      <c r="A83" s="80" t="s">
        <v>271</v>
      </c>
      <c r="B83" s="80">
        <v>7</v>
      </c>
      <c r="C83" s="80" t="s">
        <v>264</v>
      </c>
      <c r="D83" s="80">
        <v>2</v>
      </c>
      <c r="E83" s="80" t="s">
        <v>293</v>
      </c>
      <c r="F83" s="80">
        <v>2</v>
      </c>
      <c r="G83" s="80" t="s">
        <v>252</v>
      </c>
      <c r="H83" s="80">
        <v>3</v>
      </c>
      <c r="I83" s="80" t="s">
        <v>257</v>
      </c>
      <c r="J83" s="80">
        <v>1</v>
      </c>
      <c r="K83" s="80"/>
      <c r="L83" s="80"/>
      <c r="M83" s="80"/>
      <c r="N83" s="80"/>
      <c r="O83" s="80"/>
      <c r="P83" s="80"/>
      <c r="Q83" s="80"/>
      <c r="R83" s="80"/>
      <c r="S83" s="80"/>
      <c r="T83" s="80"/>
      <c r="U83" s="80"/>
      <c r="V83" s="80"/>
    </row>
    <row r="84" spans="1:22" ht="15">
      <c r="A84" s="80" t="s">
        <v>267</v>
      </c>
      <c r="B84" s="80">
        <v>6</v>
      </c>
      <c r="C84" s="80" t="s">
        <v>323</v>
      </c>
      <c r="D84" s="80">
        <v>2</v>
      </c>
      <c r="E84" s="80" t="s">
        <v>292</v>
      </c>
      <c r="F84" s="80">
        <v>2</v>
      </c>
      <c r="G84" s="80" t="s">
        <v>271</v>
      </c>
      <c r="H84" s="80">
        <v>3</v>
      </c>
      <c r="I84" s="80" t="s">
        <v>311</v>
      </c>
      <c r="J84" s="80">
        <v>1</v>
      </c>
      <c r="K84" s="80"/>
      <c r="L84" s="80"/>
      <c r="M84" s="80"/>
      <c r="N84" s="80"/>
      <c r="O84" s="80"/>
      <c r="P84" s="80"/>
      <c r="Q84" s="80"/>
      <c r="R84" s="80"/>
      <c r="S84" s="80"/>
      <c r="T84" s="80"/>
      <c r="U84" s="80"/>
      <c r="V84" s="80"/>
    </row>
    <row r="87" spans="1:22" ht="15" customHeight="1">
      <c r="A87" s="13" t="s">
        <v>1564</v>
      </c>
      <c r="B87" s="13" t="s">
        <v>1415</v>
      </c>
      <c r="C87" s="13" t="s">
        <v>1565</v>
      </c>
      <c r="D87" s="13" t="s">
        <v>1418</v>
      </c>
      <c r="E87" s="13" t="s">
        <v>1566</v>
      </c>
      <c r="F87" s="13" t="s">
        <v>1420</v>
      </c>
      <c r="G87" s="13" t="s">
        <v>1567</v>
      </c>
      <c r="H87" s="13" t="s">
        <v>1422</v>
      </c>
      <c r="I87" s="13" t="s">
        <v>1568</v>
      </c>
      <c r="J87" s="13" t="s">
        <v>1424</v>
      </c>
      <c r="K87" s="13" t="s">
        <v>1569</v>
      </c>
      <c r="L87" s="13" t="s">
        <v>1426</v>
      </c>
      <c r="M87" s="13" t="s">
        <v>1570</v>
      </c>
      <c r="N87" s="13" t="s">
        <v>1428</v>
      </c>
      <c r="O87" s="13" t="s">
        <v>1571</v>
      </c>
      <c r="P87" s="13" t="s">
        <v>1430</v>
      </c>
      <c r="Q87" s="13" t="s">
        <v>1572</v>
      </c>
      <c r="R87" s="13" t="s">
        <v>1432</v>
      </c>
      <c r="S87" s="13" t="s">
        <v>1573</v>
      </c>
      <c r="T87" s="13" t="s">
        <v>1434</v>
      </c>
      <c r="U87" s="13" t="s">
        <v>1574</v>
      </c>
      <c r="V87" s="13" t="s">
        <v>1435</v>
      </c>
    </row>
    <row r="88" spans="1:22" ht="15">
      <c r="A88" s="115" t="s">
        <v>1970</v>
      </c>
      <c r="B88" s="80">
        <v>376703</v>
      </c>
      <c r="C88" s="115" t="s">
        <v>1965</v>
      </c>
      <c r="D88" s="80">
        <v>114867</v>
      </c>
      <c r="E88" s="115" t="s">
        <v>269</v>
      </c>
      <c r="F88" s="80">
        <v>240867</v>
      </c>
      <c r="G88" s="115" t="s">
        <v>1970</v>
      </c>
      <c r="H88" s="80">
        <v>376703</v>
      </c>
      <c r="I88" s="115" t="s">
        <v>246</v>
      </c>
      <c r="J88" s="80">
        <v>10628</v>
      </c>
      <c r="K88" s="115" t="s">
        <v>298</v>
      </c>
      <c r="L88" s="80">
        <v>25425</v>
      </c>
      <c r="M88" s="115" t="s">
        <v>315</v>
      </c>
      <c r="N88" s="80">
        <v>658</v>
      </c>
      <c r="O88" s="115" t="s">
        <v>280</v>
      </c>
      <c r="P88" s="80">
        <v>6356</v>
      </c>
      <c r="Q88" s="115" t="s">
        <v>266</v>
      </c>
      <c r="R88" s="80">
        <v>4551</v>
      </c>
      <c r="S88" s="115" t="s">
        <v>260</v>
      </c>
      <c r="T88" s="80">
        <v>2117</v>
      </c>
      <c r="U88" s="115" t="s">
        <v>248</v>
      </c>
      <c r="V88" s="80">
        <v>2627</v>
      </c>
    </row>
    <row r="89" spans="1:22" ht="15">
      <c r="A89" s="115" t="s">
        <v>269</v>
      </c>
      <c r="B89" s="80">
        <v>240867</v>
      </c>
      <c r="C89" s="115" t="s">
        <v>1971</v>
      </c>
      <c r="D89" s="80">
        <v>56162</v>
      </c>
      <c r="E89" s="115" t="s">
        <v>276</v>
      </c>
      <c r="F89" s="80">
        <v>172900</v>
      </c>
      <c r="G89" s="115" t="s">
        <v>307</v>
      </c>
      <c r="H89" s="80">
        <v>75385</v>
      </c>
      <c r="I89" s="115" t="s">
        <v>303</v>
      </c>
      <c r="J89" s="80">
        <v>8619</v>
      </c>
      <c r="K89" s="115" t="s">
        <v>239</v>
      </c>
      <c r="L89" s="80">
        <v>12085</v>
      </c>
      <c r="M89" s="115" t="s">
        <v>316</v>
      </c>
      <c r="N89" s="80">
        <v>528</v>
      </c>
      <c r="O89" s="115" t="s">
        <v>244</v>
      </c>
      <c r="P89" s="80">
        <v>1264</v>
      </c>
      <c r="Q89" s="115" t="s">
        <v>241</v>
      </c>
      <c r="R89" s="80">
        <v>743</v>
      </c>
      <c r="S89" s="115" t="s">
        <v>237</v>
      </c>
      <c r="T89" s="80">
        <v>236</v>
      </c>
      <c r="U89" s="115" t="s">
        <v>236</v>
      </c>
      <c r="V89" s="80">
        <v>1121</v>
      </c>
    </row>
    <row r="90" spans="1:22" ht="15">
      <c r="A90" s="115" t="s">
        <v>276</v>
      </c>
      <c r="B90" s="80">
        <v>172900</v>
      </c>
      <c r="C90" s="115" t="s">
        <v>317</v>
      </c>
      <c r="D90" s="80">
        <v>41377</v>
      </c>
      <c r="E90" s="115" t="s">
        <v>271</v>
      </c>
      <c r="F90" s="80">
        <v>19203</v>
      </c>
      <c r="G90" s="115" t="s">
        <v>285</v>
      </c>
      <c r="H90" s="80">
        <v>50928</v>
      </c>
      <c r="I90" s="115" t="s">
        <v>277</v>
      </c>
      <c r="J90" s="80">
        <v>6088</v>
      </c>
      <c r="K90" s="115" t="s">
        <v>299</v>
      </c>
      <c r="L90" s="80">
        <v>8158</v>
      </c>
      <c r="M90" s="115" t="s">
        <v>304</v>
      </c>
      <c r="N90" s="80">
        <v>422</v>
      </c>
      <c r="O90" s="115" t="s">
        <v>300</v>
      </c>
      <c r="P90" s="80">
        <v>107</v>
      </c>
      <c r="Q90" s="115" t="s">
        <v>270</v>
      </c>
      <c r="R90" s="80">
        <v>336</v>
      </c>
      <c r="S90" s="115"/>
      <c r="T90" s="80"/>
      <c r="U90" s="115"/>
      <c r="V90" s="80"/>
    </row>
    <row r="91" spans="1:22" ht="15">
      <c r="A91" s="115" t="s">
        <v>1965</v>
      </c>
      <c r="B91" s="80">
        <v>114867</v>
      </c>
      <c r="C91" s="115" t="s">
        <v>324</v>
      </c>
      <c r="D91" s="80">
        <v>32985</v>
      </c>
      <c r="E91" s="115" t="s">
        <v>245</v>
      </c>
      <c r="F91" s="80">
        <v>13038</v>
      </c>
      <c r="G91" s="115" t="s">
        <v>262</v>
      </c>
      <c r="H91" s="80">
        <v>26707</v>
      </c>
      <c r="I91" s="115" t="s">
        <v>242</v>
      </c>
      <c r="J91" s="80">
        <v>4514</v>
      </c>
      <c r="K91" s="115" t="s">
        <v>240</v>
      </c>
      <c r="L91" s="80">
        <v>745</v>
      </c>
      <c r="M91" s="115" t="s">
        <v>265</v>
      </c>
      <c r="N91" s="80">
        <v>274</v>
      </c>
      <c r="O91" s="115"/>
      <c r="P91" s="80"/>
      <c r="Q91" s="115"/>
      <c r="R91" s="80"/>
      <c r="S91" s="115"/>
      <c r="T91" s="80"/>
      <c r="U91" s="115"/>
      <c r="V91" s="80"/>
    </row>
    <row r="92" spans="1:22" ht="15" customHeight="1">
      <c r="A92" s="115" t="s">
        <v>307</v>
      </c>
      <c r="B92" s="80">
        <v>75385</v>
      </c>
      <c r="C92" s="115" t="s">
        <v>288</v>
      </c>
      <c r="D92" s="80">
        <v>28642</v>
      </c>
      <c r="E92" s="115" t="s">
        <v>1966</v>
      </c>
      <c r="F92" s="80">
        <v>9520</v>
      </c>
      <c r="G92" s="115" t="s">
        <v>310</v>
      </c>
      <c r="H92" s="80">
        <v>12195</v>
      </c>
      <c r="I92" s="115" t="s">
        <v>278</v>
      </c>
      <c r="J92" s="80">
        <v>4178</v>
      </c>
      <c r="K92" s="115" t="s">
        <v>1967</v>
      </c>
      <c r="L92" s="80">
        <v>575</v>
      </c>
      <c r="M92" s="115"/>
      <c r="N92" s="80"/>
      <c r="O92" s="115"/>
      <c r="P92" s="80"/>
      <c r="Q92" s="115"/>
      <c r="R92" s="80"/>
      <c r="S92" s="115"/>
      <c r="T92" s="80"/>
      <c r="U92" s="115"/>
      <c r="V92" s="80"/>
    </row>
    <row r="93" spans="1:22" ht="15">
      <c r="A93" s="115" t="s">
        <v>1971</v>
      </c>
      <c r="B93" s="80">
        <v>56162</v>
      </c>
      <c r="C93" s="115" t="s">
        <v>319</v>
      </c>
      <c r="D93" s="80">
        <v>14446</v>
      </c>
      <c r="E93" s="115" t="s">
        <v>249</v>
      </c>
      <c r="F93" s="80">
        <v>8288</v>
      </c>
      <c r="G93" s="115" t="s">
        <v>283</v>
      </c>
      <c r="H93" s="80">
        <v>11443</v>
      </c>
      <c r="I93" s="115" t="s">
        <v>273</v>
      </c>
      <c r="J93" s="80">
        <v>2839</v>
      </c>
      <c r="K93" s="115" t="s">
        <v>1969</v>
      </c>
      <c r="L93" s="80">
        <v>270</v>
      </c>
      <c r="M93" s="115"/>
      <c r="N93" s="80"/>
      <c r="O93" s="115"/>
      <c r="P93" s="80"/>
      <c r="Q93" s="115"/>
      <c r="R93" s="80"/>
      <c r="S93" s="115"/>
      <c r="T93" s="80"/>
      <c r="U93" s="115"/>
      <c r="V93" s="80"/>
    </row>
    <row r="94" spans="1:22" ht="15">
      <c r="A94" s="115" t="s">
        <v>285</v>
      </c>
      <c r="B94" s="80">
        <v>50928</v>
      </c>
      <c r="C94" s="115" t="s">
        <v>306</v>
      </c>
      <c r="D94" s="80">
        <v>13868</v>
      </c>
      <c r="E94" s="115" t="s">
        <v>284</v>
      </c>
      <c r="F94" s="80">
        <v>6371</v>
      </c>
      <c r="G94" s="115" t="s">
        <v>256</v>
      </c>
      <c r="H94" s="80">
        <v>10480</v>
      </c>
      <c r="I94" s="115" t="s">
        <v>257</v>
      </c>
      <c r="J94" s="80">
        <v>1841</v>
      </c>
      <c r="K94" s="115" t="s">
        <v>297</v>
      </c>
      <c r="L94" s="80">
        <v>7</v>
      </c>
      <c r="M94" s="115"/>
      <c r="N94" s="80"/>
      <c r="O94" s="115"/>
      <c r="P94" s="80"/>
      <c r="Q94" s="115"/>
      <c r="R94" s="80"/>
      <c r="S94" s="115"/>
      <c r="T94" s="80"/>
      <c r="U94" s="115"/>
      <c r="V94" s="80"/>
    </row>
    <row r="95" spans="1:22" ht="15">
      <c r="A95" s="115" t="s">
        <v>317</v>
      </c>
      <c r="B95" s="80">
        <v>41377</v>
      </c>
      <c r="C95" s="115" t="s">
        <v>301</v>
      </c>
      <c r="D95" s="80">
        <v>12778</v>
      </c>
      <c r="E95" s="115" t="s">
        <v>295</v>
      </c>
      <c r="F95" s="80">
        <v>3153</v>
      </c>
      <c r="G95" s="115" t="s">
        <v>309</v>
      </c>
      <c r="H95" s="80">
        <v>7423</v>
      </c>
      <c r="I95" s="115" t="s">
        <v>264</v>
      </c>
      <c r="J95" s="80">
        <v>1086</v>
      </c>
      <c r="K95" s="115"/>
      <c r="L95" s="80"/>
      <c r="M95" s="115"/>
      <c r="N95" s="80"/>
      <c r="O95" s="115"/>
      <c r="P95" s="80"/>
      <c r="Q95" s="115"/>
      <c r="R95" s="80"/>
      <c r="S95" s="115"/>
      <c r="T95" s="80"/>
      <c r="U95" s="115"/>
      <c r="V95" s="80"/>
    </row>
    <row r="96" spans="1:22" ht="15">
      <c r="A96" s="115" t="s">
        <v>324</v>
      </c>
      <c r="B96" s="80">
        <v>32985</v>
      </c>
      <c r="C96" s="115" t="s">
        <v>251</v>
      </c>
      <c r="D96" s="80">
        <v>9498</v>
      </c>
      <c r="E96" s="115" t="s">
        <v>254</v>
      </c>
      <c r="F96" s="80">
        <v>2793</v>
      </c>
      <c r="G96" s="115" t="s">
        <v>308</v>
      </c>
      <c r="H96" s="80">
        <v>5951</v>
      </c>
      <c r="I96" s="115" t="s">
        <v>290</v>
      </c>
      <c r="J96" s="80">
        <v>674</v>
      </c>
      <c r="K96" s="115"/>
      <c r="L96" s="80"/>
      <c r="M96" s="115"/>
      <c r="N96" s="80"/>
      <c r="O96" s="115"/>
      <c r="P96" s="80"/>
      <c r="Q96" s="115"/>
      <c r="R96" s="80"/>
      <c r="S96" s="115"/>
      <c r="T96" s="80"/>
      <c r="U96" s="115"/>
      <c r="V96" s="80"/>
    </row>
    <row r="97" spans="1:22" ht="15">
      <c r="A97" s="115" t="s">
        <v>288</v>
      </c>
      <c r="B97" s="80">
        <v>28642</v>
      </c>
      <c r="C97" s="115" t="s">
        <v>291</v>
      </c>
      <c r="D97" s="80">
        <v>8184</v>
      </c>
      <c r="E97" s="115" t="s">
        <v>247</v>
      </c>
      <c r="F97" s="80">
        <v>2200</v>
      </c>
      <c r="G97" s="115" t="s">
        <v>305</v>
      </c>
      <c r="H97" s="80">
        <v>4462</v>
      </c>
      <c r="I97" s="115" t="s">
        <v>259</v>
      </c>
      <c r="J97" s="80">
        <v>493</v>
      </c>
      <c r="K97" s="115"/>
      <c r="L97" s="80"/>
      <c r="M97" s="115"/>
      <c r="N97" s="80"/>
      <c r="O97" s="115"/>
      <c r="P97" s="80"/>
      <c r="Q97" s="115"/>
      <c r="R97" s="80"/>
      <c r="S97" s="115"/>
      <c r="T97" s="80"/>
      <c r="U97" s="115"/>
      <c r="V97" s="80"/>
    </row>
  </sheetData>
  <hyperlinks>
    <hyperlink ref="A2" r:id="rId1" display="https://twitter.com/DrMStiegler/status/971148944880349186"/>
    <hyperlink ref="A3" r:id="rId2" display="https://twitter.com/juliomayol/status/1082038657391968257"/>
    <hyperlink ref="A4" r:id="rId3" display="https://twitter.com/perbinder/status/1081943614010331136"/>
    <hyperlink ref="A5" r:id="rId4" display="https://twitter.com/juliomayol/status/1081624315337023490"/>
    <hyperlink ref="A6" r:id="rId5" display="https://onlinelibrary.wiley.com/doi/10.1002/bjs.10782?cookieSet=1"/>
    <hyperlink ref="A7" r:id="rId6" display="https://twitter.com/Skepticscalpel/status/1081959604664352768"/>
    <hyperlink ref="A8" r:id="rId7" display="https://www.emjreviews.com/gastroenterology/symposium/delivering-precision-medicine-and-patient-centred-care-through-a-multidisciplinary-approach/"/>
    <hyperlink ref="A9" r:id="rId8" display="https://twitter.com/balibreajose/status/1081606486168616961"/>
    <hyperlink ref="A10" r:id="rId9" display="http://www.facetsjournal.com/doi/10.1139/facets-2018-0002"/>
    <hyperlink ref="A11" r:id="rId10" display="https://twitter.com/drivadeneiramd/status/1081670544087494667"/>
    <hyperlink ref="C2" r:id="rId11" display="https://twitter.com/mittenstate73/status/1079955505651638274"/>
    <hyperlink ref="E2" r:id="rId12" display="https://twitter.com/juliomayol/status/1082038657391968257"/>
    <hyperlink ref="E3" r:id="rId13" display="https://twitter.com/perbinder/status/1081943614010331136"/>
    <hyperlink ref="E4" r:id="rId14" display="https://www.emjreviews.com/gastroenterology/symposium/delivering-precision-medicine-and-patient-centred-care-through-a-multidisciplinary-approach/"/>
    <hyperlink ref="E5" r:id="rId15" display="https://twitter.com/perbinder/status/1081583988614021120"/>
    <hyperlink ref="E6" r:id="rId16" display="https://twitter.com/DrMStiegler/status/971148944880349186"/>
    <hyperlink ref="E7" r:id="rId17" display="https://twitter.com/juliomayol/status/1081624315337023490"/>
    <hyperlink ref="E8" r:id="rId18" display="https://twitter.com/balibreajose/status/1081606486168616961"/>
    <hyperlink ref="G2" r:id="rId19" display="https://twitter.com/drivadeneiramd/status/1081670544087494667"/>
    <hyperlink ref="G3" r:id="rId20" display="https://twitter.com/PeterKarthMD/status/1081576182984966145"/>
    <hyperlink ref="I2" r:id="rId21" display="https://twitter.com/DrMStiegler/status/971148944880349186"/>
    <hyperlink ref="I3" r:id="rId22" display="https://onlinelibrary.wiley.com/doi/10.1002/bjs.10782?cookieSet=1"/>
    <hyperlink ref="I4" r:id="rId23" display="https://twitter.com/Skepticscalpel/status/1081959604664352768"/>
    <hyperlink ref="K2" r:id="rId24" display="https://twitter.com/AmCollSurgeons/status/1076583347181240320"/>
    <hyperlink ref="Q2" r:id="rId25" display="https://twitter.com/juliomayol/status/1081624315337023490"/>
    <hyperlink ref="Q3" r:id="rId26" display="https://www.hipaajournal.com/what-is-protected-health-information/"/>
    <hyperlink ref="S2" r:id="rId27" display="http://www.facetsjournal.com/doi/10.1139/facets-2018-0002"/>
  </hyperlinks>
  <printOptions/>
  <pageMargins left="0.7" right="0.7" top="0.75" bottom="0.75" header="0.3" footer="0.3"/>
  <pageSetup orientation="portrait" paperSize="9"/>
  <tableParts>
    <tablePart r:id="rId32"/>
    <tablePart r:id="rId35"/>
    <tablePart r:id="rId30"/>
    <tablePart r:id="rId28"/>
    <tablePart r:id="rId33"/>
    <tablePart r:id="rId29"/>
    <tablePart r:id="rId31"/>
    <tablePart r:id="rId3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23EF8C2-4739-41D8-BE82-9124B2B9A8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2019-01-13T23:33:06Z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