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<sst xmlns="http://schemas.openxmlformats.org/spreadsheetml/2006/main" count="3248" uniqueCount="857">
  <si>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</si>
  <si>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</si>
  <si>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</si>
  <si>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</si>
  <si>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</si>
  <si>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</si>
  <si>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</si>
  <si>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</si>
  <si>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</si>
  <si>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</si>
  <si>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</si>
  <si>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</si>
  <si>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</si>
  <si>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</si>
  <si>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</si>
  <si>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</si>
  <si>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</si>
  <si>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</si>
  <si>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</si>
  <si>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</si>
  <si>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</si>
  <si>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</si>
  <si>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</si>
  <si>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</si>
  <si>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</si>
  <si>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</si>
  <si>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</si>
  <si>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</si>
  <si>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</si>
  <si>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</si>
  <si>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</si>
  <si>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</si>
  <si>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</si>
  <si>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</si>
  <si>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</si>
  <si>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</si>
  <si>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</si>
  <si>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</si>
  <si>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</si>
  <si>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</si>
  <si>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</si>
  <si>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</si>
  <si>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</si>
  <si>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</si>
  <si>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</si>
  <si>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</si>
  <si>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</si>
  <si>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</si>
  <si>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</si>
  <si>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</si>
  <si>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</si>
  <si>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</si>
  <si>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</si>
  <si>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</si>
  <si>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</si>
  <si>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</si>
  <si>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</si>
  <si>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</si>
  <si>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</si>
  <si>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</si>
  <si>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</si>
  <si>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</si>
  <si>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</si>
  <si>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</si>
  <si>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</si>
  <si>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</si>
  <si>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</si>
  <si>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</si>
  <si>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</si>
  <si>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</si>
  <si>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</si>
  <si>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</si>
  <si>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</si>
  <si>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</si>
  <si>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</si>
  <si>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</si>
  <si>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</si>
  <si>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</si>
  <si>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</si>
  <si>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</si>
  <si>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</si>
  <si>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</si>
  <si>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</si>
  <si>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</si>
  <si>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</si>
  <si>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</si>
  <si>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</si>
  <si>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</si>
  <si>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</si>
  <si>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</si>
  <si>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</si>
  <si>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</si>
  <si>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</si>
  <si>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</si>
  <si>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</si>
  <si>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</si>
  <si>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</si>
  <si>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</si>
  <si>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</si>
  <si>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</si>
  <si>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</si>
  <si>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</si>
  <si>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</si>
  <si>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</si>
  <si>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</si>
  <si>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</si>
  <si>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</si>
  <si>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</si>
  <si>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</si>
  <si>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</si>
  <si>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</si>
  <si>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</si>
  <si>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</si>
  <si>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</si>
  <si>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</si>
  <si>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</si>
  <si>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</si>
  <si>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</si>
  <si>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</si>
  <si>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</si>
  <si>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</si>
  <si>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</si>
  <si>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</si>
  <si>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</si>
  <si>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</si>
  <si>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</si>
  <si>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</si>
  <si>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</si>
  <si>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</si>
  <si>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</si>
  <si>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</si>
  <si>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</si>
  <si>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</si>
  <si>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</si>
  <si>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</si>
  <si>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</si>
  <si>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</si>
  <si>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</si>
  <si>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</si>
  <si>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</si>
  <si>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</si>
  <si>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</si>
  <si>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</si>
  <si>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</si>
  <si>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</si>
  <si>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</si>
  <si>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</si>
  <si>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</si>
  <si>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</si>
  <si>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</si>
  <si>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</si>
  <si>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</si>
  <si>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</si>
  <si>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</si>
  <si>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</si>
  <si>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</si>
  <si>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</si>
  <si>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</si>
  <si>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</si>
  <si>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</si>
  <si>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</si>
  <si>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</si>
  <si>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</si>
  <si>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</si>
  <si>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</si>
  <si>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</si>
  <si>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</si>
  <si>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</si>
  <si>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</si>
  <si>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</si>
  <si>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</si>
  <si>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</si>
  <si>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</si>
  <si>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</si>
  <si>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</si>
  <si>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</si>
  <si>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</si>
  <si>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</si>
  <si>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</si>
  <si>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</si>
  <si>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</si>
  <si>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</si>
  <si>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</si>
  <si>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</si>
  <si>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</si>
  <si>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</si>
  <si>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</si>
  <si>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</si>
  <si>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</si>
  <si>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</si>
  <si>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</si>
  <si>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</si>
  <si>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</si>
  <si>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</si>
  <si>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</si>
  <si>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</si>
  <si>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</si>
  <si>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</si>
  <si>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</si>
  <si>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</si>
  <si>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</si>
  <si>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</si>
  <si>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</si>
  <si>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</si>
  <si>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</si>
  <si>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</si>
  <si>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</si>
  <si>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</si>
  <si>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</si>
  <si>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</si>
  <si>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</si>
  <si>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</si>
  <si>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cazturner32</t>
  </si>
  <si>
    <t>jeff_w7</t>
  </si>
  <si>
    <t>smckeveny</t>
  </si>
  <si>
    <t>softwaretimes</t>
  </si>
  <si>
    <t>nmachijidenma</t>
  </si>
  <si>
    <t>johnrmatthews</t>
  </si>
  <si>
    <t>trurating</t>
  </si>
  <si>
    <t>dgingiss</t>
  </si>
  <si>
    <t>accuviasw</t>
  </si>
  <si>
    <t>rmhpos</t>
  </si>
  <si>
    <t>gk_software_usa</t>
  </si>
  <si>
    <t>nrfnews</t>
  </si>
  <si>
    <t>nrfbigshow</t>
  </si>
  <si>
    <t>forbes</t>
  </si>
  <si>
    <t>aptos_retail</t>
  </si>
  <si>
    <t>Mentions</t>
  </si>
  <si>
    <t>Replies to</t>
  </si>
  <si>
    <t>RT @TruRating: NRF is just around the corner! Come meet us at booth 3705 and 648 and boost your business with our innovative customer feedb…</t>
  </si>
  <si>
    <t>RT @AccuviaSW: The Future of Customer Intelligence
 https://t.co/qIz52jJfje. Come see the future of realtime customer feedback in our booth…</t>
  </si>
  <si>
    <t>@TruRating @NRFBigShow @NRFnews Two Booths!  Go BIG pr go home.</t>
  </si>
  <si>
    <t>Can't wait to see the reaction to this @NRFBigShow. Feels like we're just scratching the surface. Will be interesting to see what industry leaders do with this #FutureOfRetail https://t.co/rvMwEZW2Rw</t>
  </si>
  <si>
    <t>Intelligent Customer Feedback for Retailers via new GK Software and TruRating Partnership - Payment Week https://t.co/6tr8oSVYQ1</t>
  </si>
  <si>
    <t>GK Software, TruRating team up for intelligent customer feedback for retailers https://t.co/5CJe2bsB5Z</t>
  </si>
  <si>
    <t>GK Software and TruRating Partner on Customer Feedback Offering https://t.co/H1ZKFxBvTT</t>
  </si>
  <si>
    <t>Find us at the @AccuviaSW booth #648 at @NRFBigShow to learn why TruRatingâ€™s Intelligent Question Logic is the future of #CustomerFeedback. If you canâ€™t wait till then, you can find out more today â¬‡ï¸ #futureretail #consumerinsights #NRF2019 https://t.co/EGRkoJc2YE</t>
  </si>
  <si>
    <t>@TruRating @Forbes Thanks for sharing this! Really appreciate it. https://t.co/60mZQJU073</t>
  </si>
  <si>
    <t>What are your #CX resolutions? @dgingiss spoke to 13 Customer Experience experts for @Forbes - check it out for some rocket fuel inspiration to kick 2019 off in style? https://t.co/MmpSzQHxRP</t>
  </si>
  <si>
    <t>The Future of Customer Intelligence
 https://t.co/qIz52jJfje. Come see the future of realtime customer feedback in… https://t.co/cUfwSxMwaw</t>
  </si>
  <si>
    <t>We couldnâ€™t be more excited to hit #NRF2019 in NYC! Weâ€™ll have demos running across 9 of our amazing partnersâ€™ stands - massive ðŸ™. Reach out to us with the link below if youâ€™d like to meet us there, we canâ€™t wait to see you! ðŸ˜Šâ¬‡ï¸ 
https://t.co/3K2qDaL6Nh @Aptos_Retail @AccuviaSW https://t.co/hDuMm0rLjj</t>
  </si>
  <si>
    <t>RT @TruRating: We couldnâ€™t be more excited to hit #NRF2019 in NYC! Weâ€™ll have demos running across 9 of our amazing partnersâ€™ stands - massâ€¦</t>
  </si>
  <si>
    <t>“This is no longer a nice to have, it’s an essential tool for retailers” – City Beach COO, Anita Dorwald. Come by booth# 4160 to see how our partner @trurating is changing the way retailers measure Customer Experience. https://t.co/DG3YUatKwK https://t.co/ZehqSCt0wQ</t>
  </si>
  <si>
    <t>RT @RMHPos: “This is no longer a nice to have, it’s an essential tool for retailers” – City Beach COO, Anita Dorwald. Come by booth# 4160 t…</t>
  </si>
  <si>
    <t>We are working together with @TruRating to provide retailers the ability to better engage with and understand their customers. Visit GK Software booth 3267 at #NRF to see TruRating’s Dynamic Questions demo in action. https://t.co/303AJzTQSV</t>
  </si>
  <si>
    <t>RT @TruRating: Heading to #NRF2019? Be sure to visit booth 3267 to see the showcase of our brand-new Dynamic Questions - the intelligent wa…</t>
  </si>
  <si>
    <t>RT @TruRating: We’ve teamed up with global leaders @GK_SOFTWARE_USA  to provide retailers with a fresh way to listen to and learn from thei…</t>
  </si>
  <si>
    <t>We’ve teamed up with global leaders @GK_SOFTWARE_USA  to provide retailers with a fresh way to listen to and learn from their customers https://t.co/MsKkbH6yQx</t>
  </si>
  <si>
    <t>RT @GK_SOFTWARE_USA: We are working together with @TruRating to provide retailers the ability to better engage with and understand their cu…</t>
  </si>
  <si>
    <t>Heading to #NRF2019? Be sure to visit booth 3267 to see the showcase of our brand-new Dynamic Questions - the intelligent way to listen to your retail customers. With @GK_SOFTWARE_USA 
https://t.co/MsKkbH6yQx</t>
  </si>
  <si>
    <t>NRF is just around the corner! Come meet us at booth 3705 and 648 and boost your business with our innovative custo… https://t.co/vaYdQCg2gx</t>
  </si>
  <si>
    <t>NRF is just around the corner! Come meet us at booth 3705 and 648 and boost your business with our innovative custo… https://t.co/yhP7l3T9da</t>
  </si>
  <si>
    <t>TruRatingâ€™s profile pages provide a trusted, secure alternative to platforms plagued by #fakereviews. Recently they underwent a new makeover. To learn how your business can benefit from our payment-secured #ratings, head to the blog â¬‡ï¸ https://t.co/LaWYajaYXY</t>
  </si>
  <si>
    <t>The future of collecting customer feedback is here! (And just in time for #NRF2019) #Retail #tech 
https://t.co/3zcloJziOX</t>
  </si>
  <si>
    <t>Couldn't have put it better ourselves... :) https://t.co/kCRvvi6q1t</t>
  </si>
  <si>
    <t>https://www.accuvia.com/single-post/2018/12/30/The-Future-of-Customer-Intelligence</t>
  </si>
  <si>
    <t>https://twitter.com/TruRating/status/1082274711239868417</t>
  </si>
  <si>
    <t>https://paymentweek.com/2019-1-10-intelligent-customer-feedback-retailers-via-new-gk-software-trurating-partnership/?utm_source=dlvr.it&amp;utm_medium=twitter</t>
  </si>
  <si>
    <t>https://www.thepaypers.com/ecommerce/gk-software-trurating-team-up-for-intelligent-customer-feedback-for-retailers/776809-25?utm_source=dlvr.it&amp;utm_medium=twitter</t>
  </si>
  <si>
    <t>https://www.destinationcrm.com/Articles/ReadArticle.aspx?ArticleID=129358</t>
  </si>
  <si>
    <t>https://gems.trurating.com/2019/01/07/intelligent-questions-the-future-of-feedback/?utm_source=TW&amp;utm_medium=Social&amp;utm_campaign=IntelligentQuestions</t>
  </si>
  <si>
    <t>https://twitter.com/dgingiss/status/1080980910269517824</t>
  </si>
  <si>
    <t>https://www.accuvia.com/single-post/2018/12/30/The-Future-of-Customer-Intelligence https://twitter.com/i/web/status/1079745401811550209</t>
  </si>
  <si>
    <t>https://www.trurating.com/NRF2019</t>
  </si>
  <si>
    <t>https://www.youtube.com/watch?v=r0fBuRJGwrA</t>
  </si>
  <si>
    <t>https://paymentweek.com/2019-1-10-intelligent-customer-feedback-retailers-via-new-gk-software-trurating-partnership/</t>
  </si>
  <si>
    <t>https://twitter.com/i/web/status/1080839069859545088</t>
  </si>
  <si>
    <t>https://twitter.com/i/web/status/1080839293785042944</t>
  </si>
  <si>
    <t>https://gems.trurating.com/2019/01/08/profile-pages-a-fresh-new-look-for-2019/?utm_source=TW&amp;utm_medium=Social&amp;utm_campaign=ProfilePages</t>
  </si>
  <si>
    <t>https://streetfightmag.com/2019/01/11/this-solution-showcases-the-future-of-collecting-customer-feedback-at-pos/</t>
  </si>
  <si>
    <t>https://twitter.com/streetfightmag/status/1083761830789492736</t>
  </si>
  <si>
    <t>accuvia.com</t>
  </si>
  <si>
    <t>twitter.com</t>
  </si>
  <si>
    <t>paymentweek.com</t>
  </si>
  <si>
    <t>thepaypers.com</t>
  </si>
  <si>
    <t>destinationcrm.com</t>
  </si>
  <si>
    <t>trurating.com</t>
  </si>
  <si>
    <t>accuvia.com twitter.com</t>
  </si>
  <si>
    <t>youtube.com</t>
  </si>
  <si>
    <t>streetfightmag.com</t>
  </si>
  <si>
    <t>futureofretail</t>
  </si>
  <si>
    <t>customerfeedback futureretail consumerinsights nrf2019</t>
  </si>
  <si>
    <t>cx</t>
  </si>
  <si>
    <t>nrf2019</t>
  </si>
  <si>
    <t>nrf</t>
  </si>
  <si>
    <t>fakereviews ratings</t>
  </si>
  <si>
    <t>nrf2019 retail tech</t>
  </si>
  <si>
    <t>https://pbs.twimg.com/tweet_video_thumb/DwUlRdDW0AAH3VS.jpg</t>
  </si>
  <si>
    <t>https://pbs.twimg.com/media/DweaS1EWwAUQ6Z-.jpg</t>
  </si>
  <si>
    <t>https://pbs.twimg.com/media/DwkqS5eU0AAA1KA.jpg</t>
  </si>
  <si>
    <t>http://pbs.twimg.com/profile_images/660759706554748928/oljnXKAM_normal.jpg</t>
  </si>
  <si>
    <t>http://pbs.twimg.com/profile_images/1068156781476630528/pqUSEn55_normal.jpg</t>
  </si>
  <si>
    <t>http://pbs.twimg.com/profile_images/521694758696009729/mD8iRcEp_normal.jpeg</t>
  </si>
  <si>
    <t>http://pbs.twimg.com/profile_images/2995195932/06d6ffaa218d344678ffe3df160ed42f_normal.png</t>
  </si>
  <si>
    <t>http://pbs.twimg.com/profile_images/915514863559966720/d0L1gMRJ_normal.jpg</t>
  </si>
  <si>
    <t>http://pbs.twimg.com/profile_images/806914304561684480/e4EvbujK_normal.jpg</t>
  </si>
  <si>
    <t>http://pbs.twimg.com/profile_images/1080398583000633345/qwFLWNM3_normal.jpg</t>
  </si>
  <si>
    <t>http://pbs.twimg.com/profile_images/825443965247877120/NN0MCiQG_normal.jpg</t>
  </si>
  <si>
    <t>http://pbs.twimg.com/profile_images/740627963557744640/Ac0eZ0jS_normal.jpg</t>
  </si>
  <si>
    <t>http://pbs.twimg.com/profile_images/941009833926344704/gicrE24c_normal.jpg</t>
  </si>
  <si>
    <t>https://twitter.com/#!/cazturner32/status/1080850587883835393</t>
  </si>
  <si>
    <t>https://twitter.com/#!/cazturner32/status/1080850727839432709</t>
  </si>
  <si>
    <t>https://twitter.com/#!/jeff_w7/status/1080870146795802624</t>
  </si>
  <si>
    <t>https://twitter.com/#!/jeff_w7/status/1080870041229410305</t>
  </si>
  <si>
    <t>https://twitter.com/#!/smckeveny/status/1082311984492748800</t>
  </si>
  <si>
    <t>https://twitter.com/#!/softwaretimes/status/1083417379860709377</t>
  </si>
  <si>
    <t>https://twitter.com/#!/nmachijidenma/status/1083649477582307329</t>
  </si>
  <si>
    <t>https://twitter.com/#!/johnrmatthews/status/1083754950893715457</t>
  </si>
  <si>
    <t>https://twitter.com/#!/trurating/status/1082274711239868417</t>
  </si>
  <si>
    <t>https://twitter.com/#!/dgingiss/status/1082312286998577152</t>
  </si>
  <si>
    <t>https://twitter.com/#!/trurating/status/1082297248136998913</t>
  </si>
  <si>
    <t>https://twitter.com/#!/accuviasw/status/1079745401811550209</t>
  </si>
  <si>
    <t>https://twitter.com/#!/trurating/status/1080427237361496064</t>
  </si>
  <si>
    <t>https://twitter.com/#!/trurating/status/1083005105807507458</t>
  </si>
  <si>
    <t>https://twitter.com/#!/rmhpos/status/1083005840330616832</t>
  </si>
  <si>
    <t>https://twitter.com/#!/rmhpos/status/1083443893369065472</t>
  </si>
  <si>
    <t>https://twitter.com/#!/trurating/status/1083656769631600640</t>
  </si>
  <si>
    <t>https://twitter.com/#!/gk_software_usa/status/1083424870753542144</t>
  </si>
  <si>
    <t>https://twitter.com/#!/gk_software_usa/status/1083777086874157057</t>
  </si>
  <si>
    <t>https://twitter.com/#!/gk_software_usa/status/1083780090008424448</t>
  </si>
  <si>
    <t>https://twitter.com/#!/trurating/status/1083473462524633088</t>
  </si>
  <si>
    <t>https://twitter.com/#!/trurating/status/1083477546354835456</t>
  </si>
  <si>
    <t>https://twitter.com/#!/trurating/status/1083752163136946176</t>
  </si>
  <si>
    <t>https://twitter.com/#!/trurating/status/1080839069859545088</t>
  </si>
  <si>
    <t>https://twitter.com/#!/trurating/status/1080839293785042944</t>
  </si>
  <si>
    <t>https://twitter.com/#!/trurating/status/1082646461429567494</t>
  </si>
  <si>
    <t>https://twitter.com/#!/trurating/status/1083823161865629699</t>
  </si>
  <si>
    <t>https://twitter.com/#!/trurating/status/1083823672878604288</t>
  </si>
  <si>
    <t>1080850587883835393</t>
  </si>
  <si>
    <t>1080850727839432709</t>
  </si>
  <si>
    <t>1080870146795802624</t>
  </si>
  <si>
    <t>1080870041229410305</t>
  </si>
  <si>
    <t>1082311984492748800</t>
  </si>
  <si>
    <t>1083417379860709377</t>
  </si>
  <si>
    <t>1083649477582307329</t>
  </si>
  <si>
    <t>1083754950893715457</t>
  </si>
  <si>
    <t>1082274711239868417</t>
  </si>
  <si>
    <t>1082312286998577152</t>
  </si>
  <si>
    <t>1082297248136998913</t>
  </si>
  <si>
    <t>1079745401811550209</t>
  </si>
  <si>
    <t>1080427237361496064</t>
  </si>
  <si>
    <t>1083005105807507458</t>
  </si>
  <si>
    <t>1083005840330616832</t>
  </si>
  <si>
    <t>1083443893369065472</t>
  </si>
  <si>
    <t>1083656769631600640</t>
  </si>
  <si>
    <t>1083424870753542144</t>
  </si>
  <si>
    <t>1083777086874157057</t>
  </si>
  <si>
    <t>1083780090008424448</t>
  </si>
  <si>
    <t>1083473462524633088</t>
  </si>
  <si>
    <t>1083477546354835456</t>
  </si>
  <si>
    <t>1083752163136946176</t>
  </si>
  <si>
    <t>1080839069859545088</t>
  </si>
  <si>
    <t>1080839293785042944</t>
  </si>
  <si>
    <t>1082646461429567494</t>
  </si>
  <si>
    <t>1083823161865629699</t>
  </si>
  <si>
    <t>1083823672878604288</t>
  </si>
  <si>
    <t/>
  </si>
  <si>
    <t>1727904870</t>
  </si>
  <si>
    <t>en</t>
  </si>
  <si>
    <t>1080980910269517824</t>
  </si>
  <si>
    <t>1083761830789492736</t>
  </si>
  <si>
    <t>Twitter Web Client</t>
  </si>
  <si>
    <t>dlvr.it</t>
  </si>
  <si>
    <t>IFTTT</t>
  </si>
  <si>
    <t>Twitter for iPad</t>
  </si>
  <si>
    <t>Twitter for Android</t>
  </si>
  <si>
    <t>Hootsuite Inc.</t>
  </si>
  <si>
    <t>Sprout Social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</si>
  <si>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</si>
  <si>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</si>
  <si>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</si>
  <si>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</si>
  <si>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</si>
  <si>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</si>
  <si>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</si>
  <si>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</si>
  <si>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</si>
  <si>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</si>
  <si>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</si>
  <si>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</si>
  <si>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</si>
  <si>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</si>
  <si>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</si>
  <si>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</si>
  <si>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</si>
  <si>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</si>
  <si>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</si>
  <si>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</si>
  <si>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</si>
  <si>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caroline turner</t>
  </si>
  <si>
    <t>TruRating</t>
  </si>
  <si>
    <t>Accuvia Software</t>
  </si>
  <si>
    <t>Jeff Wakefield</t>
  </si>
  <si>
    <t>NRF</t>
  </si>
  <si>
    <t>NRF Big Show</t>
  </si>
  <si>
    <t>Sam McKeveny</t>
  </si>
  <si>
    <t>Software Times</t>
  </si>
  <si>
    <t>nmachi jidenma</t>
  </si>
  <si>
    <t>John Matthews</t>
  </si>
  <si>
    <t>Dan Gingiss</t>
  </si>
  <si>
    <t>Forbes</t>
  </si>
  <si>
    <t>Aptos</t>
  </si>
  <si>
    <t>RetailManagementHero</t>
  </si>
  <si>
    <t>GK SOFTWARE USA</t>
  </si>
  <si>
    <t>http://www.bulb.co.uk/refer/carolinet2804</t>
  </si>
  <si>
    <t>Welcome! We’re changing the way the world gains insight. Join the conversation. #CX #CustomerFeedback</t>
  </si>
  <si>
    <t>Biz Dev &amp; Strategy, info consumer, strategic thinker, data collector, pattern discerner, trend diviner,marketing visionary in retail &amp; payment systems</t>
  </si>
  <si>
    <t>The National Retail Federation is the world's largest retail trade association, representing all retail formats for America's largest private sector employer.</t>
  </si>
  <si>
    <t>The official account for all things NRF: Retail's Big Show. #nrf2019</t>
  </si>
  <si>
    <t>Passionate Customer Experience sales executive. Always up for a great conversation. Enjoy craft beer and watching my #Gators.</t>
  </si>
  <si>
    <t>It is all about Software</t>
  </si>
  <si>
    <t>Tech &amp; business leader. Strategic Partnerships Lead @WhatsApp @Facebook Formerly @PayPal views=mine nmachijidenma@gmail.com</t>
  </si>
  <si>
    <t>Freelance tech &amp; media writer/analyst, photograph, &amp; investment banker for AdTech, MarTech, FinTech, Fashion &amp; Tech, AI. Also Instagram https://t.co/1jCbjmPojA</t>
  </si>
  <si>
    <t>Keynote Speaker/Author/Podcaster on #CustomerExperience &amp; #SocialMedia | @Forbes contributor | @Persado VP, formerly #marketing at @McDonalds @Humana @Discover</t>
  </si>
  <si>
    <t>Official Twitter account of https://t.co/LUUqtjU6Xh, homepage for the world's business leaders.</t>
  </si>
  <si>
    <t>Aptos® empowers retailers to engage customers differently with personalized, efficient and seamless experiences, no matter when, where or how they shop.</t>
  </si>
  <si>
    <t>Complete #retail point-of-sale solution (next-gen #MSDYN RMS) that lets small to mid-sized retailers manage all back-office &amp; POS tasks #RMHpos #RMHcentral</t>
  </si>
  <si>
    <t>GK Software breaks down the barriers to unified commerce as a recognized leader in #omnichannel. #Retail #Hospitality #Grocery</t>
  </si>
  <si>
    <t>South East, England</t>
  </si>
  <si>
    <t>Chicago, IL</t>
  </si>
  <si>
    <t>Clearwater, FL</t>
  </si>
  <si>
    <t>Washington, DC</t>
  </si>
  <si>
    <t>United States</t>
  </si>
  <si>
    <t>Atlanta, GA</t>
  </si>
  <si>
    <t xml:space="preserve">Canada, Charlottetown </t>
  </si>
  <si>
    <t>sf bay area</t>
  </si>
  <si>
    <t>Jersey City/Greater NYC</t>
  </si>
  <si>
    <t>New York, NY</t>
  </si>
  <si>
    <t>Napa, CA</t>
  </si>
  <si>
    <t>Raleigh, NC</t>
  </si>
  <si>
    <t>https://t.co/64nYxZwDQa</t>
  </si>
  <si>
    <t>http://www.accuvia.com</t>
  </si>
  <si>
    <t>http://www.verifone.com</t>
  </si>
  <si>
    <t>http://www.nrf.com</t>
  </si>
  <si>
    <t>https://t.co/UTWdMk1UcL</t>
  </si>
  <si>
    <t>http://t.co/BUAf1qq1zl</t>
  </si>
  <si>
    <t>http://linkedin.com/in/nmachijidenma/</t>
  </si>
  <si>
    <t>https://t.co/6LJw6hGs58</t>
  </si>
  <si>
    <t>https://t.co/uCX8SYEn3z</t>
  </si>
  <si>
    <t>http://t.co/KH6EtekF5q</t>
  </si>
  <si>
    <t>http://t.co/h0aihpdOeU</t>
  </si>
  <si>
    <t>https://t.co/0xnnO1v2bd</t>
  </si>
  <si>
    <t>https://t.co/X0dltisYLF</t>
  </si>
  <si>
    <t>https://pbs.twimg.com/profile_banners/2396644548/1446372619</t>
  </si>
  <si>
    <t>https://pbs.twimg.com/profile_banners/1727904870/1546422095</t>
  </si>
  <si>
    <t>https://pbs.twimg.com/profile_banners/775772472549322752/1473798326</t>
  </si>
  <si>
    <t>https://pbs.twimg.com/profile_banners/40983716/1543503370</t>
  </si>
  <si>
    <t>https://pbs.twimg.com/profile_banners/63787812/1531920776</t>
  </si>
  <si>
    <t>https://pbs.twimg.com/profile_banners/85728742/1538681705</t>
  </si>
  <si>
    <t>https://pbs.twimg.com/profile_banners/183816474/1420962693</t>
  </si>
  <si>
    <t>https://pbs.twimg.com/profile_banners/994223300/1546401496</t>
  </si>
  <si>
    <t>https://pbs.twimg.com/profile_banners/91478624/1531316097</t>
  </si>
  <si>
    <t>https://pbs.twimg.com/profile_banners/3242625516/1498763370</t>
  </si>
  <si>
    <t>https://pbs.twimg.com/profile_banners/740627309539921920/1484209570</t>
  </si>
  <si>
    <t>https://pbs.twimg.com/profile_banners/941008479661318150/1543609710</t>
  </si>
  <si>
    <t>http://abs.twimg.com/images/themes/theme1/bg.png</t>
  </si>
  <si>
    <t>http://abs.twimg.com/images/themes/theme14/bg.gif</t>
  </si>
  <si>
    <t>http://abs.twimg.com/images/themes/theme9/bg.gif</t>
  </si>
  <si>
    <t>http://pbs.twimg.com/profile_images/793169268267487232/wiA0muAW_normal.jpg</t>
  </si>
  <si>
    <t>http://pbs.twimg.com/profile_images/1047933196090978308/5XrfZm31_normal.jpg</t>
  </si>
  <si>
    <t>http://pbs.twimg.com/profile_images/1046859275644153856/fR8Ep4aQ_normal.jpg</t>
  </si>
  <si>
    <t>http://pbs.twimg.com/profile_images/1017039596083974149/6AUhxLpr_normal.jpg</t>
  </si>
  <si>
    <t>http://pbs.twimg.com/profile_images/749982957650190336/lMXaapI3_normal.jpg</t>
  </si>
  <si>
    <t>Open Twitter Page for This Person</t>
  </si>
  <si>
    <t>https://twitter.com/cazturner32</t>
  </si>
  <si>
    <t>https://twitter.com/trurating</t>
  </si>
  <si>
    <t>https://twitter.com/accuviasw</t>
  </si>
  <si>
    <t>https://twitter.com/jeff_w7</t>
  </si>
  <si>
    <t>https://twitter.com/nrfnews</t>
  </si>
  <si>
    <t>https://twitter.com/nrfbigshow</t>
  </si>
  <si>
    <t>https://twitter.com/smckeveny</t>
  </si>
  <si>
    <t>https://twitter.com/softwaretimes</t>
  </si>
  <si>
    <t>https://twitter.com/nmachijidenma</t>
  </si>
  <si>
    <t>https://twitter.com/johnrmatthews</t>
  </si>
  <si>
    <t>https://twitter.com/dgingiss</t>
  </si>
  <si>
    <t>https://twitter.com/forbes</t>
  </si>
  <si>
    <t>https://twitter.com/aptos_retail</t>
  </si>
  <si>
    <t>https://twitter.com/rmhpos</t>
  </si>
  <si>
    <t>https://twitter.com/gk_software_usa</t>
  </si>
  <si>
    <t>cazturner32
RT @AccuviaSW: The Future of Customer
Intelligence https://t.co/qIz52jJfje.
Come see the future of realtime
customer feedback in our booth…</t>
  </si>
  <si>
    <t>trurating
Couldn't have put it better ourselves...
:) https://t.co/kCRvvi6q1t</t>
  </si>
  <si>
    <t>accuviasw
The Future of Customer Intelligence
https://t.co/qIz52jJfje. Come see
the future of realtime customer
feedback in… https://t.co/cUfwSxMwaw</t>
  </si>
  <si>
    <t>jeff_w7
@TruRating @NRFBigShow @NRFnews
Two Booths! Go BIG pr go home.</t>
  </si>
  <si>
    <t xml:space="preserve">nrfnews
</t>
  </si>
  <si>
    <t xml:space="preserve">nrfbigshow
</t>
  </si>
  <si>
    <t>smckeveny
Can't wait to see the reaction
to this @NRFBigShow. Feels like
we're just scratching the surface.
Will be interesting to see what
industry leaders do with this #FutureOfRetail
https://t.co/rvMwEZW2Rw</t>
  </si>
  <si>
    <t>softwaretimes
Intelligent Customer Feedback for
Retailers via new GK Software and
TruRating Partnership - Payment
Week https://t.co/6tr8oSVYQ1</t>
  </si>
  <si>
    <t>nmachijidenma
GK Software, TruRating team up
for intelligent customer feedback
for retailers https://t.co/5CJe2bsB5Z</t>
  </si>
  <si>
    <t>johnrmatthews
GK Software and TruRating Partner
on Customer Feedback Offering https://t.co/H1ZKFxBvTT</t>
  </si>
  <si>
    <t>dgingiss
@TruRating @Forbes Thanks for sharing
this! Really appreciate it. https://t.co/60mZQJU073</t>
  </si>
  <si>
    <t xml:space="preserve">forbes
</t>
  </si>
  <si>
    <t xml:space="preserve">aptos_retail
</t>
  </si>
  <si>
    <t>rmhpos
“This is no longer a nice to have,
it’s an essential tool for retailers”
– City Beach COO, Anita Dorwald.
Come by booth# 4160 to see how
our partner @trurating is changing
the way retailers measure Customer
Experience. https://t.co/DG3YUatKwK
https://t.co/ZehqSCt0wQ</t>
  </si>
  <si>
    <t>gk_software_usa
RT @TruRating: We’ve teamed up
with global leaders @GK_SOFTWARE_USA
to provide retailers with a fresh
way to listen to and learn from
thei…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</si>
  <si>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</si>
  <si>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</si>
  <si>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</si>
  <si>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</si>
  <si>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</si>
  <si>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</si>
  <si>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</si>
  <si>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</si>
  <si>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</si>
  <si>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</si>
  <si>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</si>
  <si>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</si>
  <si>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</si>
  <si>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</si>
  <si>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</si>
  <si>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</si>
  <si>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</si>
  <si>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</si>
  <si>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</si>
  <si>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</si>
  <si>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</si>
  <si>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</si>
  <si>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</si>
  <si>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</si>
  <si>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</si>
  <si>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</si>
  <si>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</si>
  <si>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</si>
  <si>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</si>
  <si>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</si>
  <si>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</si>
  <si>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</si>
  <si>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</si>
  <si>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</si>
  <si>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</si>
  <si>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</si>
  <si>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</si>
  <si>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</si>
  <si>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</si>
  <si>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</si>
  <si>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</si>
  <si>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</si>
  <si>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</si>
  <si>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</si>
  <si>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</si>
  <si>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</si>
  <si>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</si>
  <si>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</si>
  <si>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</si>
  <si>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</si>
  <si>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</si>
  <si>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</si>
  <si>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</si>
  <si>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</si>
  <si>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</si>
  <si>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</si>
  <si>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</si>
  <si>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</si>
  <si>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</si>
  <si>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</si>
  <si>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</si>
  <si>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</si>
  <si>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</si>
  <si>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</si>
  <si>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</si>
  <si>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</si>
  <si>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</si>
  <si>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https://twitter.com/i/web/status/1079745401811550209</t>
  </si>
  <si>
    <t>G4 Count</t>
  </si>
  <si>
    <t>Top URLs in Tweet</t>
  </si>
  <si>
    <t>https://paymentweek.com/2019-1-10-intelligent-customer-feedback-retailers-via-new-gk-software-trurating-partnership/ https://twitter.com/i/web/status/1080839069859545088 https://twitter.com/i/web/status/1080839293785042944 https://gems.trurating.com/2019/01/08/profile-pages-a-fresh-new-look-for-2019/?utm_source=TW&amp;utm_medium=Social&amp;utm_campaign=ProfilePages https://streetfightmag.com/2019/01/11/this-solution-showcases-the-future-of-collecting-customer-feedback-at-pos/ https://twitter.com/streetfightmag/status/1083761830789492736 https://www.accuvia.com/single-post/2018/12/30/The-Future-of-Customer-Intelligence https://gems.trurating.com/2019/01/07/intelligent-questions-the-future-of-feedback/?utm_source=TW&amp;utm_medium=Social&amp;utm_campaign=IntelligentQuestions https://twitter.com/dgingiss/status/1080980910269517824 https://www.trurating.com/NRF2019</t>
  </si>
  <si>
    <t>https://paymentweek.com/2019-1-10-intelligent-customer-feedback-retailers-via-new-gk-software-trurating-partnership/?utm_source=dlvr.it&amp;utm_medium=twitter https://www.thepaypers.com/ecommerce/gk-software-trurating-team-up-for-intelligent-customer-feedback-for-retailers/776809-25?utm_source=dlvr.it&amp;utm_medium=twitter https://www.destinationcrm.com/Articles/ReadArticle.aspx?ArticleID=129358</t>
  </si>
  <si>
    <t>Top Domains in Tweet in Entire Graph</t>
  </si>
  <si>
    <t>Top Domains in Tweet in G1</t>
  </si>
  <si>
    <t>Top Domains in Tweet in G2</t>
  </si>
  <si>
    <t>Top Domains in Tweet in G3</t>
  </si>
  <si>
    <t>Top Domains in Tweet in G4</t>
  </si>
  <si>
    <t>Top Domains in Tweet</t>
  </si>
  <si>
    <t>twitter.com paymentweek.com trurating.com streetfightmag.com accuvia.com youtube.com</t>
  </si>
  <si>
    <t>paymentweek.com thepaypers.com destinationcrm.com</t>
  </si>
  <si>
    <t>Top Hashtags in Tweet in Entire Graph</t>
  </si>
  <si>
    <t>customerfeedback</t>
  </si>
  <si>
    <t>futureretail</t>
  </si>
  <si>
    <t>consumerinsights</t>
  </si>
  <si>
    <t>retail</t>
  </si>
  <si>
    <t>tech</t>
  </si>
  <si>
    <t>fakereviews</t>
  </si>
  <si>
    <t>Top Hashtags in Tweet in G1</t>
  </si>
  <si>
    <t>ratings</t>
  </si>
  <si>
    <t>Top Hashtags in Tweet in G2</t>
  </si>
  <si>
    <t>Top Hashtags in Tweet in G3</t>
  </si>
  <si>
    <t>Top Hashtags in Tweet in G4</t>
  </si>
  <si>
    <t>Top Hashtags in Tweet</t>
  </si>
  <si>
    <t>nrf2019 fakereviews ratings retail tech customerfeedback futureretail consumerinsights cx nrf</t>
  </si>
  <si>
    <t>Top Words in Tweet in Entire Graph</t>
  </si>
  <si>
    <t>Words in Sentiment List#1: Positive</t>
  </si>
  <si>
    <t>Words in Sentiment List#2: Negative</t>
  </si>
  <si>
    <t>Words in Sentiment List#3: Angry/Violent</t>
  </si>
  <si>
    <t>Non-categorized Words</t>
  </si>
  <si>
    <t>Total Words</t>
  </si>
  <si>
    <t>customer</t>
  </si>
  <si>
    <t>booth</t>
  </si>
  <si>
    <t>see</t>
  </si>
  <si>
    <t>retailers</t>
  </si>
  <si>
    <t>Top Words in Tweet in G1</t>
  </si>
  <si>
    <t>come</t>
  </si>
  <si>
    <t>s</t>
  </si>
  <si>
    <t>provide</t>
  </si>
  <si>
    <t>t</t>
  </si>
  <si>
    <t>Top Words in Tweet in G2</t>
  </si>
  <si>
    <t>go</t>
  </si>
  <si>
    <t>Top Words in Tweet in G3</t>
  </si>
  <si>
    <t>feedback</t>
  </si>
  <si>
    <t>gk</t>
  </si>
  <si>
    <t>software</t>
  </si>
  <si>
    <t>intelligent</t>
  </si>
  <si>
    <t>Top Words in Tweet in G4</t>
  </si>
  <si>
    <t>future</t>
  </si>
  <si>
    <t>intelligence</t>
  </si>
  <si>
    <t>realtime</t>
  </si>
  <si>
    <t>Top Words in Tweet</t>
  </si>
  <si>
    <t>booth trurating retailers nrf2019 see come s provide customer t</t>
  </si>
  <si>
    <t>see nrfbigshow trurating go</t>
  </si>
  <si>
    <t>customer feedback gk software trurating intelligent retailers</t>
  </si>
  <si>
    <t>customer future come intelligence see realtime feedback booth</t>
  </si>
  <si>
    <t>Top Word Pairs in Tweet in Entire Graph</t>
  </si>
  <si>
    <t>customer,feedback</t>
  </si>
  <si>
    <t>provide,retailers</t>
  </si>
  <si>
    <t>gk,software</t>
  </si>
  <si>
    <t>nrf,around</t>
  </si>
  <si>
    <t>around,corner</t>
  </si>
  <si>
    <t>corner,come</t>
  </si>
  <si>
    <t>come,meet</t>
  </si>
  <si>
    <t>meet,booth</t>
  </si>
  <si>
    <t>booth,3705</t>
  </si>
  <si>
    <t>3705,648</t>
  </si>
  <si>
    <t>Top Word Pairs in Tweet in G1</t>
  </si>
  <si>
    <t>booth,3267</t>
  </si>
  <si>
    <t>dynamic,questions</t>
  </si>
  <si>
    <t>way,listen</t>
  </si>
  <si>
    <t>heading,nrf2019</t>
  </si>
  <si>
    <t>nrf2019,sure</t>
  </si>
  <si>
    <t>sure,visit</t>
  </si>
  <si>
    <t>visit,booth</t>
  </si>
  <si>
    <t>3267,see</t>
  </si>
  <si>
    <t>see,showcase</t>
  </si>
  <si>
    <t>Top Word Pairs in Tweet in G2</t>
  </si>
  <si>
    <t>Top Word Pairs in Tweet in G3</t>
  </si>
  <si>
    <t>software,trurating</t>
  </si>
  <si>
    <t>intelligent,customer</t>
  </si>
  <si>
    <t>feedback,retailers</t>
  </si>
  <si>
    <t>Top Word Pairs in Tweet in G4</t>
  </si>
  <si>
    <t>future,customer</t>
  </si>
  <si>
    <t>customer,intelligence</t>
  </si>
  <si>
    <t>intelligence,come</t>
  </si>
  <si>
    <t>come,see</t>
  </si>
  <si>
    <t>see,future</t>
  </si>
  <si>
    <t>future,realtime</t>
  </si>
  <si>
    <t>realtime,customer</t>
  </si>
  <si>
    <t>Top Word Pairs in Tweet</t>
  </si>
  <si>
    <t>provide,retailers  booth,3267  dynamic,questions  way,listen  heading,nrf2019  nrf2019,sure  sure,visit  visit,booth  3267,see  see,showcase</t>
  </si>
  <si>
    <t>customer,feedback  gk,software  software,trurating  intelligent,customer  feedback,retailers</t>
  </si>
  <si>
    <t>future,customer  customer,intelligence  intelligence,come  come,see  see,future  future,realtime  realtime,customer  customer,feedback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</si>
  <si>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</si>
  <si>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</si>
  <si>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</si>
  <si>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</si>
  <si>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</si>
  <si>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</si>
  <si>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</si>
  <si>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</si>
  <si>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</si>
  <si>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</si>
  <si>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</si>
  <si>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</si>
  <si>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trurating gk_software_usa accuviasw forbes nrfbigshow dgingiss aptos_retail rmhpos</t>
  </si>
  <si>
    <t>nrfbigshow nrfnews trurating</t>
  </si>
  <si>
    <t>accuviasw trurating</t>
  </si>
  <si>
    <t>Top Tweeters in Entire Graph</t>
  </si>
  <si>
    <t>Top Tweeters in G1</t>
  </si>
  <si>
    <t>Top Tweeters in G2</t>
  </si>
  <si>
    <t>Top Tweeters in G3</t>
  </si>
  <si>
    <t>Top Tweeters in G4</t>
  </si>
  <si>
    <t>Top Tweeters</t>
  </si>
  <si>
    <t>forbes dgingiss aptos_retail trurating gk_software_usa rmhpos</t>
  </si>
  <si>
    <t>nrfnews jeff_w7 nrfbigshow smckeveny</t>
  </si>
  <si>
    <t>johnrmatthews nmachijidenma softwaretimes</t>
  </si>
  <si>
    <t>cazturner32 accuviasw</t>
  </si>
  <si>
    <t>Top URLs in Tweet by Count</t>
  </si>
  <si>
    <t>https://paymentweek.com/2019-1-10-intelligent-customer-feedback-retailers-via-new-gk-software-trurating-partnership/ https://www.trurating.com/NRF2019 https://twitter.com/dgingiss/status/1080980910269517824 https://gems.trurating.com/2019/01/07/intelligent-questions-the-future-of-feedback/?utm_source=TW&amp;utm_medium=Social&amp;utm_campaign=IntelligentQuestions https://www.accuvia.com/single-post/2018/12/30/The-Future-of-Customer-Intelligence https://twitter.com/streetfightmag/status/1083761830789492736 https://streetfightmag.com/2019/01/11/this-solution-showcases-the-future-of-collecting-customer-feedback-at-pos/ https://gems.trurating.com/2019/01/08/profile-pages-a-fresh-new-look-for-2019/?utm_source=TW&amp;utm_medium=Social&amp;utm_campaign=ProfilePages https://twitter.com/i/web/status/1080839293785042944 https://twitter.com/i/web/status/1080839069859545088</t>
  </si>
  <si>
    <t>Top URLs in Tweet by Salience</t>
  </si>
  <si>
    <t>Top Domains in Tweet by Count</t>
  </si>
  <si>
    <t>twitter.com trurating.com paymentweek.com accuvia.com streetfightmag.com</t>
  </si>
  <si>
    <t>Top Domains in Tweet by Salience</t>
  </si>
  <si>
    <t>Top Hashtags in Tweet by Count</t>
  </si>
  <si>
    <t>nrf2019 cx customerfeedback futureretail consumerinsights retail tech fakereviews ratings</t>
  </si>
  <si>
    <t>nrf2019 nrf</t>
  </si>
  <si>
    <t>Top Hashtags in Tweet by Salience</t>
  </si>
  <si>
    <t>cx customerfeedback futureretail consumerinsights retail tech fakereviews ratings nrf2019</t>
  </si>
  <si>
    <t>Top Words in Tweet by Count</t>
  </si>
  <si>
    <t>customer future come booth accuviasw intelligence see realtime feedback nrf</t>
  </si>
  <si>
    <t>booth nrf2019 come t customer future see gk_software_usa provide retailers</t>
  </si>
  <si>
    <t>future customer intelligence come see realtime feedback</t>
  </si>
  <si>
    <t>go nrfbigshow nrfnews two booths big pr home nrf around</t>
  </si>
  <si>
    <t>see wait reaction nrfbigshow feels scratching surface interesting industry leaders</t>
  </si>
  <si>
    <t>intelligent customer feedback retailers via new gk software partnership payment</t>
  </si>
  <si>
    <t>gk software team up intelligent customer feedback retailers</t>
  </si>
  <si>
    <t>gk software partner customer feedback offering</t>
  </si>
  <si>
    <t>forbes thanks sharing really appreciate</t>
  </si>
  <si>
    <t>retailers longer nice s essential tool city beach coo anita</t>
  </si>
  <si>
    <t>provide retailers visit booth 3267 see dynamic questions ve teamed</t>
  </si>
  <si>
    <t>Top Words in Tweet by Salience</t>
  </si>
  <si>
    <t>future accuviasw intelligence see realtime feedback nrf around corner meet</t>
  </si>
  <si>
    <t>t customer future ðÿ find nrf2019 come booth see gk_software_usa</t>
  </si>
  <si>
    <t>ve teamed up global leaders gk_software_usa fresh way listen learn</t>
  </si>
  <si>
    <t>Top Word Pairs in Tweet by Count</t>
  </si>
  <si>
    <t>accuviasw,future  future,customer  customer,intelligence  intelligence,come  come,see  see,future  future,realtime  realtime,customer  customer,feedback  feedback,booth</t>
  </si>
  <si>
    <t>way,listen  provide,retailers  canâ,t  t,wait  truratingâ,s  â,ï  customer,feedback  nrf,around  around,corner  corner,come</t>
  </si>
  <si>
    <t>trurating,nrfbigshow  nrfbigshow,nrfnews  nrfnews,two  two,booths  booths,go  go,big  big,pr  pr,go  go,home  trurating,nrf</t>
  </si>
  <si>
    <t>wait,see  see,reaction  reaction,nrfbigshow  nrfbigshow,feels  feels,scratching  scratching,surface  surface,interesting  interesting,see  see,industry  industry,leaders</t>
  </si>
  <si>
    <t>intelligent,customer  customer,feedback  feedback,retailers  retailers,via  via,new  new,gk  gk,software  software,trurating  trurating,partnership  partnership,payment</t>
  </si>
  <si>
    <t>gk,software  software,trurating  trurating,team  team,up  up,intelligent  intelligent,customer  customer,feedback  feedback,retailers</t>
  </si>
  <si>
    <t>gk,software  software,trurating  trurating,partner  partner,customer  customer,feedback  feedback,offering</t>
  </si>
  <si>
    <t>trurating,forbes  forbes,thanks  thanks,sharing  sharing,really  really,appreciate</t>
  </si>
  <si>
    <t>longer,nice  nice,s  s,essential  essential,tool  tool,retailers  retailers,city  city,beach  beach,coo  coo,anita  anita,dorwald</t>
  </si>
  <si>
    <t>provide,retailers  booth,3267  dynamic,questions  trurating,ve  ve,teamed  teamed,up  up,global  global,leaders  leaders,gk_software_usa  gk_software_usa,provide</t>
  </si>
  <si>
    <t>Top Word Pairs in Tweet by Salience</t>
  </si>
  <si>
    <t>trurating,ve  ve,teamed  teamed,up  up,global  global,leaders  leaders,gk_software_usa  gk_software_usa,provide  retailers,fresh  fresh,way  way,listen</t>
  </si>
  <si>
    <t>Word</t>
  </si>
  <si>
    <t>meet</t>
  </si>
  <si>
    <t>648</t>
  </si>
  <si>
    <t>business</t>
  </si>
  <si>
    <t>new</t>
  </si>
  <si>
    <t>way</t>
  </si>
  <si>
    <t>learn</t>
  </si>
  <si>
    <t>around</t>
  </si>
  <si>
    <t>corner</t>
  </si>
  <si>
    <t>3705</t>
  </si>
  <si>
    <t>boost</t>
  </si>
  <si>
    <t>innovative</t>
  </si>
  <si>
    <t>visit</t>
  </si>
  <si>
    <t>3267</t>
  </si>
  <si>
    <t>dynamic</t>
  </si>
  <si>
    <t>questions</t>
  </si>
  <si>
    <t>listen</t>
  </si>
  <si>
    <t>customers</t>
  </si>
  <si>
    <t>better</t>
  </si>
  <si>
    <t>up</t>
  </si>
  <si>
    <t>leaders</t>
  </si>
  <si>
    <t>more</t>
  </si>
  <si>
    <t>out</t>
  </si>
  <si>
    <t>wait</t>
  </si>
  <si>
    <t>ï</t>
  </si>
  <si>
    <t>heading</t>
  </si>
  <si>
    <t>sure</t>
  </si>
  <si>
    <t>showcase</t>
  </si>
  <si>
    <t>brand</t>
  </si>
  <si>
    <t>working</t>
  </si>
  <si>
    <t>together</t>
  </si>
  <si>
    <t>ability</t>
  </si>
  <si>
    <t>engage</t>
  </si>
  <si>
    <t>understand</t>
  </si>
  <si>
    <t>ve</t>
  </si>
  <si>
    <t>teamed</t>
  </si>
  <si>
    <t>global</t>
  </si>
  <si>
    <t>fresh</t>
  </si>
  <si>
    <t>longer</t>
  </si>
  <si>
    <t>nice</t>
  </si>
  <si>
    <t>essential</t>
  </si>
  <si>
    <t>tool</t>
  </si>
  <si>
    <t>city</t>
  </si>
  <si>
    <t>beach</t>
  </si>
  <si>
    <t>coo</t>
  </si>
  <si>
    <t>anita</t>
  </si>
  <si>
    <t>dorwald</t>
  </si>
  <si>
    <t>4160</t>
  </si>
  <si>
    <t>partner</t>
  </si>
  <si>
    <t>experience</t>
  </si>
  <si>
    <t>couldnâ</t>
  </si>
  <si>
    <t>excited</t>
  </si>
  <si>
    <t>hit</t>
  </si>
  <si>
    <t>nyc</t>
  </si>
  <si>
    <t>weâ</t>
  </si>
  <si>
    <t>ll</t>
  </si>
  <si>
    <t>demos</t>
  </si>
  <si>
    <t>running</t>
  </si>
  <si>
    <t>9</t>
  </si>
  <si>
    <t>amazing</t>
  </si>
  <si>
    <t>partnersâ</t>
  </si>
  <si>
    <t>stands</t>
  </si>
  <si>
    <t>ðÿ</t>
  </si>
  <si>
    <t>canâ</t>
  </si>
  <si>
    <t>payment</t>
  </si>
  <si>
    <t>find</t>
  </si>
  <si>
    <t>truratingâ</t>
  </si>
  <si>
    <t>â</t>
  </si>
  <si>
    <t>feedb</t>
  </si>
  <si>
    <t>custo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</si>
  <si>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</si>
  <si>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</si>
  <si>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</si>
  <si>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</si>
  <si>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</si>
  <si>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</si>
  <si>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</si>
  <si>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</si>
  <si>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</si>
  <si>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</si>
  <si>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</si>
  <si>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</si>
  <si>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</si>
  <si>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</si>
  <si>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</si>
  <si>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</si>
  <si>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</si>
  <si>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</si>
  <si>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</si>
  <si>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</si>
  <si>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</si>
  <si>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</si>
  <si>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</si>
  <si>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</si>
  <si>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</si>
  <si>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</si>
  <si>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</si>
  <si>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</si>
  <si>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</si>
  <si>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</si>
  <si>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</si>
  <si>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</si>
  <si>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</si>
  <si>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31-Dec</t>
  </si>
  <si>
    <t>2 PM</t>
  </si>
  <si>
    <t>2019</t>
  </si>
  <si>
    <t>Jan</t>
  </si>
  <si>
    <t>2-Jan</t>
  </si>
  <si>
    <t>11 AM</t>
  </si>
  <si>
    <t>3-Jan</t>
  </si>
  <si>
    <t>3 PM</t>
  </si>
  <si>
    <t>4 PM</t>
  </si>
  <si>
    <t>7-Jan</t>
  </si>
  <si>
    <t>1 PM</t>
  </si>
  <si>
    <t>8-Jan</t>
  </si>
  <si>
    <t>9-Jan</t>
  </si>
  <si>
    <t>10-Jan</t>
  </si>
  <si>
    <t>5 PM</t>
  </si>
  <si>
    <t>6 PM</t>
  </si>
  <si>
    <t>7 PM</t>
  </si>
  <si>
    <t>9 PM</t>
  </si>
  <si>
    <t>11-Jan</t>
  </si>
  <si>
    <t>8 AM</t>
  </si>
  <si>
    <t>9 AM</t>
  </si>
  <si>
    <t>8 PM</t>
  </si>
  <si>
    <t>128, 128, 128</t>
  </si>
  <si>
    <t>Red</t>
  </si>
  <si>
    <t>193, 62, 62</t>
  </si>
  <si>
    <t>G1: booth trurating retailers nrf2019 see come s provide customer t</t>
  </si>
  <si>
    <t>G2: see nrfbigshow trurating go</t>
  </si>
  <si>
    <t>G3: customer feedback gk software trurating intelligent retailers</t>
  </si>
  <si>
    <t>G4: customer future come intelligence see realtime feedback booth</t>
  </si>
  <si>
    <t>Autofill Workbook Results</t>
  </si>
  <si>
    <t>Edge Weight▓1▓3▓0▓True▓Gray▓Red▓▓Edge Weight▓1▓3▓0▓3▓10▓False▓Edge Weight▓1▓3▓0▓35▓12▓False▓▓0▓0▓0▓True▓Black▓Black▓▓Followers▓32▓53748▓0▓162▓1000▓False▓▓0▓0▓0▓0▓0▓False▓▓0▓0▓0▓0▓0▓False▓▓0▓0▓0▓0▓0▓False</t>
  </si>
  <si>
    <t>GraphSource░GraphServerTwitterSearch▓GraphTerm░trurating▓ImportDescription░The graph represents a network of 15 Twitter users whose tweets in the requested range contained "trurating", or who were replied to or mentioned in those tweets.  The network was obtained from the NodeXL Graph Server on Sunday, 13 January 2019 at 00:50 UTC.
The requested start date was Saturday, 12 January 2019 at 01:01 UTC and the maximum number of days (going backward) was 14.
The maximum number of tweets collected was 5,000.
The tweets in the network were tweeted over the 11-day, 6-hour, 5-minute period from Monday, 31 December 2018 at 14:25 UTC to Friday, 11 January 2019 at 20:31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</si>
</sst>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793506"/>
        <c:axId val="40597235"/>
      </c:barChart>
      <c:catAx>
        <c:axId val="417935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97235"/>
        <c:crosses val="autoZero"/>
        <c:auto val="1"/>
        <c:lblOffset val="100"/>
        <c:noMultiLvlLbl val="0"/>
      </c:catAx>
      <c:valAx>
        <c:axId val="4059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trurating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19"/>
                <c:pt idx="0">
                  <c:v>2 PM
31-Dec
Dec
2018</c:v>
                </c:pt>
                <c:pt idx="1">
                  <c:v>11 AM
2-Jan
Jan
2019</c:v>
                </c:pt>
                <c:pt idx="2">
                  <c:v>2 PM
3-Jan</c:v>
                </c:pt>
                <c:pt idx="3">
                  <c:v>3 PM</c:v>
                </c:pt>
                <c:pt idx="4">
                  <c:v>4 PM</c:v>
                </c:pt>
                <c:pt idx="5">
                  <c:v>1 PM
7-Jan</c:v>
                </c:pt>
                <c:pt idx="6">
                  <c:v>3 PM</c:v>
                </c:pt>
                <c:pt idx="7">
                  <c:v>4 PM</c:v>
                </c:pt>
                <c:pt idx="8">
                  <c:v>2 PM
8-Jan</c:v>
                </c:pt>
                <c:pt idx="9">
                  <c:v>2 PM
9-Jan</c:v>
                </c:pt>
                <c:pt idx="10">
                  <c:v>5 PM
10-Jan</c:v>
                </c:pt>
                <c:pt idx="11">
                  <c:v>6 PM</c:v>
                </c:pt>
                <c:pt idx="12">
                  <c:v>7 PM</c:v>
                </c:pt>
                <c:pt idx="13">
                  <c:v>9 PM</c:v>
                </c:pt>
                <c:pt idx="14">
                  <c:v>8 AM
11-Jan</c:v>
                </c:pt>
                <c:pt idx="15">
                  <c:v>9 AM</c:v>
                </c:pt>
                <c:pt idx="16">
                  <c:v>3 PM</c:v>
                </c:pt>
                <c:pt idx="17">
                  <c:v>5 PM</c:v>
                </c:pt>
                <c:pt idx="18">
                  <c:v>8 PM</c:v>
                </c:pt>
              </c:strCache>
            </c:strRef>
          </c:cat>
          <c:val>
            <c:numRef>
              <c:f>'Time Series'!$B$26:$B$57</c:f>
              <c:numCache>
                <c:formatCode>General</c:formatCode>
                <c:ptCount val="19"/>
                <c:pt idx="0">
                  <c:v>1</c:v>
                </c:pt>
                <c:pt idx="1">
                  <c:v>1</c:v>
                </c:pt>
                <c:pt idx="2">
                  <c:v>2</c:v>
                </c:pt>
                <c:pt idx="3">
                  <c:v>2</c:v>
                </c:pt>
                <c:pt idx="4">
                  <c:v>2</c:v>
                </c:pt>
                <c:pt idx="5">
                  <c:v>1</c:v>
                </c:pt>
                <c:pt idx="6">
                  <c:v>1</c:v>
                </c:pt>
                <c:pt idx="7">
                  <c:v>2</c:v>
                </c:pt>
                <c:pt idx="8">
                  <c:v>1</c:v>
                </c:pt>
                <c:pt idx="9">
                  <c:v>2</c:v>
                </c:pt>
                <c:pt idx="10">
                  <c:v>1</c:v>
                </c:pt>
                <c:pt idx="11">
                  <c:v>1</c:v>
                </c:pt>
                <c:pt idx="12">
                  <c:v>1</c:v>
                </c:pt>
                <c:pt idx="13">
                  <c:v>2</c:v>
                </c:pt>
                <c:pt idx="14">
                  <c:v>1</c:v>
                </c:pt>
                <c:pt idx="15">
                  <c:v>1</c:v>
                </c:pt>
                <c:pt idx="16">
                  <c:v>2</c:v>
                </c:pt>
                <c:pt idx="17">
                  <c:v>2</c:v>
                </c:pt>
                <c:pt idx="18">
                  <c:v>2</c:v>
                </c:pt>
              </c:numCache>
            </c:numRef>
          </c:val>
        </c:ser>
        <c:axId val="55583836"/>
        <c:axId val="30492477"/>
      </c:barChart>
      <c:catAx>
        <c:axId val="55583836"/>
        <c:scaling>
          <c:orientation val="minMax"/>
        </c:scaling>
        <c:axPos val="b"/>
        <c:delete val="0"/>
        <c:numFmt formatCode="General" sourceLinked="1"/>
        <c:majorTickMark val="out"/>
        <c:minorTickMark val="none"/>
        <c:tickLblPos val="nextTo"/>
        <c:crossAx val="30492477"/>
        <c:crosses val="autoZero"/>
        <c:auto val="1"/>
        <c:lblOffset val="100"/>
        <c:noMultiLvlLbl val="0"/>
      </c:catAx>
      <c:valAx>
        <c:axId val="30492477"/>
        <c:scaling>
          <c:orientation val="minMax"/>
        </c:scaling>
        <c:axPos val="l"/>
        <c:majorGridlines/>
        <c:delete val="0"/>
        <c:numFmt formatCode="General" sourceLinked="1"/>
        <c:majorTickMark val="out"/>
        <c:minorTickMark val="none"/>
        <c:tickLblPos val="nextTo"/>
        <c:crossAx val="55583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830796"/>
        <c:axId val="41709"/>
      </c:barChart>
      <c:catAx>
        <c:axId val="298307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09"/>
        <c:crosses val="autoZero"/>
        <c:auto val="1"/>
        <c:lblOffset val="100"/>
        <c:noMultiLvlLbl val="0"/>
      </c:catAx>
      <c:valAx>
        <c:axId val="4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0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382"/>
        <c:axId val="3378439"/>
      </c:barChart>
      <c:catAx>
        <c:axId val="3753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405952"/>
        <c:axId val="5218113"/>
      </c:barChart>
      <c:catAx>
        <c:axId val="304059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963018"/>
        <c:axId val="20013979"/>
      </c:barChart>
      <c:catAx>
        <c:axId val="46963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13979"/>
        <c:crosses val="autoZero"/>
        <c:auto val="1"/>
        <c:lblOffset val="100"/>
        <c:noMultiLvlLbl val="0"/>
      </c:catAx>
      <c:valAx>
        <c:axId val="2001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63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908084"/>
        <c:axId val="10519573"/>
      </c:barChart>
      <c:catAx>
        <c:axId val="459080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19573"/>
        <c:crosses val="autoZero"/>
        <c:auto val="1"/>
        <c:lblOffset val="100"/>
        <c:noMultiLvlLbl val="0"/>
      </c:catAx>
      <c:valAx>
        <c:axId val="10519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567294"/>
        <c:axId val="46779055"/>
      </c:barChart>
      <c:catAx>
        <c:axId val="275672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79055"/>
        <c:crosses val="autoZero"/>
        <c:auto val="1"/>
        <c:lblOffset val="100"/>
        <c:noMultiLvlLbl val="0"/>
      </c:catAx>
      <c:valAx>
        <c:axId val="4677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358312"/>
        <c:axId val="31007081"/>
      </c:barChart>
      <c:catAx>
        <c:axId val="18358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07081"/>
        <c:crosses val="autoZero"/>
        <c:auto val="1"/>
        <c:lblOffset val="100"/>
        <c:noMultiLvlLbl val="0"/>
      </c:catAx>
      <c:valAx>
        <c:axId val="3100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8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628274"/>
        <c:axId val="28545603"/>
      </c:barChart>
      <c:catAx>
        <c:axId val="10628274"/>
        <c:scaling>
          <c:orientation val="minMax"/>
        </c:scaling>
        <c:axPos val="b"/>
        <c:delete val="1"/>
        <c:majorTickMark val="out"/>
        <c:minorTickMark val="none"/>
        <c:tickLblPos val="none"/>
        <c:crossAx val="28545603"/>
        <c:crosses val="autoZero"/>
        <c:auto val="1"/>
        <c:lblOffset val="100"/>
        <c:noMultiLvlLbl val="0"/>
      </c:catAx>
      <c:valAx>
        <c:axId val="28545603"/>
        <c:scaling>
          <c:orientation val="minMax"/>
        </c:scaling>
        <c:axPos val="l"/>
        <c:delete val="1"/>
        <c:majorTickMark val="out"/>
        <c:minorTickMark val="none"/>
        <c:tickLblPos val="none"/>
        <c:crossAx val="106282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Smith" refreshedVersion="5">
  <cacheSource type="worksheet">
    <worksheetSource ref="A2:BL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futureofretail"/>
        <s v="customerfeedback futureretail consumerinsights nrf2019"/>
        <s v="cx"/>
        <s v="nrf2019"/>
        <s v="nrf"/>
        <s v="fakereviews ratings"/>
        <s v="nrf2019 retail 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19-01-03T15:37:16.000"/>
        <d v="2019-01-03T15:37:49.000"/>
        <d v="2019-01-03T16:54:59.000"/>
        <d v="2019-01-03T16:54:34.000"/>
        <d v="2019-01-07T16:24:20.000"/>
        <d v="2019-01-10T17:36:46.000"/>
        <d v="2019-01-11T08:59:03.000"/>
        <d v="2019-01-11T15:58:10.000"/>
        <d v="2019-01-07T13:56:13.000"/>
        <d v="2019-01-07T16:25:32.000"/>
        <d v="2019-01-07T15:25:46.000"/>
        <d v="2018-12-31T14:25:39.000"/>
        <d v="2019-01-02T11:35:01.000"/>
        <d v="2019-01-09T14:18:33.000"/>
        <d v="2019-01-09T14:21:28.000"/>
        <d v="2019-01-10T19:22:08.000"/>
        <d v="2019-01-11T09:28:01.000"/>
        <d v="2019-01-10T18:06:32.000"/>
        <d v="2019-01-11T17:26:07.000"/>
        <d v="2019-01-11T17:38:03.000"/>
        <d v="2019-01-10T21:19:38.000"/>
        <d v="2019-01-10T21:35:51.000"/>
        <d v="2019-01-11T15:47:05.000"/>
        <d v="2019-01-03T14:51:29.000"/>
        <d v="2019-01-03T14:52:23.000"/>
        <d v="2019-01-08T14:33:25.000"/>
        <d v="2019-01-11T20:29:12.000"/>
        <d v="2019-01-11T20:31:14.000"/>
      </sharedItems>
      <fieldGroup par="66" base="22">
        <rangePr groupBy="hours" autoEnd="1" autoStart="1" startDate="2018-12-31T14:25:39.000" endDate="2019-01-11T20:31:14.000"/>
        <groupItems count="26">
          <s v="&lt;12/31/2018"/>
          <s v="12 AM"/>
          <s v="1 AM"/>
          <s v="2 AM"/>
          <s v="3 AM"/>
          <s v="4 AM"/>
          <s v="5 AM"/>
          <s v="6 AM"/>
          <s v="7 AM"/>
          <s v="8 AM"/>
          <s v="9 AM"/>
          <s v="10 AM"/>
          <s v="11 AM"/>
          <s v="12 PM"/>
          <s v="1 PM"/>
          <s v="2 PM"/>
          <s v="3 PM"/>
          <s v="4 PM"/>
          <s v="5 PM"/>
          <s v="6 PM"/>
          <s v="7 PM"/>
          <s v="8 PM"/>
          <s v="9 PM"/>
          <s v="10 PM"/>
          <s v="11 PM"/>
          <s v="&gt;1/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31T14:25:39.000" endDate="2019-01-11T20:31:14.000"/>
        <groupItems count="368">
          <s v="&lt;12/3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19"/>
        </groupItems>
      </fieldGroup>
    </cacheField>
    <cacheField name="Months" databaseField="0">
      <sharedItems containsMixedTypes="0" count="0"/>
      <fieldGroup base="22">
        <rangePr groupBy="months" autoEnd="1" autoStart="1" startDate="2018-12-31T14:25:39.000" endDate="2019-01-11T20:31:14.000"/>
        <groupItems count="14">
          <s v="&lt;12/31/2018"/>
          <s v="Jan"/>
          <s v="Feb"/>
          <s v="Mar"/>
          <s v="Apr"/>
          <s v="May"/>
          <s v="Jun"/>
          <s v="Jul"/>
          <s v="Aug"/>
          <s v="Sep"/>
          <s v="Oct"/>
          <s v="Nov"/>
          <s v="Dec"/>
          <s v="&gt;1/11/2019"/>
        </groupItems>
      </fieldGroup>
    </cacheField>
    <cacheField name="Years" databaseField="0">
      <sharedItems containsMixedTypes="0" count="0"/>
      <fieldGroup base="22">
        <rangePr groupBy="years" autoEnd="1" autoStart="1" startDate="2018-12-31T14:25:39.000" endDate="2019-01-11T20:31:14.000"/>
        <groupItems count="4">
          <s v="&lt;12/31/2018"/>
          <s v="2018"/>
          <s v="2019"/>
          <s v="&gt;1/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cazturner32"/>
    <s v="trurating"/>
    <m/>
    <m/>
    <m/>
    <m/>
    <m/>
    <m/>
    <m/>
    <m/>
    <s v="No"/>
    <n v="3"/>
    <m/>
    <m/>
    <x v="0"/>
    <d v="2019-01-03T15:37:16.000"/>
    <s v="RT @TruRating: NRF is just around the corner! Come meet us at booth 3705 and 648 and boost your business with our innovative customer feedb…"/>
    <m/>
    <m/>
    <x v="0"/>
    <m/>
    <s v="http://pbs.twimg.com/profile_images/660759706554748928/oljnXKAM_normal.jpg"/>
    <x v="0"/>
    <s v="https://twitter.com/#!/cazturner32/status/1080850587883835393"/>
    <m/>
    <m/>
    <s v="1080850587883835393"/>
    <m/>
    <b v="0"/>
    <n v="0"/>
    <s v=""/>
    <b v="0"/>
    <s v="en"/>
    <m/>
    <s v=""/>
    <b v="0"/>
    <n v="2"/>
    <s v="1080839293785042944"/>
    <s v="Twitter Web Client"/>
    <b v="0"/>
    <s v="1080839293785042944"/>
    <s v="Tweet"/>
    <n v="0"/>
    <n v="0"/>
    <m/>
    <m/>
    <m/>
    <m/>
    <m/>
    <m/>
    <m/>
    <m/>
    <n v="1"/>
    <s v="4"/>
    <s v="1"/>
    <n v="2"/>
    <n v="8"/>
    <n v="0"/>
    <n v="0"/>
    <n v="0"/>
    <n v="0"/>
    <n v="23"/>
    <n v="92"/>
    <n v="25"/>
  </r>
  <r>
    <s v="cazturner32"/>
    <s v="accuviasw"/>
    <m/>
    <m/>
    <m/>
    <m/>
    <m/>
    <m/>
    <m/>
    <m/>
    <s v="No"/>
    <n v="4"/>
    <m/>
    <m/>
    <x v="0"/>
    <d v="2019-01-03T15:37:49.000"/>
    <s v="RT @AccuviaSW: The Future of Customer Intelligence_x000a_ https://t.co/qIz52jJfje. Come see the future of realtime customer feedback in our booth…"/>
    <s v="https://www.accuvia.com/single-post/2018/12/30/The-Future-of-Customer-Intelligence"/>
    <s v="accuvia.com"/>
    <x v="0"/>
    <m/>
    <s v="http://pbs.twimg.com/profile_images/660759706554748928/oljnXKAM_normal.jpg"/>
    <x v="1"/>
    <s v="https://twitter.com/#!/cazturner32/status/1080850727839432709"/>
    <m/>
    <m/>
    <s v="1080850727839432709"/>
    <m/>
    <b v="0"/>
    <n v="0"/>
    <s v=""/>
    <b v="0"/>
    <s v="en"/>
    <m/>
    <s v=""/>
    <b v="0"/>
    <n v="2"/>
    <s v="1079745401811550209"/>
    <s v="Twitter Web Client"/>
    <b v="0"/>
    <s v="1079745401811550209"/>
    <s v="Tweet"/>
    <n v="0"/>
    <n v="0"/>
    <m/>
    <m/>
    <m/>
    <m/>
    <m/>
    <m/>
    <m/>
    <m/>
    <n v="1"/>
    <s v="4"/>
    <s v="4"/>
    <n v="1"/>
    <n v="5.555555555555555"/>
    <n v="0"/>
    <n v="0"/>
    <n v="0"/>
    <n v="0"/>
    <n v="17"/>
    <n v="94.44444444444444"/>
    <n v="18"/>
  </r>
  <r>
    <s v="jeff_w7"/>
    <s v="nrfnews"/>
    <m/>
    <m/>
    <m/>
    <m/>
    <m/>
    <m/>
    <m/>
    <m/>
    <s v="No"/>
    <n v="5"/>
    <m/>
    <m/>
    <x v="0"/>
    <d v="2019-01-03T16:54:59.000"/>
    <s v="@TruRating @NRFBigShow @NRFnews Two Booths!  Go BIG pr go home."/>
    <m/>
    <m/>
    <x v="0"/>
    <m/>
    <s v="http://pbs.twimg.com/profile_images/1068156781476630528/pqUSEn55_normal.jpg"/>
    <x v="2"/>
    <s v="https://twitter.com/#!/jeff_w7/status/1080870146795802624"/>
    <m/>
    <m/>
    <s v="1080870146795802624"/>
    <s v="1080839293785042944"/>
    <b v="0"/>
    <n v="0"/>
    <s v="1727904870"/>
    <b v="0"/>
    <s v="en"/>
    <m/>
    <s v=""/>
    <b v="0"/>
    <n v="0"/>
    <s v=""/>
    <s v="Twitter Web Client"/>
    <b v="0"/>
    <s v="1080839293785042944"/>
    <s v="Tweet"/>
    <n v="0"/>
    <n v="0"/>
    <m/>
    <m/>
    <m/>
    <m/>
    <m/>
    <m/>
    <m/>
    <m/>
    <n v="1"/>
    <s v="2"/>
    <s v="2"/>
    <m/>
    <m/>
    <m/>
    <m/>
    <m/>
    <m/>
    <m/>
    <m/>
    <m/>
  </r>
  <r>
    <s v="jeff_w7"/>
    <s v="trurating"/>
    <m/>
    <m/>
    <m/>
    <m/>
    <m/>
    <m/>
    <m/>
    <m/>
    <s v="No"/>
    <n v="6"/>
    <m/>
    <m/>
    <x v="0"/>
    <d v="2019-01-03T16:54:34.000"/>
    <s v="RT @TruRating: NRF is just around the corner! Come meet us at booth 3705 and 648 and boost your business with our innovative customer feedb…"/>
    <m/>
    <m/>
    <x v="0"/>
    <m/>
    <s v="http://pbs.twimg.com/profile_images/1068156781476630528/pqUSEn55_normal.jpg"/>
    <x v="3"/>
    <s v="https://twitter.com/#!/jeff_w7/status/1080870041229410305"/>
    <m/>
    <m/>
    <s v="1080870041229410305"/>
    <m/>
    <b v="0"/>
    <n v="0"/>
    <s v=""/>
    <b v="0"/>
    <s v="en"/>
    <m/>
    <s v=""/>
    <b v="0"/>
    <n v="0"/>
    <s v="1080839293785042944"/>
    <s v="Twitter Web Client"/>
    <b v="0"/>
    <s v="1080839293785042944"/>
    <s v="Tweet"/>
    <n v="0"/>
    <n v="0"/>
    <m/>
    <m/>
    <m/>
    <m/>
    <m/>
    <m/>
    <m/>
    <m/>
    <n v="1"/>
    <s v="2"/>
    <s v="1"/>
    <n v="2"/>
    <n v="8"/>
    <n v="0"/>
    <n v="0"/>
    <n v="0"/>
    <n v="0"/>
    <n v="23"/>
    <n v="92"/>
    <n v="25"/>
  </r>
  <r>
    <s v="smckeveny"/>
    <s v="nrfbigshow"/>
    <m/>
    <m/>
    <m/>
    <m/>
    <m/>
    <m/>
    <m/>
    <m/>
    <s v="No"/>
    <n v="9"/>
    <m/>
    <m/>
    <x v="0"/>
    <d v="2019-01-07T16:24:20.000"/>
    <s v="Can't wait to see the reaction to this @NRFBigShow. Feels like we're just scratching the surface. Will be interesting to see what industry leaders do with this #FutureOfRetail https://t.co/rvMwEZW2Rw"/>
    <s v="https://twitter.com/TruRating/status/1082274711239868417"/>
    <s v="twitter.com"/>
    <x v="1"/>
    <m/>
    <s v="http://pbs.twimg.com/profile_images/521694758696009729/mD8iRcEp_normal.jpeg"/>
    <x v="4"/>
    <s v="https://twitter.com/#!/smckeveny/status/1082311984492748800"/>
    <m/>
    <m/>
    <s v="1082311984492748800"/>
    <m/>
    <b v="0"/>
    <n v="2"/>
    <s v=""/>
    <b v="1"/>
    <s v="en"/>
    <m/>
    <s v="1082274711239868417"/>
    <b v="0"/>
    <n v="0"/>
    <s v=""/>
    <s v="Twitter Web Client"/>
    <b v="0"/>
    <s v="1082311984492748800"/>
    <s v="Tweet"/>
    <n v="0"/>
    <n v="0"/>
    <m/>
    <m/>
    <m/>
    <m/>
    <m/>
    <m/>
    <m/>
    <m/>
    <n v="1"/>
    <s v="2"/>
    <s v="2"/>
    <n v="2"/>
    <n v="7.142857142857143"/>
    <n v="0"/>
    <n v="0"/>
    <n v="0"/>
    <n v="0"/>
    <n v="26"/>
    <n v="92.85714285714286"/>
    <n v="28"/>
  </r>
  <r>
    <s v="softwaretimes"/>
    <s v="softwaretimes"/>
    <m/>
    <m/>
    <m/>
    <m/>
    <m/>
    <m/>
    <m/>
    <m/>
    <s v="No"/>
    <n v="10"/>
    <m/>
    <m/>
    <x v="1"/>
    <d v="2019-01-10T17:36:46.000"/>
    <s v="Intelligent Customer Feedback for Retailers via new GK Software and TruRating Partnership - Payment Week https://t.co/6tr8oSVYQ1"/>
    <s v="https://paymentweek.com/2019-1-10-intelligent-customer-feedback-retailers-via-new-gk-software-trurating-partnership/?utm_source=dlvr.it&amp;utm_medium=twitter"/>
    <s v="paymentweek.com"/>
    <x v="0"/>
    <m/>
    <s v="http://pbs.twimg.com/profile_images/2995195932/06d6ffaa218d344678ffe3df160ed42f_normal.png"/>
    <x v="5"/>
    <s v="https://twitter.com/#!/softwaretimes/status/1083417379860709377"/>
    <m/>
    <m/>
    <s v="1083417379860709377"/>
    <m/>
    <b v="0"/>
    <n v="0"/>
    <s v=""/>
    <b v="0"/>
    <s v="en"/>
    <m/>
    <s v=""/>
    <b v="0"/>
    <n v="0"/>
    <s v=""/>
    <s v="dlvr.it"/>
    <b v="0"/>
    <s v="1083417379860709377"/>
    <s v="Tweet"/>
    <n v="0"/>
    <n v="0"/>
    <m/>
    <m/>
    <m/>
    <m/>
    <m/>
    <m/>
    <m/>
    <m/>
    <n v="1"/>
    <s v="3"/>
    <s v="3"/>
    <n v="1"/>
    <n v="7.142857142857143"/>
    <n v="0"/>
    <n v="0"/>
    <n v="0"/>
    <n v="0"/>
    <n v="13"/>
    <n v="92.85714285714286"/>
    <n v="14"/>
  </r>
  <r>
    <s v="nmachijidenma"/>
    <s v="nmachijidenma"/>
    <m/>
    <m/>
    <m/>
    <m/>
    <m/>
    <m/>
    <m/>
    <m/>
    <s v="No"/>
    <n v="11"/>
    <m/>
    <m/>
    <x v="1"/>
    <d v="2019-01-11T08:59:03.000"/>
    <s v="GK Software, TruRating team up for intelligent customer feedback for retailers https://t.co/5CJe2bsB5Z"/>
    <s v="https://www.thepaypers.com/ecommerce/gk-software-trurating-team-up-for-intelligent-customer-feedback-for-retailers/776809-25?utm_source=dlvr.it&amp;utm_medium=twitter"/>
    <s v="thepaypers.com"/>
    <x v="0"/>
    <m/>
    <s v="http://pbs.twimg.com/profile_images/915514863559966720/d0L1gMRJ_normal.jpg"/>
    <x v="6"/>
    <s v="https://twitter.com/#!/nmachijidenma/status/1083649477582307329"/>
    <m/>
    <m/>
    <s v="1083649477582307329"/>
    <m/>
    <b v="0"/>
    <n v="0"/>
    <s v=""/>
    <b v="0"/>
    <s v="en"/>
    <m/>
    <s v=""/>
    <b v="0"/>
    <n v="0"/>
    <s v=""/>
    <s v="dlvr.it"/>
    <b v="0"/>
    <s v="1083649477582307329"/>
    <s v="Tweet"/>
    <n v="0"/>
    <n v="0"/>
    <m/>
    <m/>
    <m/>
    <m/>
    <m/>
    <m/>
    <m/>
    <m/>
    <n v="1"/>
    <s v="3"/>
    <s v="3"/>
    <n v="1"/>
    <n v="9.090909090909092"/>
    <n v="0"/>
    <n v="0"/>
    <n v="0"/>
    <n v="0"/>
    <n v="10"/>
    <n v="90.9090909090909"/>
    <n v="11"/>
  </r>
  <r>
    <s v="johnrmatthews"/>
    <s v="johnrmatthews"/>
    <m/>
    <m/>
    <m/>
    <m/>
    <m/>
    <m/>
    <m/>
    <m/>
    <s v="No"/>
    <n v="12"/>
    <m/>
    <m/>
    <x v="1"/>
    <d v="2019-01-11T15:58:10.000"/>
    <s v="GK Software and TruRating Partner on Customer Feedback Offering https://t.co/H1ZKFxBvTT"/>
    <s v="https://www.destinationcrm.com/Articles/ReadArticle.aspx?ArticleID=129358"/>
    <s v="destinationcrm.com"/>
    <x v="0"/>
    <m/>
    <s v="http://pbs.twimg.com/profile_images/806914304561684480/e4EvbujK_normal.jpg"/>
    <x v="7"/>
    <s v="https://twitter.com/#!/johnrmatthews/status/1083754950893715457"/>
    <m/>
    <m/>
    <s v="1083754950893715457"/>
    <m/>
    <b v="0"/>
    <n v="0"/>
    <s v=""/>
    <b v="0"/>
    <s v="en"/>
    <m/>
    <s v=""/>
    <b v="0"/>
    <n v="0"/>
    <s v=""/>
    <s v="IFTTT"/>
    <b v="0"/>
    <s v="1083754950893715457"/>
    <s v="Tweet"/>
    <n v="0"/>
    <n v="0"/>
    <m/>
    <m/>
    <m/>
    <m/>
    <m/>
    <m/>
    <m/>
    <m/>
    <n v="1"/>
    <s v="3"/>
    <s v="3"/>
    <n v="0"/>
    <n v="0"/>
    <n v="0"/>
    <n v="0"/>
    <n v="0"/>
    <n v="0"/>
    <n v="9"/>
    <n v="100"/>
    <n v="9"/>
  </r>
  <r>
    <s v="trurating"/>
    <s v="nrfbigshow"/>
    <m/>
    <m/>
    <m/>
    <m/>
    <m/>
    <m/>
    <m/>
    <m/>
    <s v="No"/>
    <n v="13"/>
    <m/>
    <m/>
    <x v="0"/>
    <d v="2019-01-07T13:56:13.000"/>
    <s v="Find us at the @AccuviaSW booth #648 at @NRFBigShow to learn why TruRatingâ€™s Intelligent Question Logic is the future of #CustomerFeedback. If you canâ€™t wait till then, you can find out more today â¬‡ï¸ #futureretail #consumerinsights #NRF2019 https://t.co/EGRkoJc2YE"/>
    <s v="https://gems.trurating.com/2019/01/07/intelligent-questions-the-future-of-feedback/?utm_source=TW&amp;utm_medium=Social&amp;utm_campaign=IntelligentQuestions"/>
    <s v="trurating.com"/>
    <x v="2"/>
    <m/>
    <s v="http://pbs.twimg.com/profile_images/1080398583000633345/qwFLWNM3_normal.jpg"/>
    <x v="8"/>
    <s v="https://twitter.com/#!/trurating/status/1082274711239868417"/>
    <m/>
    <m/>
    <s v="1082274711239868417"/>
    <m/>
    <b v="0"/>
    <n v="1"/>
    <s v=""/>
    <b v="0"/>
    <s v="en"/>
    <m/>
    <s v=""/>
    <b v="0"/>
    <n v="0"/>
    <s v=""/>
    <s v="Twitter Web Client"/>
    <b v="0"/>
    <s v="1082274711239868417"/>
    <s v="Tweet"/>
    <n v="0"/>
    <n v="0"/>
    <m/>
    <m/>
    <m/>
    <m/>
    <m/>
    <m/>
    <m/>
    <m/>
    <n v="1"/>
    <s v="1"/>
    <s v="2"/>
    <n v="1"/>
    <n v="2.5"/>
    <n v="0"/>
    <n v="0"/>
    <n v="0"/>
    <n v="0"/>
    <n v="39"/>
    <n v="97.5"/>
    <n v="40"/>
  </r>
  <r>
    <s v="dgingiss"/>
    <s v="forbes"/>
    <m/>
    <m/>
    <m/>
    <m/>
    <m/>
    <m/>
    <m/>
    <m/>
    <s v="No"/>
    <n v="14"/>
    <m/>
    <m/>
    <x v="0"/>
    <d v="2019-01-07T16:25:32.000"/>
    <s v="@TruRating @Forbes Thanks for sharing this! Really appreciate it. https://t.co/60mZQJU073"/>
    <m/>
    <m/>
    <x v="0"/>
    <s v="https://pbs.twimg.com/tweet_video_thumb/DwUlRdDW0AAH3VS.jpg"/>
    <s v="https://pbs.twimg.com/tweet_video_thumb/DwUlRdDW0AAH3VS.jpg"/>
    <x v="9"/>
    <s v="https://twitter.com/#!/dgingiss/status/1082312286998577152"/>
    <m/>
    <m/>
    <s v="1082312286998577152"/>
    <s v="1082297248136998913"/>
    <b v="0"/>
    <n v="1"/>
    <s v="1727904870"/>
    <b v="0"/>
    <s v="en"/>
    <m/>
    <s v=""/>
    <b v="0"/>
    <n v="0"/>
    <s v=""/>
    <s v="Twitter Web Client"/>
    <b v="0"/>
    <s v="1082297248136998913"/>
    <s v="Tweet"/>
    <n v="0"/>
    <n v="0"/>
    <m/>
    <m/>
    <m/>
    <m/>
    <m/>
    <m/>
    <m/>
    <m/>
    <n v="1"/>
    <s v="1"/>
    <s v="1"/>
    <n v="1"/>
    <n v="11.11111111111111"/>
    <n v="0"/>
    <n v="0"/>
    <n v="0"/>
    <n v="0"/>
    <n v="8"/>
    <n v="88.88888888888889"/>
    <n v="9"/>
  </r>
  <r>
    <s v="trurating"/>
    <s v="forbes"/>
    <m/>
    <m/>
    <m/>
    <m/>
    <m/>
    <m/>
    <m/>
    <m/>
    <s v="No"/>
    <n v="15"/>
    <m/>
    <m/>
    <x v="0"/>
    <d v="2019-01-07T15:25:46.000"/>
    <s v="What are your #CX resolutions? @dgingiss spoke to 13 Customer Experience experts for @Forbes - check it out for some rocket fuel inspiration to kick 2019 off in style? https://t.co/MmpSzQHxRP"/>
    <s v="https://twitter.com/dgingiss/status/1080980910269517824"/>
    <s v="twitter.com"/>
    <x v="3"/>
    <m/>
    <s v="http://pbs.twimg.com/profile_images/1080398583000633345/qwFLWNM3_normal.jpg"/>
    <x v="10"/>
    <s v="https://twitter.com/#!/trurating/status/1082297248136998913"/>
    <m/>
    <m/>
    <s v="1082297248136998913"/>
    <m/>
    <b v="0"/>
    <n v="1"/>
    <s v=""/>
    <b v="1"/>
    <s v="en"/>
    <m/>
    <s v="1080980910269517824"/>
    <b v="0"/>
    <n v="0"/>
    <s v=""/>
    <s v="Twitter Web Client"/>
    <b v="0"/>
    <s v="1082297248136998913"/>
    <s v="Tweet"/>
    <n v="0"/>
    <n v="0"/>
    <m/>
    <m/>
    <m/>
    <m/>
    <m/>
    <m/>
    <m/>
    <m/>
    <n v="1"/>
    <s v="1"/>
    <s v="1"/>
    <n v="1"/>
    <n v="3.5714285714285716"/>
    <n v="0"/>
    <n v="0"/>
    <n v="0"/>
    <n v="0"/>
    <n v="27"/>
    <n v="96.42857142857143"/>
    <n v="28"/>
  </r>
  <r>
    <s v="accuviasw"/>
    <s v="accuviasw"/>
    <m/>
    <m/>
    <m/>
    <m/>
    <m/>
    <m/>
    <m/>
    <m/>
    <s v="No"/>
    <n v="18"/>
    <m/>
    <m/>
    <x v="1"/>
    <d v="2018-12-31T14:25:39.000"/>
    <s v="The Future of Customer Intelligence_x000a_ https://t.co/qIz52jJfje. Come see the future of realtime customer feedback in… https://t.co/cUfwSxMwaw"/>
    <s v="https://www.accuvia.com/single-post/2018/12/30/The-Future-of-Customer-Intelligence https://twitter.com/i/web/status/1079745401811550209"/>
    <s v="accuvia.com twitter.com"/>
    <x v="0"/>
    <m/>
    <s v="http://pbs.twimg.com/profile_images/825443965247877120/NN0MCiQG_normal.jpg"/>
    <x v="11"/>
    <s v="https://twitter.com/#!/accuviasw/status/1079745401811550209"/>
    <m/>
    <m/>
    <s v="1079745401811550209"/>
    <m/>
    <b v="0"/>
    <n v="0"/>
    <s v=""/>
    <b v="0"/>
    <s v="en"/>
    <m/>
    <s v=""/>
    <b v="0"/>
    <n v="0"/>
    <s v=""/>
    <s v="Twitter for iPad"/>
    <b v="1"/>
    <s v="1079745401811550209"/>
    <s v="Tweet"/>
    <n v="0"/>
    <n v="0"/>
    <m/>
    <m/>
    <m/>
    <m/>
    <m/>
    <m/>
    <m/>
    <m/>
    <n v="1"/>
    <s v="4"/>
    <s v="4"/>
    <n v="1"/>
    <n v="7.142857142857143"/>
    <n v="0"/>
    <n v="0"/>
    <n v="0"/>
    <n v="0"/>
    <n v="13"/>
    <n v="92.85714285714286"/>
    <n v="14"/>
  </r>
  <r>
    <s v="trurating"/>
    <s v="accuviasw"/>
    <m/>
    <m/>
    <m/>
    <m/>
    <m/>
    <m/>
    <m/>
    <m/>
    <s v="No"/>
    <n v="19"/>
    <m/>
    <m/>
    <x v="0"/>
    <d v="2019-01-02T11:35:01.000"/>
    <s v="RT @AccuviaSW: The Future of Customer Intelligence_x000a_ https://t.co/qIz52jJfje. Come see the future of realtime customer feedback in our booth…"/>
    <s v="https://www.accuvia.com/single-post/2018/12/30/The-Future-of-Customer-Intelligence"/>
    <s v="accuvia.com"/>
    <x v="0"/>
    <m/>
    <s v="http://pbs.twimg.com/profile_images/1080398583000633345/qwFLWNM3_normal.jpg"/>
    <x v="12"/>
    <s v="https://twitter.com/#!/trurating/status/1080427237361496064"/>
    <m/>
    <m/>
    <s v="1080427237361496064"/>
    <m/>
    <b v="0"/>
    <n v="0"/>
    <s v=""/>
    <b v="0"/>
    <s v="en"/>
    <m/>
    <s v=""/>
    <b v="0"/>
    <n v="1"/>
    <s v="1079745401811550209"/>
    <s v="Twitter Web Client"/>
    <b v="0"/>
    <s v="1079745401811550209"/>
    <s v="Tweet"/>
    <n v="0"/>
    <n v="0"/>
    <m/>
    <m/>
    <m/>
    <m/>
    <m/>
    <m/>
    <m/>
    <m/>
    <n v="3"/>
    <s v="1"/>
    <s v="4"/>
    <n v="1"/>
    <n v="5.555555555555555"/>
    <n v="0"/>
    <n v="0"/>
    <n v="0"/>
    <n v="0"/>
    <n v="17"/>
    <n v="94.44444444444444"/>
    <n v="18"/>
  </r>
  <r>
    <s v="trurating"/>
    <s v="accuviasw"/>
    <m/>
    <m/>
    <m/>
    <m/>
    <m/>
    <m/>
    <m/>
    <m/>
    <s v="No"/>
    <n v="21"/>
    <m/>
    <m/>
    <x v="0"/>
    <d v="2019-01-09T14:18:33.000"/>
    <s v="We couldnâ€™t be more excited to hit #NRF2019 in NYC! Weâ€™ll have demos running across 9 of our amazing partnersâ€™ stands - massive ðŸ™. Reach out to us with the link below if youâ€™d like to meet us there, we canâ€™t wait to see you! ðŸ˜Šâ¬‡ï¸ _x000a_https://t.co/3K2qDaL6Nh @Aptos_Retail @AccuviaSW https://t.co/hDuMm0rLjj"/>
    <s v="https://www.trurating.com/NRF2019"/>
    <s v="trurating.com"/>
    <x v="4"/>
    <s v="https://pbs.twimg.com/media/DweaS1EWwAUQ6Z-.jpg"/>
    <s v="https://pbs.twimg.com/media/DweaS1EWwAUQ6Z-.jpg"/>
    <x v="13"/>
    <s v="https://twitter.com/#!/trurating/status/1083005105807507458"/>
    <m/>
    <m/>
    <s v="1083005105807507458"/>
    <m/>
    <b v="0"/>
    <n v="3"/>
    <s v=""/>
    <b v="0"/>
    <s v="en"/>
    <m/>
    <s v=""/>
    <b v="0"/>
    <n v="1"/>
    <s v=""/>
    <s v="Twitter Web Client"/>
    <b v="0"/>
    <s v="1083005105807507458"/>
    <s v="Tweet"/>
    <n v="0"/>
    <n v="0"/>
    <m/>
    <m/>
    <m/>
    <m/>
    <m/>
    <m/>
    <m/>
    <m/>
    <n v="3"/>
    <s v="1"/>
    <s v="4"/>
    <m/>
    <m/>
    <m/>
    <m/>
    <m/>
    <m/>
    <m/>
    <m/>
    <m/>
  </r>
  <r>
    <s v="rmhpos"/>
    <s v="trurating"/>
    <m/>
    <m/>
    <m/>
    <m/>
    <m/>
    <m/>
    <m/>
    <m/>
    <s v="Yes"/>
    <n v="23"/>
    <m/>
    <m/>
    <x v="0"/>
    <d v="2019-01-09T14:21:28.000"/>
    <s v="RT @TruRating: We couldnâ€™t be more excited to hit #NRF2019 in NYC! Weâ€™ll have demos running across 9 of our amazing partnersâ€™ stands - massâ€¦"/>
    <m/>
    <m/>
    <x v="4"/>
    <m/>
    <s v="http://pbs.twimg.com/profile_images/740627963557744640/Ac0eZ0jS_normal.jpg"/>
    <x v="14"/>
    <s v="https://twitter.com/#!/rmhpos/status/1083005840330616832"/>
    <m/>
    <m/>
    <s v="1083005840330616832"/>
    <m/>
    <b v="0"/>
    <n v="0"/>
    <s v=""/>
    <b v="0"/>
    <s v="en"/>
    <m/>
    <s v=""/>
    <b v="0"/>
    <n v="1"/>
    <s v="1083005105807507458"/>
    <s v="Twitter for Android"/>
    <b v="0"/>
    <s v="1083005105807507458"/>
    <s v="Tweet"/>
    <n v="0"/>
    <n v="0"/>
    <m/>
    <m/>
    <m/>
    <m/>
    <m/>
    <m/>
    <m/>
    <m/>
    <n v="2"/>
    <s v="1"/>
    <s v="1"/>
    <n v="2"/>
    <n v="7.6923076923076925"/>
    <n v="0"/>
    <n v="0"/>
    <n v="0"/>
    <n v="0"/>
    <n v="24"/>
    <n v="92.3076923076923"/>
    <n v="26"/>
  </r>
  <r>
    <s v="rmhpos"/>
    <s v="trurating"/>
    <m/>
    <m/>
    <m/>
    <m/>
    <m/>
    <m/>
    <m/>
    <m/>
    <s v="Yes"/>
    <n v="24"/>
    <m/>
    <m/>
    <x v="0"/>
    <d v="2019-01-10T19:22:08.000"/>
    <s v="“This is no longer a nice to have, it’s an essential tool for retailers” – City Beach COO, Anita Dorwald. Come by booth# 4160 to see how our partner @trurating is changing the way retailers measure Customer Experience. https://t.co/DG3YUatKwK https://t.co/ZehqSCt0wQ"/>
    <s v="https://www.youtube.com/watch?v=r0fBuRJGwrA"/>
    <s v="youtube.com"/>
    <x v="0"/>
    <s v="https://pbs.twimg.com/media/DwkqS5eU0AAA1KA.jpg"/>
    <s v="https://pbs.twimg.com/media/DwkqS5eU0AAA1KA.jpg"/>
    <x v="15"/>
    <s v="https://twitter.com/#!/rmhpos/status/1083443893369065472"/>
    <m/>
    <m/>
    <s v="1083443893369065472"/>
    <m/>
    <b v="0"/>
    <n v="0"/>
    <s v=""/>
    <b v="0"/>
    <s v="en"/>
    <m/>
    <s v=""/>
    <b v="0"/>
    <n v="0"/>
    <s v=""/>
    <s v="Twitter Web Client"/>
    <b v="0"/>
    <s v="1083443893369065472"/>
    <s v="Tweet"/>
    <n v="0"/>
    <n v="0"/>
    <m/>
    <m/>
    <m/>
    <m/>
    <m/>
    <m/>
    <m/>
    <m/>
    <n v="2"/>
    <s v="1"/>
    <s v="1"/>
    <n v="1"/>
    <n v="2.6315789473684212"/>
    <n v="0"/>
    <n v="0"/>
    <n v="0"/>
    <n v="0"/>
    <n v="37"/>
    <n v="97.36842105263158"/>
    <n v="38"/>
  </r>
  <r>
    <s v="trurating"/>
    <s v="rmhpos"/>
    <m/>
    <m/>
    <m/>
    <m/>
    <m/>
    <m/>
    <m/>
    <m/>
    <s v="Yes"/>
    <n v="25"/>
    <m/>
    <m/>
    <x v="0"/>
    <d v="2019-01-11T09:28:01.000"/>
    <s v="RT @RMHPos: “This is no longer a nice to have, it’s an essential tool for retailers” – City Beach COO, Anita Dorwald. Come by booth# 4160 t…"/>
    <m/>
    <m/>
    <x v="0"/>
    <m/>
    <s v="http://pbs.twimg.com/profile_images/1080398583000633345/qwFLWNM3_normal.jpg"/>
    <x v="16"/>
    <s v="https://twitter.com/#!/trurating/status/1083656769631600640"/>
    <m/>
    <m/>
    <s v="1083656769631600640"/>
    <m/>
    <b v="0"/>
    <n v="0"/>
    <s v=""/>
    <b v="0"/>
    <s v="en"/>
    <m/>
    <s v=""/>
    <b v="0"/>
    <n v="1"/>
    <s v="1083443893369065472"/>
    <s v="Twitter Web Client"/>
    <b v="0"/>
    <s v="1083443893369065472"/>
    <s v="Tweet"/>
    <n v="0"/>
    <n v="0"/>
    <m/>
    <m/>
    <m/>
    <m/>
    <m/>
    <m/>
    <m/>
    <m/>
    <n v="1"/>
    <s v="1"/>
    <s v="1"/>
    <n v="1"/>
    <n v="3.7037037037037037"/>
    <n v="0"/>
    <n v="0"/>
    <n v="0"/>
    <n v="0"/>
    <n v="26"/>
    <n v="96.29629629629629"/>
    <n v="27"/>
  </r>
  <r>
    <s v="gk_software_usa"/>
    <s v="trurating"/>
    <m/>
    <m/>
    <m/>
    <m/>
    <m/>
    <m/>
    <m/>
    <m/>
    <s v="Yes"/>
    <n v="26"/>
    <m/>
    <m/>
    <x v="0"/>
    <d v="2019-01-10T18:06:32.000"/>
    <s v="We are working together with @TruRating to provide retailers the ability to better engage with and understand their customers. Visit GK Software booth 3267 at #NRF to see TruRating’s Dynamic Questions demo in action. https://t.co/303AJzTQSV"/>
    <s v="https://paymentweek.com/2019-1-10-intelligent-customer-feedback-retailers-via-new-gk-software-trurating-partnership/"/>
    <s v="paymentweek.com"/>
    <x v="5"/>
    <m/>
    <s v="http://pbs.twimg.com/profile_images/941009833926344704/gicrE24c_normal.jpg"/>
    <x v="17"/>
    <s v="https://twitter.com/#!/gk_software_usa/status/1083424870753542144"/>
    <m/>
    <m/>
    <s v="1083424870753542144"/>
    <m/>
    <b v="0"/>
    <n v="1"/>
    <s v=""/>
    <b v="0"/>
    <s v="en"/>
    <m/>
    <s v=""/>
    <b v="0"/>
    <n v="0"/>
    <s v=""/>
    <s v="Hootsuite Inc."/>
    <b v="0"/>
    <s v="1083424870753542144"/>
    <s v="Tweet"/>
    <n v="0"/>
    <n v="0"/>
    <m/>
    <m/>
    <m/>
    <m/>
    <m/>
    <m/>
    <m/>
    <m/>
    <n v="3"/>
    <s v="1"/>
    <s v="1"/>
    <n v="2"/>
    <n v="5.714285714285714"/>
    <n v="0"/>
    <n v="0"/>
    <n v="0"/>
    <n v="0"/>
    <n v="33"/>
    <n v="94.28571428571429"/>
    <n v="35"/>
  </r>
  <r>
    <s v="gk_software_usa"/>
    <s v="trurating"/>
    <m/>
    <m/>
    <m/>
    <m/>
    <m/>
    <m/>
    <m/>
    <m/>
    <s v="Yes"/>
    <n v="27"/>
    <m/>
    <m/>
    <x v="0"/>
    <d v="2019-01-11T17:26:07.000"/>
    <s v="RT @TruRating: Heading to #NRF2019? Be sure to visit booth 3267 to see the showcase of our brand-new Dynamic Questions - the intelligent wa…"/>
    <m/>
    <m/>
    <x v="4"/>
    <m/>
    <s v="http://pbs.twimg.com/profile_images/941009833926344704/gicrE24c_normal.jpg"/>
    <x v="18"/>
    <s v="https://twitter.com/#!/gk_software_usa/status/1083777086874157057"/>
    <m/>
    <m/>
    <s v="1083777086874157057"/>
    <m/>
    <b v="0"/>
    <n v="0"/>
    <s v=""/>
    <b v="0"/>
    <s v="en"/>
    <m/>
    <s v=""/>
    <b v="0"/>
    <n v="1"/>
    <s v="1083752163136946176"/>
    <s v="Twitter Web Client"/>
    <b v="0"/>
    <s v="1083752163136946176"/>
    <s v="Tweet"/>
    <n v="0"/>
    <n v="0"/>
    <m/>
    <m/>
    <m/>
    <m/>
    <m/>
    <m/>
    <m/>
    <m/>
    <n v="3"/>
    <s v="1"/>
    <s v="1"/>
    <n v="2"/>
    <n v="8.333333333333334"/>
    <n v="0"/>
    <n v="0"/>
    <n v="0"/>
    <n v="0"/>
    <n v="22"/>
    <n v="91.66666666666667"/>
    <n v="24"/>
  </r>
  <r>
    <s v="gk_software_usa"/>
    <s v="trurating"/>
    <m/>
    <m/>
    <m/>
    <m/>
    <m/>
    <m/>
    <m/>
    <m/>
    <s v="Yes"/>
    <n v="28"/>
    <m/>
    <m/>
    <x v="0"/>
    <d v="2019-01-11T17:38:03.000"/>
    <s v="RT @TruRating: We’ve teamed up with global leaders @GK_SOFTWARE_USA  to provide retailers with a fresh way to listen to and learn from thei…"/>
    <m/>
    <m/>
    <x v="0"/>
    <m/>
    <s v="http://pbs.twimg.com/profile_images/941009833926344704/gicrE24c_normal.jpg"/>
    <x v="19"/>
    <s v="https://twitter.com/#!/gk_software_usa/status/1083780090008424448"/>
    <m/>
    <m/>
    <s v="1083780090008424448"/>
    <m/>
    <b v="0"/>
    <n v="0"/>
    <s v=""/>
    <b v="0"/>
    <s v="en"/>
    <m/>
    <s v=""/>
    <b v="0"/>
    <n v="1"/>
    <s v="1083473462524633088"/>
    <s v="Twitter Web Client"/>
    <b v="0"/>
    <s v="1083473462524633088"/>
    <s v="Tweet"/>
    <n v="0"/>
    <n v="0"/>
    <m/>
    <m/>
    <m/>
    <m/>
    <m/>
    <m/>
    <m/>
    <m/>
    <n v="3"/>
    <s v="1"/>
    <s v="1"/>
    <n v="1"/>
    <n v="4.166666666666667"/>
    <n v="0"/>
    <n v="0"/>
    <n v="0"/>
    <n v="0"/>
    <n v="23"/>
    <n v="95.83333333333333"/>
    <n v="24"/>
  </r>
  <r>
    <s v="trurating"/>
    <s v="gk_software_usa"/>
    <m/>
    <m/>
    <m/>
    <m/>
    <m/>
    <m/>
    <m/>
    <m/>
    <s v="Yes"/>
    <n v="29"/>
    <m/>
    <m/>
    <x v="0"/>
    <d v="2019-01-10T21:19:38.000"/>
    <s v="We’ve teamed up with global leaders @GK_SOFTWARE_USA  to provide retailers with a fresh way to listen to and learn from their customers https://t.co/MsKkbH6yQx"/>
    <s v="https://paymentweek.com/2019-1-10-intelligent-customer-feedback-retailers-via-new-gk-software-trurating-partnership/"/>
    <s v="paymentweek.com"/>
    <x v="0"/>
    <m/>
    <s v="http://pbs.twimg.com/profile_images/1080398583000633345/qwFLWNM3_normal.jpg"/>
    <x v="20"/>
    <s v="https://twitter.com/#!/trurating/status/1083473462524633088"/>
    <m/>
    <m/>
    <s v="1083473462524633088"/>
    <m/>
    <b v="0"/>
    <n v="0"/>
    <s v=""/>
    <b v="0"/>
    <s v="en"/>
    <m/>
    <s v=""/>
    <b v="0"/>
    <n v="0"/>
    <s v=""/>
    <s v="Sprout Social"/>
    <b v="0"/>
    <s v="1083473462524633088"/>
    <s v="Tweet"/>
    <n v="0"/>
    <n v="0"/>
    <m/>
    <m/>
    <m/>
    <m/>
    <m/>
    <m/>
    <m/>
    <m/>
    <n v="3"/>
    <s v="1"/>
    <s v="1"/>
    <n v="1"/>
    <n v="4.3478260869565215"/>
    <n v="0"/>
    <n v="0"/>
    <n v="0"/>
    <n v="0"/>
    <n v="22"/>
    <n v="95.65217391304348"/>
    <n v="23"/>
  </r>
  <r>
    <s v="trurating"/>
    <s v="gk_software_usa"/>
    <m/>
    <m/>
    <m/>
    <m/>
    <m/>
    <m/>
    <m/>
    <m/>
    <s v="Yes"/>
    <n v="30"/>
    <m/>
    <m/>
    <x v="0"/>
    <d v="2019-01-10T21:35:51.000"/>
    <s v="RT @GK_SOFTWARE_USA: We are working together with @TruRating to provide retailers the ability to better engage with and understand their cu…"/>
    <m/>
    <m/>
    <x v="0"/>
    <m/>
    <s v="http://pbs.twimg.com/profile_images/1080398583000633345/qwFLWNM3_normal.jpg"/>
    <x v="21"/>
    <s v="https://twitter.com/#!/trurating/status/1083477546354835456"/>
    <m/>
    <m/>
    <s v="1083477546354835456"/>
    <m/>
    <b v="0"/>
    <n v="0"/>
    <s v=""/>
    <b v="0"/>
    <s v="en"/>
    <m/>
    <s v=""/>
    <b v="0"/>
    <n v="0"/>
    <s v="1083424870753542144"/>
    <s v="Twitter Web Client"/>
    <b v="0"/>
    <s v="1083424870753542144"/>
    <s v="Tweet"/>
    <n v="0"/>
    <n v="0"/>
    <m/>
    <m/>
    <m/>
    <m/>
    <m/>
    <m/>
    <m/>
    <m/>
    <n v="3"/>
    <s v="1"/>
    <s v="1"/>
    <n v="1"/>
    <n v="4.761904761904762"/>
    <n v="0"/>
    <n v="0"/>
    <n v="0"/>
    <n v="0"/>
    <n v="20"/>
    <n v="95.23809523809524"/>
    <n v="21"/>
  </r>
  <r>
    <s v="trurating"/>
    <s v="gk_software_usa"/>
    <m/>
    <m/>
    <m/>
    <m/>
    <m/>
    <m/>
    <m/>
    <m/>
    <s v="Yes"/>
    <n v="31"/>
    <m/>
    <m/>
    <x v="0"/>
    <d v="2019-01-11T15:47:05.000"/>
    <s v="Heading to #NRF2019? Be sure to visit booth 3267 to see the showcase of our brand-new Dynamic Questions - the intelligent way to listen to your retail customers. With @GK_SOFTWARE_USA _x000a_https://t.co/MsKkbH6yQx"/>
    <s v="https://paymentweek.com/2019-1-10-intelligent-customer-feedback-retailers-via-new-gk-software-trurating-partnership/"/>
    <s v="paymentweek.com"/>
    <x v="4"/>
    <m/>
    <s v="http://pbs.twimg.com/profile_images/1080398583000633345/qwFLWNM3_normal.jpg"/>
    <x v="22"/>
    <s v="https://twitter.com/#!/trurating/status/1083752163136946176"/>
    <m/>
    <m/>
    <s v="1083752163136946176"/>
    <m/>
    <b v="0"/>
    <n v="1"/>
    <s v=""/>
    <b v="0"/>
    <s v="en"/>
    <m/>
    <s v=""/>
    <b v="0"/>
    <n v="1"/>
    <s v=""/>
    <s v="Sprout Social"/>
    <b v="0"/>
    <s v="1083752163136946176"/>
    <s v="Tweet"/>
    <n v="0"/>
    <n v="0"/>
    <m/>
    <m/>
    <m/>
    <m/>
    <m/>
    <m/>
    <m/>
    <m/>
    <n v="3"/>
    <s v="1"/>
    <s v="1"/>
    <n v="2"/>
    <n v="6.666666666666667"/>
    <n v="0"/>
    <n v="0"/>
    <n v="0"/>
    <n v="0"/>
    <n v="28"/>
    <n v="93.33333333333333"/>
    <n v="30"/>
  </r>
  <r>
    <s v="trurating"/>
    <s v="trurating"/>
    <m/>
    <m/>
    <m/>
    <m/>
    <m/>
    <m/>
    <m/>
    <m/>
    <s v="No"/>
    <n v="32"/>
    <m/>
    <m/>
    <x v="1"/>
    <d v="2019-01-03T14:51:29.000"/>
    <s v="NRF is just around the corner! Come meet us at booth 3705 and 648 and boost your business with our innovative custo… https://t.co/vaYdQCg2gx"/>
    <s v="https://twitter.com/i/web/status/1080839069859545088"/>
    <s v="twitter.com"/>
    <x v="0"/>
    <m/>
    <s v="http://pbs.twimg.com/profile_images/1080398583000633345/qwFLWNM3_normal.jpg"/>
    <x v="23"/>
    <s v="https://twitter.com/#!/trurating/status/1080839069859545088"/>
    <m/>
    <m/>
    <s v="1080839069859545088"/>
    <m/>
    <b v="0"/>
    <n v="0"/>
    <s v=""/>
    <b v="0"/>
    <s v="en"/>
    <m/>
    <s v=""/>
    <b v="0"/>
    <n v="0"/>
    <s v=""/>
    <s v="Twitter Web Client"/>
    <b v="1"/>
    <s v="1080839069859545088"/>
    <s v="Tweet"/>
    <n v="0"/>
    <n v="0"/>
    <m/>
    <m/>
    <m/>
    <m/>
    <m/>
    <m/>
    <m/>
    <m/>
    <n v="5"/>
    <s v="1"/>
    <s v="1"/>
    <n v="2"/>
    <n v="9.090909090909092"/>
    <n v="0"/>
    <n v="0"/>
    <n v="0"/>
    <n v="0"/>
    <n v="20"/>
    <n v="90.9090909090909"/>
    <n v="22"/>
  </r>
  <r>
    <s v="trurating"/>
    <s v="trurating"/>
    <m/>
    <m/>
    <m/>
    <m/>
    <m/>
    <m/>
    <m/>
    <m/>
    <s v="No"/>
    <n v="33"/>
    <m/>
    <m/>
    <x v="1"/>
    <d v="2019-01-03T14:52:23.000"/>
    <s v="NRF is just around the corner! Come meet us at booth 3705 and 648 and boost your business with our innovative custo… https://t.co/yhP7l3T9da"/>
    <s v="https://twitter.com/i/web/status/1080839293785042944"/>
    <s v="twitter.com"/>
    <x v="0"/>
    <m/>
    <s v="http://pbs.twimg.com/profile_images/1080398583000633345/qwFLWNM3_normal.jpg"/>
    <x v="24"/>
    <s v="https://twitter.com/#!/trurating/status/1080839293785042944"/>
    <m/>
    <m/>
    <s v="1080839293785042944"/>
    <m/>
    <b v="0"/>
    <n v="0"/>
    <s v=""/>
    <b v="0"/>
    <s v="en"/>
    <m/>
    <s v=""/>
    <b v="0"/>
    <n v="0"/>
    <s v=""/>
    <s v="Twitter Web Client"/>
    <b v="1"/>
    <s v="1080839293785042944"/>
    <s v="Tweet"/>
    <n v="0"/>
    <n v="0"/>
    <m/>
    <m/>
    <m/>
    <m/>
    <m/>
    <m/>
    <m/>
    <m/>
    <n v="5"/>
    <s v="1"/>
    <s v="1"/>
    <n v="2"/>
    <n v="9.090909090909092"/>
    <n v="0"/>
    <n v="0"/>
    <n v="0"/>
    <n v="0"/>
    <n v="20"/>
    <n v="90.9090909090909"/>
    <n v="22"/>
  </r>
  <r>
    <s v="trurating"/>
    <s v="trurating"/>
    <m/>
    <m/>
    <m/>
    <m/>
    <m/>
    <m/>
    <m/>
    <m/>
    <s v="No"/>
    <n v="34"/>
    <m/>
    <m/>
    <x v="1"/>
    <d v="2019-01-08T14:33:25.000"/>
    <s v="TruRatingâ€™s profile pages provide a trusted, secure alternative to platforms plagued by #fakereviews. Recently they underwent a new makeover. To learn how your business can benefit from our payment-secured #ratings, head to the blog â¬‡ï¸ https://t.co/LaWYajaYXY"/>
    <s v="https://gems.trurating.com/2019/01/08/profile-pages-a-fresh-new-look-for-2019/?utm_source=TW&amp;utm_medium=Social&amp;utm_campaign=ProfilePages"/>
    <s v="trurating.com"/>
    <x v="6"/>
    <m/>
    <s v="http://pbs.twimg.com/profile_images/1080398583000633345/qwFLWNM3_normal.jpg"/>
    <x v="25"/>
    <s v="https://twitter.com/#!/trurating/status/1082646461429567494"/>
    <m/>
    <m/>
    <s v="1082646461429567494"/>
    <m/>
    <b v="0"/>
    <n v="1"/>
    <s v=""/>
    <b v="0"/>
    <s v="en"/>
    <m/>
    <s v=""/>
    <b v="0"/>
    <n v="0"/>
    <s v=""/>
    <s v="Twitter Web Client"/>
    <b v="0"/>
    <s v="1082646461429567494"/>
    <s v="Tweet"/>
    <n v="0"/>
    <n v="0"/>
    <m/>
    <m/>
    <m/>
    <m/>
    <m/>
    <m/>
    <m/>
    <m/>
    <n v="5"/>
    <s v="1"/>
    <s v="1"/>
    <n v="3"/>
    <n v="7.894736842105263"/>
    <n v="0"/>
    <n v="0"/>
    <n v="0"/>
    <n v="0"/>
    <n v="35"/>
    <n v="92.10526315789474"/>
    <n v="38"/>
  </r>
  <r>
    <s v="trurating"/>
    <s v="trurating"/>
    <m/>
    <m/>
    <m/>
    <m/>
    <m/>
    <m/>
    <m/>
    <m/>
    <s v="No"/>
    <n v="35"/>
    <m/>
    <m/>
    <x v="1"/>
    <d v="2019-01-11T20:29:12.000"/>
    <s v="The future of collecting customer feedback is here! (And just in time for #NRF2019) #Retail #tech _x000a_https://t.co/3zcloJziOX"/>
    <s v="https://streetfightmag.com/2019/01/11/this-solution-showcases-the-future-of-collecting-customer-feedback-at-pos/"/>
    <s v="streetfightmag.com"/>
    <x v="7"/>
    <m/>
    <s v="http://pbs.twimg.com/profile_images/1080398583000633345/qwFLWNM3_normal.jpg"/>
    <x v="26"/>
    <s v="https://twitter.com/#!/trurating/status/1083823161865629699"/>
    <m/>
    <m/>
    <s v="1083823161865629699"/>
    <m/>
    <b v="0"/>
    <n v="0"/>
    <s v=""/>
    <b v="0"/>
    <s v="en"/>
    <m/>
    <s v=""/>
    <b v="0"/>
    <n v="0"/>
    <s v=""/>
    <s v="Twitter Web Client"/>
    <b v="0"/>
    <s v="1083823161865629699"/>
    <s v="Tweet"/>
    <n v="0"/>
    <n v="0"/>
    <m/>
    <m/>
    <m/>
    <m/>
    <m/>
    <m/>
    <m/>
    <m/>
    <n v="5"/>
    <s v="1"/>
    <s v="1"/>
    <n v="0"/>
    <n v="0"/>
    <n v="0"/>
    <n v="0"/>
    <n v="0"/>
    <n v="0"/>
    <n v="16"/>
    <n v="100"/>
    <n v="16"/>
  </r>
  <r>
    <s v="trurating"/>
    <s v="trurating"/>
    <m/>
    <m/>
    <m/>
    <m/>
    <m/>
    <m/>
    <m/>
    <m/>
    <s v="No"/>
    <n v="36"/>
    <m/>
    <m/>
    <x v="1"/>
    <d v="2019-01-11T20:31:14.000"/>
    <s v="Couldn't have put it better ourselves... :) https://t.co/kCRvvi6q1t"/>
    <s v="https://twitter.com/streetfightmag/status/1083761830789492736"/>
    <s v="twitter.com"/>
    <x v="0"/>
    <m/>
    <s v="http://pbs.twimg.com/profile_images/1080398583000633345/qwFLWNM3_normal.jpg"/>
    <x v="27"/>
    <s v="https://twitter.com/#!/trurating/status/1083823672878604288"/>
    <m/>
    <m/>
    <s v="1083823672878604288"/>
    <m/>
    <b v="0"/>
    <n v="0"/>
    <s v=""/>
    <b v="1"/>
    <s v="en"/>
    <m/>
    <s v="1083761830789492736"/>
    <b v="0"/>
    <n v="0"/>
    <s v=""/>
    <s v="Twitter Web Client"/>
    <b v="0"/>
    <s v="1083823672878604288"/>
    <s v="Tweet"/>
    <n v="0"/>
    <n v="0"/>
    <m/>
    <m/>
    <m/>
    <m/>
    <m/>
    <m/>
    <m/>
    <m/>
    <n v="5"/>
    <s v="1"/>
    <s v="1"/>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2">
    <i>
      <x v="1"/>
    </i>
    <i r="1">
      <x v="12"/>
    </i>
    <i r="2">
      <x v="366"/>
    </i>
    <i r="3">
      <x v="15"/>
    </i>
    <i>
      <x v="2"/>
    </i>
    <i r="1">
      <x v="1"/>
    </i>
    <i r="2">
      <x v="2"/>
    </i>
    <i r="3">
      <x v="12"/>
    </i>
    <i r="2">
      <x v="3"/>
    </i>
    <i r="3">
      <x v="15"/>
    </i>
    <i r="3">
      <x v="16"/>
    </i>
    <i r="3">
      <x v="17"/>
    </i>
    <i r="2">
      <x v="7"/>
    </i>
    <i r="3">
      <x v="14"/>
    </i>
    <i r="3">
      <x v="16"/>
    </i>
    <i r="3">
      <x v="17"/>
    </i>
    <i r="2">
      <x v="8"/>
    </i>
    <i r="3">
      <x v="15"/>
    </i>
    <i r="2">
      <x v="9"/>
    </i>
    <i r="3">
      <x v="15"/>
    </i>
    <i r="2">
      <x v="10"/>
    </i>
    <i r="3">
      <x v="18"/>
    </i>
    <i r="3">
      <x v="19"/>
    </i>
    <i r="3">
      <x v="20"/>
    </i>
    <i r="3">
      <x v="22"/>
    </i>
    <i r="2">
      <x v="11"/>
    </i>
    <i r="3">
      <x v="9"/>
    </i>
    <i r="3">
      <x v="10"/>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2" s="1"/>
        <i x="3" s="1"/>
        <i x="6" s="1"/>
        <i x="1" s="1"/>
        <i x="5"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6" totalsRowShown="0" headerRowDxfId="396" dataDxfId="395">
  <autoFilter ref="A2:BL36"/>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66" dataDxfId="265">
  <autoFilter ref="A2:C10"/>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2" totalsRowShown="0" headerRowDxfId="247" dataDxfId="246">
  <autoFilter ref="A14:J22"/>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J35" totalsRowShown="0" headerRowDxfId="235" dataDxfId="234">
  <autoFilter ref="A25:J35"/>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J48" totalsRowShown="0" headerRowDxfId="222" dataDxfId="221">
  <autoFilter ref="A38:J48"/>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J61" totalsRowShown="0" headerRowDxfId="209" dataDxfId="208">
  <autoFilter ref="A51:J61"/>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J65" totalsRowShown="0" headerRowDxfId="196" dataDxfId="195">
  <autoFilter ref="A64:J65"/>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J77" totalsRowShown="0" headerRowDxfId="193" dataDxfId="192">
  <autoFilter ref="A68:J77"/>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J90" totalsRowShown="0" headerRowDxfId="170" dataDxfId="169">
  <autoFilter ref="A80:J90"/>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 totalsRowShown="0" headerRowDxfId="343" dataDxfId="342">
  <autoFilter ref="A2:BS17"/>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2" totalsRowShown="0" headerRowDxfId="147" dataDxfId="146">
  <autoFilter ref="A1:G20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9" totalsRowShown="0" headerRowDxfId="138" dataDxfId="137">
  <autoFilter ref="A1:L17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 totalsRowShown="0" headerRowDxfId="64" dataDxfId="63">
  <autoFilter ref="A2:BL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7" dataDxfId="296">
  <autoFilter ref="A1:C16"/>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ccuvia.com/single-post/2018/12/30/The-Future-of-Customer-Intelligence" TargetMode="External" /><Relationship Id="rId2" Type="http://schemas.openxmlformats.org/officeDocument/2006/relationships/hyperlink" Target="https://twitter.com/TruRating/status/1082274711239868417" TargetMode="External" /><Relationship Id="rId3" Type="http://schemas.openxmlformats.org/officeDocument/2006/relationships/hyperlink" Target="https://paymentweek.com/2019-1-10-intelligent-customer-feedback-retailers-via-new-gk-software-trurating-partnership/?utm_source=dlvr.it&amp;utm_medium=twitter" TargetMode="External" /><Relationship Id="rId4" Type="http://schemas.openxmlformats.org/officeDocument/2006/relationships/hyperlink" Target="https://www.thepaypers.com/ecommerce/gk-software-trurating-team-up-for-intelligent-customer-feedback-for-retailers/776809-25?utm_source=dlvr.it&amp;utm_medium=twitter" TargetMode="External" /><Relationship Id="rId5" Type="http://schemas.openxmlformats.org/officeDocument/2006/relationships/hyperlink" Target="https://www.destinationcrm.com/Articles/ReadArticle.aspx?ArticleID=129358" TargetMode="External" /><Relationship Id="rId6" Type="http://schemas.openxmlformats.org/officeDocument/2006/relationships/hyperlink" Target="https://gems.trurating.com/2019/01/07/intelligent-questions-the-future-of-feedback/?utm_source=TW&amp;utm_medium=Social&amp;utm_campaign=IntelligentQuestions" TargetMode="External" /><Relationship Id="rId7" Type="http://schemas.openxmlformats.org/officeDocument/2006/relationships/hyperlink" Target="https://twitter.com/dgingiss/status/1080980910269517824" TargetMode="External" /><Relationship Id="rId8" Type="http://schemas.openxmlformats.org/officeDocument/2006/relationships/hyperlink" Target="https://twitter.com/dgingiss/status/1080980910269517824" TargetMode="External" /><Relationship Id="rId9" Type="http://schemas.openxmlformats.org/officeDocument/2006/relationships/hyperlink" Target="https://www.accuvia.com/single-post/2018/12/30/The-Future-of-Customer-Intelligence" TargetMode="External" /><Relationship Id="rId10" Type="http://schemas.openxmlformats.org/officeDocument/2006/relationships/hyperlink" Target="https://gems.trurating.com/2019/01/07/intelligent-questions-the-future-of-feedback/?utm_source=TW&amp;utm_medium=Social&amp;utm_campaign=IntelligentQuestions" TargetMode="External" /><Relationship Id="rId11" Type="http://schemas.openxmlformats.org/officeDocument/2006/relationships/hyperlink" Target="https://www.trurating.com/NRF2019" TargetMode="External" /><Relationship Id="rId12" Type="http://schemas.openxmlformats.org/officeDocument/2006/relationships/hyperlink" Target="https://www.trurating.com/NRF2019" TargetMode="External" /><Relationship Id="rId13" Type="http://schemas.openxmlformats.org/officeDocument/2006/relationships/hyperlink" Target="https://www.youtube.com/watch?v=r0fBuRJGwrA" TargetMode="External" /><Relationship Id="rId14" Type="http://schemas.openxmlformats.org/officeDocument/2006/relationships/hyperlink" Target="https://paymentweek.com/2019-1-10-intelligent-customer-feedback-retailers-via-new-gk-software-trurating-partnership/" TargetMode="External" /><Relationship Id="rId15" Type="http://schemas.openxmlformats.org/officeDocument/2006/relationships/hyperlink" Target="https://paymentweek.com/2019-1-10-intelligent-customer-feedback-retailers-via-new-gk-software-trurating-partnership/" TargetMode="External" /><Relationship Id="rId16" Type="http://schemas.openxmlformats.org/officeDocument/2006/relationships/hyperlink" Target="https://paymentweek.com/2019-1-10-intelligent-customer-feedback-retailers-via-new-gk-software-trurating-partnership/" TargetMode="External" /><Relationship Id="rId17" Type="http://schemas.openxmlformats.org/officeDocument/2006/relationships/hyperlink" Target="https://twitter.com/i/web/status/1080839069859545088" TargetMode="External" /><Relationship Id="rId18" Type="http://schemas.openxmlformats.org/officeDocument/2006/relationships/hyperlink" Target="https://twitter.com/i/web/status/1080839293785042944" TargetMode="External" /><Relationship Id="rId19" Type="http://schemas.openxmlformats.org/officeDocument/2006/relationships/hyperlink" Target="https://gems.trurating.com/2019/01/08/profile-pages-a-fresh-new-look-for-2019/?utm_source=TW&amp;utm_medium=Social&amp;utm_campaign=ProfilePages" TargetMode="External" /><Relationship Id="rId20" Type="http://schemas.openxmlformats.org/officeDocument/2006/relationships/hyperlink" Target="https://streetfightmag.com/2019/01/11/this-solution-showcases-the-future-of-collecting-customer-feedback-at-pos/" TargetMode="External" /><Relationship Id="rId21" Type="http://schemas.openxmlformats.org/officeDocument/2006/relationships/hyperlink" Target="https://twitter.com/streetfightmag/status/1083761830789492736" TargetMode="External" /><Relationship Id="rId22" Type="http://schemas.openxmlformats.org/officeDocument/2006/relationships/hyperlink" Target="https://pbs.twimg.com/tweet_video_thumb/DwUlRdDW0AAH3VS.jpg" TargetMode="External" /><Relationship Id="rId23" Type="http://schemas.openxmlformats.org/officeDocument/2006/relationships/hyperlink" Target="https://pbs.twimg.com/tweet_video_thumb/DwUlRdDW0AAH3VS.jpg" TargetMode="External" /><Relationship Id="rId24" Type="http://schemas.openxmlformats.org/officeDocument/2006/relationships/hyperlink" Target="https://pbs.twimg.com/media/DweaS1EWwAUQ6Z-.jpg" TargetMode="External" /><Relationship Id="rId25" Type="http://schemas.openxmlformats.org/officeDocument/2006/relationships/hyperlink" Target="https://pbs.twimg.com/media/DweaS1EWwAUQ6Z-.jpg" TargetMode="External" /><Relationship Id="rId26" Type="http://schemas.openxmlformats.org/officeDocument/2006/relationships/hyperlink" Target="https://pbs.twimg.com/media/DwkqS5eU0AAA1KA.jpg" TargetMode="External" /><Relationship Id="rId27" Type="http://schemas.openxmlformats.org/officeDocument/2006/relationships/hyperlink" Target="http://pbs.twimg.com/profile_images/660759706554748928/oljnXKAM_normal.jpg" TargetMode="External" /><Relationship Id="rId28" Type="http://schemas.openxmlformats.org/officeDocument/2006/relationships/hyperlink" Target="http://pbs.twimg.com/profile_images/660759706554748928/oljnXKAM_normal.jpg" TargetMode="External" /><Relationship Id="rId29" Type="http://schemas.openxmlformats.org/officeDocument/2006/relationships/hyperlink" Target="http://pbs.twimg.com/profile_images/1068156781476630528/pqUSEn55_normal.jpg" TargetMode="External" /><Relationship Id="rId30" Type="http://schemas.openxmlformats.org/officeDocument/2006/relationships/hyperlink" Target="http://pbs.twimg.com/profile_images/1068156781476630528/pqUSEn55_normal.jpg" TargetMode="External" /><Relationship Id="rId31" Type="http://schemas.openxmlformats.org/officeDocument/2006/relationships/hyperlink" Target="http://pbs.twimg.com/profile_images/1068156781476630528/pqUSEn55_normal.jpg" TargetMode="External" /><Relationship Id="rId32" Type="http://schemas.openxmlformats.org/officeDocument/2006/relationships/hyperlink" Target="http://pbs.twimg.com/profile_images/1068156781476630528/pqUSEn55_normal.jpg" TargetMode="External" /><Relationship Id="rId33" Type="http://schemas.openxmlformats.org/officeDocument/2006/relationships/hyperlink" Target="http://pbs.twimg.com/profile_images/521694758696009729/mD8iRcEp_normal.jpeg" TargetMode="External" /><Relationship Id="rId34" Type="http://schemas.openxmlformats.org/officeDocument/2006/relationships/hyperlink" Target="http://pbs.twimg.com/profile_images/2995195932/06d6ffaa218d344678ffe3df160ed42f_normal.png" TargetMode="External" /><Relationship Id="rId35" Type="http://schemas.openxmlformats.org/officeDocument/2006/relationships/hyperlink" Target="http://pbs.twimg.com/profile_images/915514863559966720/d0L1gMRJ_normal.jpg" TargetMode="External" /><Relationship Id="rId36" Type="http://schemas.openxmlformats.org/officeDocument/2006/relationships/hyperlink" Target="http://pbs.twimg.com/profile_images/806914304561684480/e4EvbujK_normal.jpg" TargetMode="External" /><Relationship Id="rId37" Type="http://schemas.openxmlformats.org/officeDocument/2006/relationships/hyperlink" Target="http://pbs.twimg.com/profile_images/1080398583000633345/qwFLWNM3_normal.jpg" TargetMode="External" /><Relationship Id="rId38" Type="http://schemas.openxmlformats.org/officeDocument/2006/relationships/hyperlink" Target="https://pbs.twimg.com/tweet_video_thumb/DwUlRdDW0AAH3VS.jpg" TargetMode="External" /><Relationship Id="rId39" Type="http://schemas.openxmlformats.org/officeDocument/2006/relationships/hyperlink" Target="http://pbs.twimg.com/profile_images/1080398583000633345/qwFLWNM3_normal.jpg" TargetMode="External" /><Relationship Id="rId40" Type="http://schemas.openxmlformats.org/officeDocument/2006/relationships/hyperlink" Target="https://pbs.twimg.com/tweet_video_thumb/DwUlRdDW0AAH3VS.jpg" TargetMode="External" /><Relationship Id="rId41" Type="http://schemas.openxmlformats.org/officeDocument/2006/relationships/hyperlink" Target="http://pbs.twimg.com/profile_images/1080398583000633345/qwFLWNM3_normal.jpg" TargetMode="External" /><Relationship Id="rId42" Type="http://schemas.openxmlformats.org/officeDocument/2006/relationships/hyperlink" Target="http://pbs.twimg.com/profile_images/825443965247877120/NN0MCiQG_normal.jpg" TargetMode="External" /><Relationship Id="rId43" Type="http://schemas.openxmlformats.org/officeDocument/2006/relationships/hyperlink" Target="http://pbs.twimg.com/profile_images/1080398583000633345/qwFLWNM3_normal.jpg" TargetMode="External" /><Relationship Id="rId44" Type="http://schemas.openxmlformats.org/officeDocument/2006/relationships/hyperlink" Target="http://pbs.twimg.com/profile_images/1080398583000633345/qwFLWNM3_normal.jpg" TargetMode="External" /><Relationship Id="rId45" Type="http://schemas.openxmlformats.org/officeDocument/2006/relationships/hyperlink" Target="https://pbs.twimg.com/media/DweaS1EWwAUQ6Z-.jpg" TargetMode="External" /><Relationship Id="rId46" Type="http://schemas.openxmlformats.org/officeDocument/2006/relationships/hyperlink" Target="https://pbs.twimg.com/media/DweaS1EWwAUQ6Z-.jpg" TargetMode="External" /><Relationship Id="rId47" Type="http://schemas.openxmlformats.org/officeDocument/2006/relationships/hyperlink" Target="http://pbs.twimg.com/profile_images/740627963557744640/Ac0eZ0jS_normal.jpg" TargetMode="External" /><Relationship Id="rId48" Type="http://schemas.openxmlformats.org/officeDocument/2006/relationships/hyperlink" Target="https://pbs.twimg.com/media/DwkqS5eU0AAA1KA.jpg" TargetMode="External" /><Relationship Id="rId49" Type="http://schemas.openxmlformats.org/officeDocument/2006/relationships/hyperlink" Target="http://pbs.twimg.com/profile_images/1080398583000633345/qwFLWNM3_normal.jpg" TargetMode="External" /><Relationship Id="rId50" Type="http://schemas.openxmlformats.org/officeDocument/2006/relationships/hyperlink" Target="http://pbs.twimg.com/profile_images/941009833926344704/gicrE24c_normal.jpg" TargetMode="External" /><Relationship Id="rId51" Type="http://schemas.openxmlformats.org/officeDocument/2006/relationships/hyperlink" Target="http://pbs.twimg.com/profile_images/941009833926344704/gicrE24c_normal.jpg" TargetMode="External" /><Relationship Id="rId52" Type="http://schemas.openxmlformats.org/officeDocument/2006/relationships/hyperlink" Target="http://pbs.twimg.com/profile_images/941009833926344704/gicrE24c_normal.jpg" TargetMode="External" /><Relationship Id="rId53" Type="http://schemas.openxmlformats.org/officeDocument/2006/relationships/hyperlink" Target="http://pbs.twimg.com/profile_images/1080398583000633345/qwFLWNM3_normal.jpg" TargetMode="External" /><Relationship Id="rId54" Type="http://schemas.openxmlformats.org/officeDocument/2006/relationships/hyperlink" Target="http://pbs.twimg.com/profile_images/1080398583000633345/qwFLWNM3_normal.jpg" TargetMode="External" /><Relationship Id="rId55" Type="http://schemas.openxmlformats.org/officeDocument/2006/relationships/hyperlink" Target="http://pbs.twimg.com/profile_images/1080398583000633345/qwFLWNM3_normal.jpg" TargetMode="External" /><Relationship Id="rId56" Type="http://schemas.openxmlformats.org/officeDocument/2006/relationships/hyperlink" Target="http://pbs.twimg.com/profile_images/1080398583000633345/qwFLWNM3_normal.jpg" TargetMode="External" /><Relationship Id="rId57" Type="http://schemas.openxmlformats.org/officeDocument/2006/relationships/hyperlink" Target="http://pbs.twimg.com/profile_images/1080398583000633345/qwFLWNM3_normal.jpg" TargetMode="External" /><Relationship Id="rId58" Type="http://schemas.openxmlformats.org/officeDocument/2006/relationships/hyperlink" Target="http://pbs.twimg.com/profile_images/1080398583000633345/qwFLWNM3_normal.jpg" TargetMode="External" /><Relationship Id="rId59" Type="http://schemas.openxmlformats.org/officeDocument/2006/relationships/hyperlink" Target="http://pbs.twimg.com/profile_images/1080398583000633345/qwFLWNM3_normal.jpg" TargetMode="External" /><Relationship Id="rId60" Type="http://schemas.openxmlformats.org/officeDocument/2006/relationships/hyperlink" Target="http://pbs.twimg.com/profile_images/1080398583000633345/qwFLWNM3_normal.jpg" TargetMode="External" /><Relationship Id="rId61" Type="http://schemas.openxmlformats.org/officeDocument/2006/relationships/hyperlink" Target="https://twitter.com/#!/cazturner32/status/1080850587883835393" TargetMode="External" /><Relationship Id="rId62" Type="http://schemas.openxmlformats.org/officeDocument/2006/relationships/hyperlink" Target="https://twitter.com/#!/cazturner32/status/1080850727839432709" TargetMode="External" /><Relationship Id="rId63" Type="http://schemas.openxmlformats.org/officeDocument/2006/relationships/hyperlink" Target="https://twitter.com/#!/jeff_w7/status/1080870146795802624" TargetMode="External" /><Relationship Id="rId64" Type="http://schemas.openxmlformats.org/officeDocument/2006/relationships/hyperlink" Target="https://twitter.com/#!/jeff_w7/status/1080870041229410305" TargetMode="External" /><Relationship Id="rId65" Type="http://schemas.openxmlformats.org/officeDocument/2006/relationships/hyperlink" Target="https://twitter.com/#!/jeff_w7/status/1080870146795802624" TargetMode="External" /><Relationship Id="rId66" Type="http://schemas.openxmlformats.org/officeDocument/2006/relationships/hyperlink" Target="https://twitter.com/#!/jeff_w7/status/1080870146795802624" TargetMode="External" /><Relationship Id="rId67" Type="http://schemas.openxmlformats.org/officeDocument/2006/relationships/hyperlink" Target="https://twitter.com/#!/smckeveny/status/1082311984492748800" TargetMode="External" /><Relationship Id="rId68" Type="http://schemas.openxmlformats.org/officeDocument/2006/relationships/hyperlink" Target="https://twitter.com/#!/softwaretimes/status/1083417379860709377" TargetMode="External" /><Relationship Id="rId69" Type="http://schemas.openxmlformats.org/officeDocument/2006/relationships/hyperlink" Target="https://twitter.com/#!/nmachijidenma/status/1083649477582307329" TargetMode="External" /><Relationship Id="rId70" Type="http://schemas.openxmlformats.org/officeDocument/2006/relationships/hyperlink" Target="https://twitter.com/#!/johnrmatthews/status/1083754950893715457" TargetMode="External" /><Relationship Id="rId71" Type="http://schemas.openxmlformats.org/officeDocument/2006/relationships/hyperlink" Target="https://twitter.com/#!/trurating/status/1082274711239868417" TargetMode="External" /><Relationship Id="rId72" Type="http://schemas.openxmlformats.org/officeDocument/2006/relationships/hyperlink" Target="https://twitter.com/#!/dgingiss/status/1082312286998577152" TargetMode="External" /><Relationship Id="rId73" Type="http://schemas.openxmlformats.org/officeDocument/2006/relationships/hyperlink" Target="https://twitter.com/#!/trurating/status/1082297248136998913" TargetMode="External" /><Relationship Id="rId74" Type="http://schemas.openxmlformats.org/officeDocument/2006/relationships/hyperlink" Target="https://twitter.com/#!/dgingiss/status/1082312286998577152" TargetMode="External" /><Relationship Id="rId75" Type="http://schemas.openxmlformats.org/officeDocument/2006/relationships/hyperlink" Target="https://twitter.com/#!/trurating/status/1082297248136998913" TargetMode="External" /><Relationship Id="rId76" Type="http://schemas.openxmlformats.org/officeDocument/2006/relationships/hyperlink" Target="https://twitter.com/#!/accuviasw/status/1079745401811550209" TargetMode="External" /><Relationship Id="rId77" Type="http://schemas.openxmlformats.org/officeDocument/2006/relationships/hyperlink" Target="https://twitter.com/#!/trurating/status/1080427237361496064" TargetMode="External" /><Relationship Id="rId78" Type="http://schemas.openxmlformats.org/officeDocument/2006/relationships/hyperlink" Target="https://twitter.com/#!/trurating/status/1082274711239868417" TargetMode="External" /><Relationship Id="rId79" Type="http://schemas.openxmlformats.org/officeDocument/2006/relationships/hyperlink" Target="https://twitter.com/#!/trurating/status/1083005105807507458" TargetMode="External" /><Relationship Id="rId80" Type="http://schemas.openxmlformats.org/officeDocument/2006/relationships/hyperlink" Target="https://twitter.com/#!/trurating/status/1083005105807507458" TargetMode="External" /><Relationship Id="rId81" Type="http://schemas.openxmlformats.org/officeDocument/2006/relationships/hyperlink" Target="https://twitter.com/#!/rmhpos/status/1083005840330616832" TargetMode="External" /><Relationship Id="rId82" Type="http://schemas.openxmlformats.org/officeDocument/2006/relationships/hyperlink" Target="https://twitter.com/#!/rmhpos/status/1083443893369065472" TargetMode="External" /><Relationship Id="rId83" Type="http://schemas.openxmlformats.org/officeDocument/2006/relationships/hyperlink" Target="https://twitter.com/#!/trurating/status/1083656769631600640" TargetMode="External" /><Relationship Id="rId84" Type="http://schemas.openxmlformats.org/officeDocument/2006/relationships/hyperlink" Target="https://twitter.com/#!/gk_software_usa/status/1083424870753542144" TargetMode="External" /><Relationship Id="rId85" Type="http://schemas.openxmlformats.org/officeDocument/2006/relationships/hyperlink" Target="https://twitter.com/#!/gk_software_usa/status/1083777086874157057" TargetMode="External" /><Relationship Id="rId86" Type="http://schemas.openxmlformats.org/officeDocument/2006/relationships/hyperlink" Target="https://twitter.com/#!/gk_software_usa/status/1083780090008424448" TargetMode="External" /><Relationship Id="rId87" Type="http://schemas.openxmlformats.org/officeDocument/2006/relationships/hyperlink" Target="https://twitter.com/#!/trurating/status/1083473462524633088" TargetMode="External" /><Relationship Id="rId88" Type="http://schemas.openxmlformats.org/officeDocument/2006/relationships/hyperlink" Target="https://twitter.com/#!/trurating/status/1083477546354835456" TargetMode="External" /><Relationship Id="rId89" Type="http://schemas.openxmlformats.org/officeDocument/2006/relationships/hyperlink" Target="https://twitter.com/#!/trurating/status/1083752163136946176" TargetMode="External" /><Relationship Id="rId90" Type="http://schemas.openxmlformats.org/officeDocument/2006/relationships/hyperlink" Target="https://twitter.com/#!/trurating/status/1080839069859545088" TargetMode="External" /><Relationship Id="rId91" Type="http://schemas.openxmlformats.org/officeDocument/2006/relationships/hyperlink" Target="https://twitter.com/#!/trurating/status/1080839293785042944" TargetMode="External" /><Relationship Id="rId92" Type="http://schemas.openxmlformats.org/officeDocument/2006/relationships/hyperlink" Target="https://twitter.com/#!/trurating/status/1082646461429567494" TargetMode="External" /><Relationship Id="rId93" Type="http://schemas.openxmlformats.org/officeDocument/2006/relationships/hyperlink" Target="https://twitter.com/#!/trurating/status/1083823161865629699" TargetMode="External" /><Relationship Id="rId94" Type="http://schemas.openxmlformats.org/officeDocument/2006/relationships/hyperlink" Target="https://twitter.com/#!/trurating/status/1083823672878604288" TargetMode="External" /><Relationship Id="rId95" Type="http://schemas.openxmlformats.org/officeDocument/2006/relationships/comments" Target="../comments1.xml" /><Relationship Id="rId96" Type="http://schemas.openxmlformats.org/officeDocument/2006/relationships/vmlDrawing" Target="../drawings/vmlDrawing1.vml" /><Relationship Id="rId97" Type="http://schemas.openxmlformats.org/officeDocument/2006/relationships/table" Target="../tables/table1.xml" /><Relationship Id="rId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accuvia.com/single-post/2018/12/30/The-Future-of-Customer-Intelligence" TargetMode="External" /><Relationship Id="rId2" Type="http://schemas.openxmlformats.org/officeDocument/2006/relationships/hyperlink" Target="https://twitter.com/TruRating/status/1082274711239868417" TargetMode="External" /><Relationship Id="rId3" Type="http://schemas.openxmlformats.org/officeDocument/2006/relationships/hyperlink" Target="https://paymentweek.com/2019-1-10-intelligent-customer-feedback-retailers-via-new-gk-software-trurating-partnership/?utm_source=dlvr.it&amp;utm_medium=twitter" TargetMode="External" /><Relationship Id="rId4" Type="http://schemas.openxmlformats.org/officeDocument/2006/relationships/hyperlink" Target="https://www.thepaypers.com/ecommerce/gk-software-trurating-team-up-for-intelligent-customer-feedback-for-retailers/776809-25?utm_source=dlvr.it&amp;utm_medium=twitter" TargetMode="External" /><Relationship Id="rId5" Type="http://schemas.openxmlformats.org/officeDocument/2006/relationships/hyperlink" Target="https://www.destinationcrm.com/Articles/ReadArticle.aspx?ArticleID=129358" TargetMode="External" /><Relationship Id="rId6" Type="http://schemas.openxmlformats.org/officeDocument/2006/relationships/hyperlink" Target="https://gems.trurating.com/2019/01/07/intelligent-questions-the-future-of-feedback/?utm_source=TW&amp;utm_medium=Social&amp;utm_campaign=IntelligentQuestions" TargetMode="External" /><Relationship Id="rId7" Type="http://schemas.openxmlformats.org/officeDocument/2006/relationships/hyperlink" Target="https://twitter.com/dgingiss/status/1080980910269517824" TargetMode="External" /><Relationship Id="rId8" Type="http://schemas.openxmlformats.org/officeDocument/2006/relationships/hyperlink" Target="https://www.accuvia.com/single-post/2018/12/30/The-Future-of-Customer-Intelligence" TargetMode="External" /><Relationship Id="rId9" Type="http://schemas.openxmlformats.org/officeDocument/2006/relationships/hyperlink" Target="https://www.trurating.com/NRF2019" TargetMode="External" /><Relationship Id="rId10" Type="http://schemas.openxmlformats.org/officeDocument/2006/relationships/hyperlink" Target="https://www.youtube.com/watch?v=r0fBuRJGwrA"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paymentweek.com/2019-1-10-intelligent-customer-feedback-retailers-via-new-gk-software-trurating-partnership/" TargetMode="External" /><Relationship Id="rId13" Type="http://schemas.openxmlformats.org/officeDocument/2006/relationships/hyperlink" Target="https://paymentweek.com/2019-1-10-intelligent-customer-feedback-retailers-via-new-gk-software-trurating-partnership/" TargetMode="External" /><Relationship Id="rId14" Type="http://schemas.openxmlformats.org/officeDocument/2006/relationships/hyperlink" Target="https://twitter.com/i/web/status/1080839069859545088" TargetMode="External" /><Relationship Id="rId15" Type="http://schemas.openxmlformats.org/officeDocument/2006/relationships/hyperlink" Target="https://twitter.com/i/web/status/1080839293785042944" TargetMode="External" /><Relationship Id="rId16" Type="http://schemas.openxmlformats.org/officeDocument/2006/relationships/hyperlink" Target="https://gems.trurating.com/2019/01/08/profile-pages-a-fresh-new-look-for-2019/?utm_source=TW&amp;utm_medium=Social&amp;utm_campaign=ProfilePages" TargetMode="External" /><Relationship Id="rId17" Type="http://schemas.openxmlformats.org/officeDocument/2006/relationships/hyperlink" Target="https://streetfightmag.com/2019/01/11/this-solution-showcases-the-future-of-collecting-customer-feedback-at-pos/" TargetMode="External" /><Relationship Id="rId18" Type="http://schemas.openxmlformats.org/officeDocument/2006/relationships/hyperlink" Target="https://twitter.com/streetfightmag/status/1083761830789492736" TargetMode="External" /><Relationship Id="rId19" Type="http://schemas.openxmlformats.org/officeDocument/2006/relationships/hyperlink" Target="https://pbs.twimg.com/tweet_video_thumb/DwUlRdDW0AAH3VS.jpg" TargetMode="External" /><Relationship Id="rId20" Type="http://schemas.openxmlformats.org/officeDocument/2006/relationships/hyperlink" Target="https://pbs.twimg.com/media/DweaS1EWwAUQ6Z-.jpg" TargetMode="External" /><Relationship Id="rId21" Type="http://schemas.openxmlformats.org/officeDocument/2006/relationships/hyperlink" Target="https://pbs.twimg.com/media/DwkqS5eU0AAA1KA.jpg" TargetMode="External" /><Relationship Id="rId22" Type="http://schemas.openxmlformats.org/officeDocument/2006/relationships/hyperlink" Target="http://pbs.twimg.com/profile_images/660759706554748928/oljnXKAM_normal.jpg" TargetMode="External" /><Relationship Id="rId23" Type="http://schemas.openxmlformats.org/officeDocument/2006/relationships/hyperlink" Target="http://pbs.twimg.com/profile_images/660759706554748928/oljnXKAM_normal.jpg" TargetMode="External" /><Relationship Id="rId24" Type="http://schemas.openxmlformats.org/officeDocument/2006/relationships/hyperlink" Target="http://pbs.twimg.com/profile_images/1068156781476630528/pqUSEn55_normal.jpg" TargetMode="External" /><Relationship Id="rId25" Type="http://schemas.openxmlformats.org/officeDocument/2006/relationships/hyperlink" Target="http://pbs.twimg.com/profile_images/1068156781476630528/pqUSEn55_normal.jpg" TargetMode="External" /><Relationship Id="rId26" Type="http://schemas.openxmlformats.org/officeDocument/2006/relationships/hyperlink" Target="http://pbs.twimg.com/profile_images/521694758696009729/mD8iRcEp_normal.jpeg" TargetMode="External" /><Relationship Id="rId27" Type="http://schemas.openxmlformats.org/officeDocument/2006/relationships/hyperlink" Target="http://pbs.twimg.com/profile_images/2995195932/06d6ffaa218d344678ffe3df160ed42f_normal.png" TargetMode="External" /><Relationship Id="rId28" Type="http://schemas.openxmlformats.org/officeDocument/2006/relationships/hyperlink" Target="http://pbs.twimg.com/profile_images/915514863559966720/d0L1gMRJ_normal.jpg" TargetMode="External" /><Relationship Id="rId29" Type="http://schemas.openxmlformats.org/officeDocument/2006/relationships/hyperlink" Target="http://pbs.twimg.com/profile_images/806914304561684480/e4EvbujK_normal.jpg" TargetMode="External" /><Relationship Id="rId30" Type="http://schemas.openxmlformats.org/officeDocument/2006/relationships/hyperlink" Target="http://pbs.twimg.com/profile_images/1080398583000633345/qwFLWNM3_normal.jpg" TargetMode="External" /><Relationship Id="rId31" Type="http://schemas.openxmlformats.org/officeDocument/2006/relationships/hyperlink" Target="https://pbs.twimg.com/tweet_video_thumb/DwUlRdDW0AAH3VS.jpg" TargetMode="External" /><Relationship Id="rId32" Type="http://schemas.openxmlformats.org/officeDocument/2006/relationships/hyperlink" Target="http://pbs.twimg.com/profile_images/1080398583000633345/qwFLWNM3_normal.jpg" TargetMode="External" /><Relationship Id="rId33" Type="http://schemas.openxmlformats.org/officeDocument/2006/relationships/hyperlink" Target="http://pbs.twimg.com/profile_images/825443965247877120/NN0MCiQG_normal.jpg" TargetMode="External" /><Relationship Id="rId34" Type="http://schemas.openxmlformats.org/officeDocument/2006/relationships/hyperlink" Target="http://pbs.twimg.com/profile_images/1080398583000633345/qwFLWNM3_normal.jpg" TargetMode="External" /><Relationship Id="rId35" Type="http://schemas.openxmlformats.org/officeDocument/2006/relationships/hyperlink" Target="https://pbs.twimg.com/media/DweaS1EWwAUQ6Z-.jpg" TargetMode="External" /><Relationship Id="rId36" Type="http://schemas.openxmlformats.org/officeDocument/2006/relationships/hyperlink" Target="http://pbs.twimg.com/profile_images/740627963557744640/Ac0eZ0jS_normal.jpg" TargetMode="External" /><Relationship Id="rId37" Type="http://schemas.openxmlformats.org/officeDocument/2006/relationships/hyperlink" Target="https://pbs.twimg.com/media/DwkqS5eU0AAA1KA.jpg" TargetMode="External" /><Relationship Id="rId38" Type="http://schemas.openxmlformats.org/officeDocument/2006/relationships/hyperlink" Target="http://pbs.twimg.com/profile_images/1080398583000633345/qwFLWNM3_normal.jpg" TargetMode="External" /><Relationship Id="rId39" Type="http://schemas.openxmlformats.org/officeDocument/2006/relationships/hyperlink" Target="http://pbs.twimg.com/profile_images/941009833926344704/gicrE24c_normal.jpg" TargetMode="External" /><Relationship Id="rId40" Type="http://schemas.openxmlformats.org/officeDocument/2006/relationships/hyperlink" Target="http://pbs.twimg.com/profile_images/941009833926344704/gicrE24c_normal.jpg" TargetMode="External" /><Relationship Id="rId41" Type="http://schemas.openxmlformats.org/officeDocument/2006/relationships/hyperlink" Target="http://pbs.twimg.com/profile_images/941009833926344704/gicrE24c_normal.jpg" TargetMode="External" /><Relationship Id="rId42" Type="http://schemas.openxmlformats.org/officeDocument/2006/relationships/hyperlink" Target="http://pbs.twimg.com/profile_images/1080398583000633345/qwFLWNM3_normal.jpg" TargetMode="External" /><Relationship Id="rId43" Type="http://schemas.openxmlformats.org/officeDocument/2006/relationships/hyperlink" Target="http://pbs.twimg.com/profile_images/1080398583000633345/qwFLWNM3_normal.jpg" TargetMode="External" /><Relationship Id="rId44" Type="http://schemas.openxmlformats.org/officeDocument/2006/relationships/hyperlink" Target="http://pbs.twimg.com/profile_images/1080398583000633345/qwFLWNM3_normal.jpg" TargetMode="External" /><Relationship Id="rId45" Type="http://schemas.openxmlformats.org/officeDocument/2006/relationships/hyperlink" Target="http://pbs.twimg.com/profile_images/1080398583000633345/qwFLWNM3_normal.jpg" TargetMode="External" /><Relationship Id="rId46" Type="http://schemas.openxmlformats.org/officeDocument/2006/relationships/hyperlink" Target="http://pbs.twimg.com/profile_images/1080398583000633345/qwFLWNM3_normal.jpg" TargetMode="External" /><Relationship Id="rId47" Type="http://schemas.openxmlformats.org/officeDocument/2006/relationships/hyperlink" Target="http://pbs.twimg.com/profile_images/1080398583000633345/qwFLWNM3_normal.jpg" TargetMode="External" /><Relationship Id="rId48" Type="http://schemas.openxmlformats.org/officeDocument/2006/relationships/hyperlink" Target="http://pbs.twimg.com/profile_images/1080398583000633345/qwFLWNM3_normal.jpg" TargetMode="External" /><Relationship Id="rId49" Type="http://schemas.openxmlformats.org/officeDocument/2006/relationships/hyperlink" Target="http://pbs.twimg.com/profile_images/1080398583000633345/qwFLWNM3_normal.jpg" TargetMode="External" /><Relationship Id="rId50" Type="http://schemas.openxmlformats.org/officeDocument/2006/relationships/hyperlink" Target="https://twitter.com/#!/cazturner32/status/1080850587883835393" TargetMode="External" /><Relationship Id="rId51" Type="http://schemas.openxmlformats.org/officeDocument/2006/relationships/hyperlink" Target="https://twitter.com/#!/cazturner32/status/1080850727839432709" TargetMode="External" /><Relationship Id="rId52" Type="http://schemas.openxmlformats.org/officeDocument/2006/relationships/hyperlink" Target="https://twitter.com/#!/jeff_w7/status/1080870146795802624" TargetMode="External" /><Relationship Id="rId53" Type="http://schemas.openxmlformats.org/officeDocument/2006/relationships/hyperlink" Target="https://twitter.com/#!/jeff_w7/status/1080870041229410305" TargetMode="External" /><Relationship Id="rId54" Type="http://schemas.openxmlformats.org/officeDocument/2006/relationships/hyperlink" Target="https://twitter.com/#!/smckeveny/status/1082311984492748800" TargetMode="External" /><Relationship Id="rId55" Type="http://schemas.openxmlformats.org/officeDocument/2006/relationships/hyperlink" Target="https://twitter.com/#!/softwaretimes/status/1083417379860709377" TargetMode="External" /><Relationship Id="rId56" Type="http://schemas.openxmlformats.org/officeDocument/2006/relationships/hyperlink" Target="https://twitter.com/#!/nmachijidenma/status/1083649477582307329" TargetMode="External" /><Relationship Id="rId57" Type="http://schemas.openxmlformats.org/officeDocument/2006/relationships/hyperlink" Target="https://twitter.com/#!/johnrmatthews/status/1083754950893715457" TargetMode="External" /><Relationship Id="rId58" Type="http://schemas.openxmlformats.org/officeDocument/2006/relationships/hyperlink" Target="https://twitter.com/#!/trurating/status/1082274711239868417" TargetMode="External" /><Relationship Id="rId59" Type="http://schemas.openxmlformats.org/officeDocument/2006/relationships/hyperlink" Target="https://twitter.com/#!/dgingiss/status/1082312286998577152" TargetMode="External" /><Relationship Id="rId60" Type="http://schemas.openxmlformats.org/officeDocument/2006/relationships/hyperlink" Target="https://twitter.com/#!/trurating/status/1082297248136998913" TargetMode="External" /><Relationship Id="rId61" Type="http://schemas.openxmlformats.org/officeDocument/2006/relationships/hyperlink" Target="https://twitter.com/#!/accuviasw/status/1079745401811550209" TargetMode="External" /><Relationship Id="rId62" Type="http://schemas.openxmlformats.org/officeDocument/2006/relationships/hyperlink" Target="https://twitter.com/#!/trurating/status/1080427237361496064" TargetMode="External" /><Relationship Id="rId63" Type="http://schemas.openxmlformats.org/officeDocument/2006/relationships/hyperlink" Target="https://twitter.com/#!/trurating/status/1083005105807507458" TargetMode="External" /><Relationship Id="rId64" Type="http://schemas.openxmlformats.org/officeDocument/2006/relationships/hyperlink" Target="https://twitter.com/#!/rmhpos/status/1083005840330616832" TargetMode="External" /><Relationship Id="rId65" Type="http://schemas.openxmlformats.org/officeDocument/2006/relationships/hyperlink" Target="https://twitter.com/#!/rmhpos/status/1083443893369065472" TargetMode="External" /><Relationship Id="rId66" Type="http://schemas.openxmlformats.org/officeDocument/2006/relationships/hyperlink" Target="https://twitter.com/#!/trurating/status/1083656769631600640" TargetMode="External" /><Relationship Id="rId67" Type="http://schemas.openxmlformats.org/officeDocument/2006/relationships/hyperlink" Target="https://twitter.com/#!/gk_software_usa/status/1083424870753542144" TargetMode="External" /><Relationship Id="rId68" Type="http://schemas.openxmlformats.org/officeDocument/2006/relationships/hyperlink" Target="https://twitter.com/#!/gk_software_usa/status/1083777086874157057" TargetMode="External" /><Relationship Id="rId69" Type="http://schemas.openxmlformats.org/officeDocument/2006/relationships/hyperlink" Target="https://twitter.com/#!/gk_software_usa/status/1083780090008424448" TargetMode="External" /><Relationship Id="rId70" Type="http://schemas.openxmlformats.org/officeDocument/2006/relationships/hyperlink" Target="https://twitter.com/#!/trurating/status/1083473462524633088" TargetMode="External" /><Relationship Id="rId71" Type="http://schemas.openxmlformats.org/officeDocument/2006/relationships/hyperlink" Target="https://twitter.com/#!/trurating/status/1083477546354835456" TargetMode="External" /><Relationship Id="rId72" Type="http://schemas.openxmlformats.org/officeDocument/2006/relationships/hyperlink" Target="https://twitter.com/#!/trurating/status/1083752163136946176" TargetMode="External" /><Relationship Id="rId73" Type="http://schemas.openxmlformats.org/officeDocument/2006/relationships/hyperlink" Target="https://twitter.com/#!/trurating/status/1080839069859545088" TargetMode="External" /><Relationship Id="rId74" Type="http://schemas.openxmlformats.org/officeDocument/2006/relationships/hyperlink" Target="https://twitter.com/#!/trurating/status/1080839293785042944" TargetMode="External" /><Relationship Id="rId75" Type="http://schemas.openxmlformats.org/officeDocument/2006/relationships/hyperlink" Target="https://twitter.com/#!/trurating/status/1082646461429567494" TargetMode="External" /><Relationship Id="rId76" Type="http://schemas.openxmlformats.org/officeDocument/2006/relationships/hyperlink" Target="https://twitter.com/#!/trurating/status/1083823161865629699" TargetMode="External" /><Relationship Id="rId77" Type="http://schemas.openxmlformats.org/officeDocument/2006/relationships/hyperlink" Target="https://twitter.com/#!/trurating/status/1083823672878604288" TargetMode="External" /><Relationship Id="rId78" Type="http://schemas.openxmlformats.org/officeDocument/2006/relationships/comments" Target="../comments12.xml" /><Relationship Id="rId79" Type="http://schemas.openxmlformats.org/officeDocument/2006/relationships/vmlDrawing" Target="../drawings/vmlDrawing6.vml" /><Relationship Id="rId80" Type="http://schemas.openxmlformats.org/officeDocument/2006/relationships/table" Target="../tables/table22.xml" /><Relationship Id="rId8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ulb.co.uk/refer/carolinet2804" TargetMode="External" /><Relationship Id="rId2" Type="http://schemas.openxmlformats.org/officeDocument/2006/relationships/hyperlink" Target="https://t.co/64nYxZwDQa" TargetMode="External" /><Relationship Id="rId3" Type="http://schemas.openxmlformats.org/officeDocument/2006/relationships/hyperlink" Target="http://www.accuvia.com/" TargetMode="External" /><Relationship Id="rId4" Type="http://schemas.openxmlformats.org/officeDocument/2006/relationships/hyperlink" Target="http://www.verifone.com/" TargetMode="External" /><Relationship Id="rId5" Type="http://schemas.openxmlformats.org/officeDocument/2006/relationships/hyperlink" Target="http://www.nrf.com/" TargetMode="External" /><Relationship Id="rId6" Type="http://schemas.openxmlformats.org/officeDocument/2006/relationships/hyperlink" Target="https://t.co/UTWdMk1UcL" TargetMode="External" /><Relationship Id="rId7" Type="http://schemas.openxmlformats.org/officeDocument/2006/relationships/hyperlink" Target="http://t.co/BUAf1qq1zl" TargetMode="External" /><Relationship Id="rId8" Type="http://schemas.openxmlformats.org/officeDocument/2006/relationships/hyperlink" Target="http://linkedin.com/in/nmachijidenma/" TargetMode="External" /><Relationship Id="rId9" Type="http://schemas.openxmlformats.org/officeDocument/2006/relationships/hyperlink" Target="https://t.co/6LJw6hGs58" TargetMode="External" /><Relationship Id="rId10" Type="http://schemas.openxmlformats.org/officeDocument/2006/relationships/hyperlink" Target="https://t.co/uCX8SYEn3z" TargetMode="External" /><Relationship Id="rId11" Type="http://schemas.openxmlformats.org/officeDocument/2006/relationships/hyperlink" Target="http://t.co/KH6EtekF5q" TargetMode="External" /><Relationship Id="rId12" Type="http://schemas.openxmlformats.org/officeDocument/2006/relationships/hyperlink" Target="http://t.co/h0aihpdOeU" TargetMode="External" /><Relationship Id="rId13" Type="http://schemas.openxmlformats.org/officeDocument/2006/relationships/hyperlink" Target="https://t.co/0xnnO1v2bd" TargetMode="External" /><Relationship Id="rId14" Type="http://schemas.openxmlformats.org/officeDocument/2006/relationships/hyperlink" Target="https://t.co/X0dltisYLF" TargetMode="External" /><Relationship Id="rId15" Type="http://schemas.openxmlformats.org/officeDocument/2006/relationships/hyperlink" Target="https://pbs.twimg.com/profile_banners/2396644548/1446372619" TargetMode="External" /><Relationship Id="rId16" Type="http://schemas.openxmlformats.org/officeDocument/2006/relationships/hyperlink" Target="https://pbs.twimg.com/profile_banners/1727904870/1546422095" TargetMode="External" /><Relationship Id="rId17" Type="http://schemas.openxmlformats.org/officeDocument/2006/relationships/hyperlink" Target="https://pbs.twimg.com/profile_banners/775772472549322752/1473798326" TargetMode="External" /><Relationship Id="rId18" Type="http://schemas.openxmlformats.org/officeDocument/2006/relationships/hyperlink" Target="https://pbs.twimg.com/profile_banners/40983716/1543503370" TargetMode="External" /><Relationship Id="rId19" Type="http://schemas.openxmlformats.org/officeDocument/2006/relationships/hyperlink" Target="https://pbs.twimg.com/profile_banners/63787812/1531920776" TargetMode="External" /><Relationship Id="rId20" Type="http://schemas.openxmlformats.org/officeDocument/2006/relationships/hyperlink" Target="https://pbs.twimg.com/profile_banners/85728742/1538681705" TargetMode="External" /><Relationship Id="rId21" Type="http://schemas.openxmlformats.org/officeDocument/2006/relationships/hyperlink" Target="https://pbs.twimg.com/profile_banners/183816474/1420962693" TargetMode="External" /><Relationship Id="rId22" Type="http://schemas.openxmlformats.org/officeDocument/2006/relationships/hyperlink" Target="https://pbs.twimg.com/profile_banners/994223300/1546401496" TargetMode="External" /><Relationship Id="rId23" Type="http://schemas.openxmlformats.org/officeDocument/2006/relationships/hyperlink" Target="https://pbs.twimg.com/profile_banners/91478624/1531316097" TargetMode="External" /><Relationship Id="rId24" Type="http://schemas.openxmlformats.org/officeDocument/2006/relationships/hyperlink" Target="https://pbs.twimg.com/profile_banners/3242625516/1498763370" TargetMode="External" /><Relationship Id="rId25" Type="http://schemas.openxmlformats.org/officeDocument/2006/relationships/hyperlink" Target="https://pbs.twimg.com/profile_banners/740627309539921920/1484209570" TargetMode="External" /><Relationship Id="rId26" Type="http://schemas.openxmlformats.org/officeDocument/2006/relationships/hyperlink" Target="https://pbs.twimg.com/profile_banners/941008479661318150/1543609710"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9/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pbs.twimg.com/profile_images/660759706554748928/oljnXKAM_normal.jpg" TargetMode="External" /><Relationship Id="rId41" Type="http://schemas.openxmlformats.org/officeDocument/2006/relationships/hyperlink" Target="http://pbs.twimg.com/profile_images/1080398583000633345/qwFLWNM3_normal.jpg" TargetMode="External" /><Relationship Id="rId42" Type="http://schemas.openxmlformats.org/officeDocument/2006/relationships/hyperlink" Target="http://pbs.twimg.com/profile_images/825443965247877120/NN0MCiQG_normal.jpg" TargetMode="External" /><Relationship Id="rId43" Type="http://schemas.openxmlformats.org/officeDocument/2006/relationships/hyperlink" Target="http://pbs.twimg.com/profile_images/1068156781476630528/pqUSEn55_normal.jpg" TargetMode="External" /><Relationship Id="rId44" Type="http://schemas.openxmlformats.org/officeDocument/2006/relationships/hyperlink" Target="http://pbs.twimg.com/profile_images/793169268267487232/wiA0muAW_normal.jpg" TargetMode="External" /><Relationship Id="rId45" Type="http://schemas.openxmlformats.org/officeDocument/2006/relationships/hyperlink" Target="http://pbs.twimg.com/profile_images/1047933196090978308/5XrfZm31_normal.jpg" TargetMode="External" /><Relationship Id="rId46" Type="http://schemas.openxmlformats.org/officeDocument/2006/relationships/hyperlink" Target="http://pbs.twimg.com/profile_images/521694758696009729/mD8iRcEp_normal.jpeg" TargetMode="External" /><Relationship Id="rId47" Type="http://schemas.openxmlformats.org/officeDocument/2006/relationships/hyperlink" Target="http://pbs.twimg.com/profile_images/2995195932/06d6ffaa218d344678ffe3df160ed42f_normal.png" TargetMode="External" /><Relationship Id="rId48" Type="http://schemas.openxmlformats.org/officeDocument/2006/relationships/hyperlink" Target="http://pbs.twimg.com/profile_images/915514863559966720/d0L1gMRJ_normal.jpg" TargetMode="External" /><Relationship Id="rId49" Type="http://schemas.openxmlformats.org/officeDocument/2006/relationships/hyperlink" Target="http://pbs.twimg.com/profile_images/806914304561684480/e4EvbujK_normal.jpg" TargetMode="External" /><Relationship Id="rId50" Type="http://schemas.openxmlformats.org/officeDocument/2006/relationships/hyperlink" Target="http://pbs.twimg.com/profile_images/1046859275644153856/fR8Ep4aQ_normal.jpg" TargetMode="External" /><Relationship Id="rId51" Type="http://schemas.openxmlformats.org/officeDocument/2006/relationships/hyperlink" Target="http://pbs.twimg.com/profile_images/1017039596083974149/6AUhxLpr_normal.jpg" TargetMode="External" /><Relationship Id="rId52" Type="http://schemas.openxmlformats.org/officeDocument/2006/relationships/hyperlink" Target="http://pbs.twimg.com/profile_images/749982957650190336/lMXaapI3_normal.jpg" TargetMode="External" /><Relationship Id="rId53" Type="http://schemas.openxmlformats.org/officeDocument/2006/relationships/hyperlink" Target="http://pbs.twimg.com/profile_images/740627963557744640/Ac0eZ0jS_normal.jpg" TargetMode="External" /><Relationship Id="rId54" Type="http://schemas.openxmlformats.org/officeDocument/2006/relationships/hyperlink" Target="http://pbs.twimg.com/profile_images/941009833926344704/gicrE24c_normal.jpg" TargetMode="External" /><Relationship Id="rId55" Type="http://schemas.openxmlformats.org/officeDocument/2006/relationships/hyperlink" Target="https://twitter.com/cazturner32" TargetMode="External" /><Relationship Id="rId56" Type="http://schemas.openxmlformats.org/officeDocument/2006/relationships/hyperlink" Target="https://twitter.com/trurating" TargetMode="External" /><Relationship Id="rId57" Type="http://schemas.openxmlformats.org/officeDocument/2006/relationships/hyperlink" Target="https://twitter.com/accuviasw" TargetMode="External" /><Relationship Id="rId58" Type="http://schemas.openxmlformats.org/officeDocument/2006/relationships/hyperlink" Target="https://twitter.com/jeff_w7" TargetMode="External" /><Relationship Id="rId59" Type="http://schemas.openxmlformats.org/officeDocument/2006/relationships/hyperlink" Target="https://twitter.com/nrfnews" TargetMode="External" /><Relationship Id="rId60" Type="http://schemas.openxmlformats.org/officeDocument/2006/relationships/hyperlink" Target="https://twitter.com/nrfbigshow" TargetMode="External" /><Relationship Id="rId61" Type="http://schemas.openxmlformats.org/officeDocument/2006/relationships/hyperlink" Target="https://twitter.com/smckeveny" TargetMode="External" /><Relationship Id="rId62" Type="http://schemas.openxmlformats.org/officeDocument/2006/relationships/hyperlink" Target="https://twitter.com/softwaretimes" TargetMode="External" /><Relationship Id="rId63" Type="http://schemas.openxmlformats.org/officeDocument/2006/relationships/hyperlink" Target="https://twitter.com/nmachijidenma" TargetMode="External" /><Relationship Id="rId64" Type="http://schemas.openxmlformats.org/officeDocument/2006/relationships/hyperlink" Target="https://twitter.com/johnrmatthews" TargetMode="External" /><Relationship Id="rId65" Type="http://schemas.openxmlformats.org/officeDocument/2006/relationships/hyperlink" Target="https://twitter.com/dgingiss" TargetMode="External" /><Relationship Id="rId66" Type="http://schemas.openxmlformats.org/officeDocument/2006/relationships/hyperlink" Target="https://twitter.com/forbes" TargetMode="External" /><Relationship Id="rId67" Type="http://schemas.openxmlformats.org/officeDocument/2006/relationships/hyperlink" Target="https://twitter.com/aptos_retail" TargetMode="External" /><Relationship Id="rId68" Type="http://schemas.openxmlformats.org/officeDocument/2006/relationships/hyperlink" Target="https://twitter.com/rmhpos" TargetMode="External" /><Relationship Id="rId69" Type="http://schemas.openxmlformats.org/officeDocument/2006/relationships/hyperlink" Target="https://twitter.com/gk_software_usa" TargetMode="External" /><Relationship Id="rId70" Type="http://schemas.openxmlformats.org/officeDocument/2006/relationships/comments" Target="../comments2.xml" /><Relationship Id="rId71" Type="http://schemas.openxmlformats.org/officeDocument/2006/relationships/vmlDrawing" Target="../drawings/vmlDrawing2.vml" /><Relationship Id="rId72" Type="http://schemas.openxmlformats.org/officeDocument/2006/relationships/table" Target="../tables/table2.xml" /><Relationship Id="rId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 TargetMode="External" /><Relationship Id="rId2" Type="http://schemas.openxmlformats.org/officeDocument/2006/relationships/hyperlink" Target="https://www.accuvia.com/single-post/2018/12/30/The-Future-of-Customer-Intelligence" TargetMode="External" /><Relationship Id="rId3" Type="http://schemas.openxmlformats.org/officeDocument/2006/relationships/hyperlink" Target="https://www.youtube.com/watch?v=r0fBuRJGwrA" TargetMode="External" /><Relationship Id="rId4" Type="http://schemas.openxmlformats.org/officeDocument/2006/relationships/hyperlink" Target="https://www.trurating.com/NRF2019" TargetMode="External" /><Relationship Id="rId5" Type="http://schemas.openxmlformats.org/officeDocument/2006/relationships/hyperlink" Target="https://twitter.com/dgingiss/status/1080980910269517824" TargetMode="External" /><Relationship Id="rId6" Type="http://schemas.openxmlformats.org/officeDocument/2006/relationships/hyperlink" Target="https://www.destinationcrm.com/Articles/ReadArticle.aspx?ArticleID=129358" TargetMode="External" /><Relationship Id="rId7" Type="http://schemas.openxmlformats.org/officeDocument/2006/relationships/hyperlink" Target="https://www.thepaypers.com/ecommerce/gk-software-trurating-team-up-for-intelligent-customer-feedback-for-retailers/776809-25?utm_source=dlvr.it&amp;utm_medium=twitter" TargetMode="External" /><Relationship Id="rId8" Type="http://schemas.openxmlformats.org/officeDocument/2006/relationships/hyperlink" Target="https://paymentweek.com/2019-1-10-intelligent-customer-feedback-retailers-via-new-gk-software-trurating-partnership/?utm_source=dlvr.it&amp;utm_medium=twitter" TargetMode="External" /><Relationship Id="rId9" Type="http://schemas.openxmlformats.org/officeDocument/2006/relationships/hyperlink" Target="https://twitter.com/TruRating/status/1082274711239868417" TargetMode="External" /><Relationship Id="rId10" Type="http://schemas.openxmlformats.org/officeDocument/2006/relationships/hyperlink" Target="https://gems.trurating.com/2019/01/07/intelligent-questions-the-future-of-feedback/?utm_source=TW&amp;utm_medium=Social&amp;utm_campaign=IntelligentQuestions"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twitter.com/i/web/status/1080839069859545088" TargetMode="External" /><Relationship Id="rId13" Type="http://schemas.openxmlformats.org/officeDocument/2006/relationships/hyperlink" Target="https://twitter.com/i/web/status/1080839293785042944" TargetMode="External" /><Relationship Id="rId14" Type="http://schemas.openxmlformats.org/officeDocument/2006/relationships/hyperlink" Target="https://gems.trurating.com/2019/01/08/profile-pages-a-fresh-new-look-for-2019/?utm_source=TW&amp;utm_medium=Social&amp;utm_campaign=ProfilePages" TargetMode="External" /><Relationship Id="rId15" Type="http://schemas.openxmlformats.org/officeDocument/2006/relationships/hyperlink" Target="https://streetfightmag.com/2019/01/11/this-solution-showcases-the-future-of-collecting-customer-feedback-at-pos/" TargetMode="External" /><Relationship Id="rId16" Type="http://schemas.openxmlformats.org/officeDocument/2006/relationships/hyperlink" Target="https://twitter.com/streetfightmag/status/1083761830789492736" TargetMode="External" /><Relationship Id="rId17" Type="http://schemas.openxmlformats.org/officeDocument/2006/relationships/hyperlink" Target="https://www.accuvia.com/single-post/2018/12/30/The-Future-of-Customer-Intelligence" TargetMode="External" /><Relationship Id="rId18" Type="http://schemas.openxmlformats.org/officeDocument/2006/relationships/hyperlink" Target="https://gems.trurating.com/2019/01/07/intelligent-questions-the-future-of-feedback/?utm_source=TW&amp;utm_medium=Social&amp;utm_campaign=IntelligentQuestions" TargetMode="External" /><Relationship Id="rId19" Type="http://schemas.openxmlformats.org/officeDocument/2006/relationships/hyperlink" Target="https://twitter.com/dgingiss/status/1080980910269517824" TargetMode="External" /><Relationship Id="rId20" Type="http://schemas.openxmlformats.org/officeDocument/2006/relationships/hyperlink" Target="https://www.trurating.com/NRF2019" TargetMode="External" /><Relationship Id="rId21" Type="http://schemas.openxmlformats.org/officeDocument/2006/relationships/hyperlink" Target="https://twitter.com/TruRating/status/1082274711239868417" TargetMode="External" /><Relationship Id="rId22" Type="http://schemas.openxmlformats.org/officeDocument/2006/relationships/hyperlink" Target="https://paymentweek.com/2019-1-10-intelligent-customer-feedback-retailers-via-new-gk-software-trurating-partnership/?utm_source=dlvr.it&amp;utm_medium=twitter" TargetMode="External" /><Relationship Id="rId23" Type="http://schemas.openxmlformats.org/officeDocument/2006/relationships/hyperlink" Target="https://www.thepaypers.com/ecommerce/gk-software-trurating-team-up-for-intelligent-customer-feedback-for-retailers/776809-25?utm_source=dlvr.it&amp;utm_medium=twitter" TargetMode="External" /><Relationship Id="rId24" Type="http://schemas.openxmlformats.org/officeDocument/2006/relationships/hyperlink" Target="https://www.destinationcrm.com/Articles/ReadArticle.aspx?ArticleID=129358" TargetMode="External" /><Relationship Id="rId25" Type="http://schemas.openxmlformats.org/officeDocument/2006/relationships/hyperlink" Target="https://www.accuvia.com/single-post/2018/12/30/The-Future-of-Customer-Intelligence" TargetMode="External" /><Relationship Id="rId26" Type="http://schemas.openxmlformats.org/officeDocument/2006/relationships/hyperlink" Target="https://twitter.com/i/web/status/1079745401811550209"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532</v>
      </c>
      <c r="BB2" s="13" t="s">
        <v>542</v>
      </c>
      <c r="BC2" s="13" t="s">
        <v>543</v>
      </c>
      <c r="BD2" s="67" t="s">
        <v>807</v>
      </c>
      <c r="BE2" s="67" t="s">
        <v>808</v>
      </c>
      <c r="BF2" s="67" t="s">
        <v>809</v>
      </c>
      <c r="BG2" s="67" t="s">
        <v>810</v>
      </c>
      <c r="BH2" s="67" t="s">
        <v>811</v>
      </c>
      <c r="BI2" s="67" t="s">
        <v>812</v>
      </c>
      <c r="BJ2" s="67" t="s">
        <v>813</v>
      </c>
      <c r="BK2" s="67" t="s">
        <v>814</v>
      </c>
      <c r="BL2" s="67" t="s">
        <v>815</v>
      </c>
    </row>
    <row r="3" spans="1:64" ht="15" customHeight="1">
      <c r="A3" s="84" t="s">
        <v>212</v>
      </c>
      <c r="B3" s="84" t="s">
        <v>218</v>
      </c>
      <c r="C3" s="53" t="s">
        <v>847</v>
      </c>
      <c r="D3" s="54">
        <v>3</v>
      </c>
      <c r="E3" s="65" t="s">
        <v>132</v>
      </c>
      <c r="F3" s="55">
        <v>35</v>
      </c>
      <c r="G3" s="53"/>
      <c r="H3" s="57"/>
      <c r="I3" s="56"/>
      <c r="J3" s="56"/>
      <c r="K3" s="36" t="s">
        <v>65</v>
      </c>
      <c r="L3" s="62">
        <v>3</v>
      </c>
      <c r="M3" s="62"/>
      <c r="N3" s="63"/>
      <c r="O3" s="85" t="s">
        <v>227</v>
      </c>
      <c r="P3" s="87">
        <v>43468.65087962963</v>
      </c>
      <c r="Q3" s="85" t="s">
        <v>229</v>
      </c>
      <c r="R3" s="85"/>
      <c r="S3" s="85"/>
      <c r="T3" s="85"/>
      <c r="U3" s="85"/>
      <c r="V3" s="90" t="s">
        <v>290</v>
      </c>
      <c r="W3" s="87">
        <v>43468.65087962963</v>
      </c>
      <c r="X3" s="90" t="s">
        <v>300</v>
      </c>
      <c r="Y3" s="85"/>
      <c r="Z3" s="85"/>
      <c r="AA3" s="91" t="s">
        <v>328</v>
      </c>
      <c r="AB3" s="85"/>
      <c r="AC3" s="85" t="b">
        <v>0</v>
      </c>
      <c r="AD3" s="85">
        <v>0</v>
      </c>
      <c r="AE3" s="91" t="s">
        <v>356</v>
      </c>
      <c r="AF3" s="85" t="b">
        <v>0</v>
      </c>
      <c r="AG3" s="85" t="s">
        <v>358</v>
      </c>
      <c r="AH3" s="85"/>
      <c r="AI3" s="91" t="s">
        <v>356</v>
      </c>
      <c r="AJ3" s="85" t="b">
        <v>0</v>
      </c>
      <c r="AK3" s="85">
        <v>2</v>
      </c>
      <c r="AL3" s="91" t="s">
        <v>352</v>
      </c>
      <c r="AM3" s="85" t="s">
        <v>361</v>
      </c>
      <c r="AN3" s="85" t="b">
        <v>0</v>
      </c>
      <c r="AO3" s="91" t="s">
        <v>352</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1</v>
      </c>
      <c r="BD3" s="51">
        <v>2</v>
      </c>
      <c r="BE3" s="52">
        <v>8</v>
      </c>
      <c r="BF3" s="51">
        <v>0</v>
      </c>
      <c r="BG3" s="52">
        <v>0</v>
      </c>
      <c r="BH3" s="51">
        <v>0</v>
      </c>
      <c r="BI3" s="52">
        <v>0</v>
      </c>
      <c r="BJ3" s="51">
        <v>23</v>
      </c>
      <c r="BK3" s="52">
        <v>92</v>
      </c>
      <c r="BL3" s="51">
        <v>25</v>
      </c>
    </row>
    <row r="4" spans="1:64" ht="15" customHeight="1">
      <c r="A4" s="84" t="s">
        <v>212</v>
      </c>
      <c r="B4" s="84" t="s">
        <v>220</v>
      </c>
      <c r="C4" s="53" t="s">
        <v>847</v>
      </c>
      <c r="D4" s="54">
        <v>3</v>
      </c>
      <c r="E4" s="65" t="s">
        <v>132</v>
      </c>
      <c r="F4" s="55">
        <v>35</v>
      </c>
      <c r="G4" s="53"/>
      <c r="H4" s="57"/>
      <c r="I4" s="56"/>
      <c r="J4" s="56"/>
      <c r="K4" s="36" t="s">
        <v>65</v>
      </c>
      <c r="L4" s="83">
        <v>4</v>
      </c>
      <c r="M4" s="83"/>
      <c r="N4" s="63"/>
      <c r="O4" s="86" t="s">
        <v>227</v>
      </c>
      <c r="P4" s="88">
        <v>43468.65126157407</v>
      </c>
      <c r="Q4" s="86" t="s">
        <v>230</v>
      </c>
      <c r="R4" s="89" t="s">
        <v>255</v>
      </c>
      <c r="S4" s="86" t="s">
        <v>271</v>
      </c>
      <c r="T4" s="86"/>
      <c r="U4" s="86"/>
      <c r="V4" s="89" t="s">
        <v>290</v>
      </c>
      <c r="W4" s="88">
        <v>43468.65126157407</v>
      </c>
      <c r="X4" s="89" t="s">
        <v>301</v>
      </c>
      <c r="Y4" s="86"/>
      <c r="Z4" s="86"/>
      <c r="AA4" s="92" t="s">
        <v>329</v>
      </c>
      <c r="AB4" s="86"/>
      <c r="AC4" s="86" t="b">
        <v>0</v>
      </c>
      <c r="AD4" s="86">
        <v>0</v>
      </c>
      <c r="AE4" s="92" t="s">
        <v>356</v>
      </c>
      <c r="AF4" s="86" t="b">
        <v>0</v>
      </c>
      <c r="AG4" s="86" t="s">
        <v>358</v>
      </c>
      <c r="AH4" s="86"/>
      <c r="AI4" s="92" t="s">
        <v>356</v>
      </c>
      <c r="AJ4" s="86" t="b">
        <v>0</v>
      </c>
      <c r="AK4" s="86">
        <v>2</v>
      </c>
      <c r="AL4" s="92" t="s">
        <v>339</v>
      </c>
      <c r="AM4" s="86" t="s">
        <v>361</v>
      </c>
      <c r="AN4" s="86" t="b">
        <v>0</v>
      </c>
      <c r="AO4" s="92" t="s">
        <v>339</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1</v>
      </c>
      <c r="BE4" s="52">
        <v>5.555555555555555</v>
      </c>
      <c r="BF4" s="51">
        <v>0</v>
      </c>
      <c r="BG4" s="52">
        <v>0</v>
      </c>
      <c r="BH4" s="51">
        <v>0</v>
      </c>
      <c r="BI4" s="52">
        <v>0</v>
      </c>
      <c r="BJ4" s="51">
        <v>17</v>
      </c>
      <c r="BK4" s="52">
        <v>94.44444444444444</v>
      </c>
      <c r="BL4" s="51">
        <v>18</v>
      </c>
    </row>
    <row r="5" spans="1:64" ht="45">
      <c r="A5" s="84" t="s">
        <v>213</v>
      </c>
      <c r="B5" s="84" t="s">
        <v>223</v>
      </c>
      <c r="C5" s="53" t="s">
        <v>847</v>
      </c>
      <c r="D5" s="54">
        <v>3</v>
      </c>
      <c r="E5" s="65" t="s">
        <v>132</v>
      </c>
      <c r="F5" s="55">
        <v>35</v>
      </c>
      <c r="G5" s="53"/>
      <c r="H5" s="57"/>
      <c r="I5" s="56"/>
      <c r="J5" s="56"/>
      <c r="K5" s="36" t="s">
        <v>65</v>
      </c>
      <c r="L5" s="83">
        <v>5</v>
      </c>
      <c r="M5" s="83"/>
      <c r="N5" s="63"/>
      <c r="O5" s="86" t="s">
        <v>227</v>
      </c>
      <c r="P5" s="88">
        <v>43468.70484953704</v>
      </c>
      <c r="Q5" s="86" t="s">
        <v>231</v>
      </c>
      <c r="R5" s="86"/>
      <c r="S5" s="86"/>
      <c r="T5" s="86"/>
      <c r="U5" s="86"/>
      <c r="V5" s="89" t="s">
        <v>291</v>
      </c>
      <c r="W5" s="88">
        <v>43468.70484953704</v>
      </c>
      <c r="X5" s="89" t="s">
        <v>302</v>
      </c>
      <c r="Y5" s="86"/>
      <c r="Z5" s="86"/>
      <c r="AA5" s="92" t="s">
        <v>330</v>
      </c>
      <c r="AB5" s="92" t="s">
        <v>352</v>
      </c>
      <c r="AC5" s="86" t="b">
        <v>0</v>
      </c>
      <c r="AD5" s="86">
        <v>0</v>
      </c>
      <c r="AE5" s="92" t="s">
        <v>357</v>
      </c>
      <c r="AF5" s="86" t="b">
        <v>0</v>
      </c>
      <c r="AG5" s="86" t="s">
        <v>358</v>
      </c>
      <c r="AH5" s="86"/>
      <c r="AI5" s="92" t="s">
        <v>356</v>
      </c>
      <c r="AJ5" s="86" t="b">
        <v>0</v>
      </c>
      <c r="AK5" s="86">
        <v>0</v>
      </c>
      <c r="AL5" s="92" t="s">
        <v>356</v>
      </c>
      <c r="AM5" s="86" t="s">
        <v>361</v>
      </c>
      <c r="AN5" s="86" t="b">
        <v>0</v>
      </c>
      <c r="AO5" s="92" t="s">
        <v>352</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213</v>
      </c>
      <c r="B6" s="84" t="s">
        <v>218</v>
      </c>
      <c r="C6" s="53" t="s">
        <v>847</v>
      </c>
      <c r="D6" s="54">
        <v>3</v>
      </c>
      <c r="E6" s="65" t="s">
        <v>132</v>
      </c>
      <c r="F6" s="55">
        <v>35</v>
      </c>
      <c r="G6" s="53"/>
      <c r="H6" s="57"/>
      <c r="I6" s="56"/>
      <c r="J6" s="56"/>
      <c r="K6" s="36" t="s">
        <v>65</v>
      </c>
      <c r="L6" s="83">
        <v>6</v>
      </c>
      <c r="M6" s="83"/>
      <c r="N6" s="63"/>
      <c r="O6" s="86" t="s">
        <v>227</v>
      </c>
      <c r="P6" s="88">
        <v>43468.704560185186</v>
      </c>
      <c r="Q6" s="86" t="s">
        <v>229</v>
      </c>
      <c r="R6" s="86"/>
      <c r="S6" s="86"/>
      <c r="T6" s="86"/>
      <c r="U6" s="86"/>
      <c r="V6" s="89" t="s">
        <v>291</v>
      </c>
      <c r="W6" s="88">
        <v>43468.704560185186</v>
      </c>
      <c r="X6" s="89" t="s">
        <v>303</v>
      </c>
      <c r="Y6" s="86"/>
      <c r="Z6" s="86"/>
      <c r="AA6" s="92" t="s">
        <v>331</v>
      </c>
      <c r="AB6" s="86"/>
      <c r="AC6" s="86" t="b">
        <v>0</v>
      </c>
      <c r="AD6" s="86">
        <v>0</v>
      </c>
      <c r="AE6" s="92" t="s">
        <v>356</v>
      </c>
      <c r="AF6" s="86" t="b">
        <v>0</v>
      </c>
      <c r="AG6" s="86" t="s">
        <v>358</v>
      </c>
      <c r="AH6" s="86"/>
      <c r="AI6" s="92" t="s">
        <v>356</v>
      </c>
      <c r="AJ6" s="86" t="b">
        <v>0</v>
      </c>
      <c r="AK6" s="86">
        <v>0</v>
      </c>
      <c r="AL6" s="92" t="s">
        <v>352</v>
      </c>
      <c r="AM6" s="86" t="s">
        <v>361</v>
      </c>
      <c r="AN6" s="86" t="b">
        <v>0</v>
      </c>
      <c r="AO6" s="92" t="s">
        <v>352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1</v>
      </c>
      <c r="BD6" s="51">
        <v>2</v>
      </c>
      <c r="BE6" s="52">
        <v>8</v>
      </c>
      <c r="BF6" s="51">
        <v>0</v>
      </c>
      <c r="BG6" s="52">
        <v>0</v>
      </c>
      <c r="BH6" s="51">
        <v>0</v>
      </c>
      <c r="BI6" s="52">
        <v>0</v>
      </c>
      <c r="BJ6" s="51">
        <v>23</v>
      </c>
      <c r="BK6" s="52">
        <v>92</v>
      </c>
      <c r="BL6" s="51">
        <v>25</v>
      </c>
    </row>
    <row r="7" spans="1:64" ht="45">
      <c r="A7" s="84" t="s">
        <v>213</v>
      </c>
      <c r="B7" s="84" t="s">
        <v>224</v>
      </c>
      <c r="C7" s="53" t="s">
        <v>847</v>
      </c>
      <c r="D7" s="54">
        <v>3</v>
      </c>
      <c r="E7" s="65" t="s">
        <v>132</v>
      </c>
      <c r="F7" s="55">
        <v>35</v>
      </c>
      <c r="G7" s="53"/>
      <c r="H7" s="57"/>
      <c r="I7" s="56"/>
      <c r="J7" s="56"/>
      <c r="K7" s="36" t="s">
        <v>65</v>
      </c>
      <c r="L7" s="83">
        <v>7</v>
      </c>
      <c r="M7" s="83"/>
      <c r="N7" s="63"/>
      <c r="O7" s="86" t="s">
        <v>227</v>
      </c>
      <c r="P7" s="88">
        <v>43468.70484953704</v>
      </c>
      <c r="Q7" s="86" t="s">
        <v>231</v>
      </c>
      <c r="R7" s="86"/>
      <c r="S7" s="86"/>
      <c r="T7" s="86"/>
      <c r="U7" s="86"/>
      <c r="V7" s="89" t="s">
        <v>291</v>
      </c>
      <c r="W7" s="88">
        <v>43468.70484953704</v>
      </c>
      <c r="X7" s="89" t="s">
        <v>302</v>
      </c>
      <c r="Y7" s="86"/>
      <c r="Z7" s="86"/>
      <c r="AA7" s="92" t="s">
        <v>330</v>
      </c>
      <c r="AB7" s="92" t="s">
        <v>352</v>
      </c>
      <c r="AC7" s="86" t="b">
        <v>0</v>
      </c>
      <c r="AD7" s="86">
        <v>0</v>
      </c>
      <c r="AE7" s="92" t="s">
        <v>357</v>
      </c>
      <c r="AF7" s="86" t="b">
        <v>0</v>
      </c>
      <c r="AG7" s="86" t="s">
        <v>358</v>
      </c>
      <c r="AH7" s="86"/>
      <c r="AI7" s="92" t="s">
        <v>356</v>
      </c>
      <c r="AJ7" s="86" t="b">
        <v>0</v>
      </c>
      <c r="AK7" s="86">
        <v>0</v>
      </c>
      <c r="AL7" s="92" t="s">
        <v>356</v>
      </c>
      <c r="AM7" s="86" t="s">
        <v>361</v>
      </c>
      <c r="AN7" s="86" t="b">
        <v>0</v>
      </c>
      <c r="AO7" s="92" t="s">
        <v>352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10</v>
      </c>
      <c r="BK7" s="52">
        <v>100</v>
      </c>
      <c r="BL7" s="51">
        <v>10</v>
      </c>
    </row>
    <row r="8" spans="1:64" ht="45">
      <c r="A8" s="84" t="s">
        <v>213</v>
      </c>
      <c r="B8" s="84" t="s">
        <v>218</v>
      </c>
      <c r="C8" s="53" t="s">
        <v>847</v>
      </c>
      <c r="D8" s="54">
        <v>3</v>
      </c>
      <c r="E8" s="65" t="s">
        <v>132</v>
      </c>
      <c r="F8" s="55">
        <v>35</v>
      </c>
      <c r="G8" s="53"/>
      <c r="H8" s="57"/>
      <c r="I8" s="56"/>
      <c r="J8" s="56"/>
      <c r="K8" s="36" t="s">
        <v>65</v>
      </c>
      <c r="L8" s="83">
        <v>8</v>
      </c>
      <c r="M8" s="83"/>
      <c r="N8" s="63"/>
      <c r="O8" s="86" t="s">
        <v>228</v>
      </c>
      <c r="P8" s="88">
        <v>43468.70484953704</v>
      </c>
      <c r="Q8" s="86" t="s">
        <v>231</v>
      </c>
      <c r="R8" s="86"/>
      <c r="S8" s="86"/>
      <c r="T8" s="86"/>
      <c r="U8" s="86"/>
      <c r="V8" s="89" t="s">
        <v>291</v>
      </c>
      <c r="W8" s="88">
        <v>43468.70484953704</v>
      </c>
      <c r="X8" s="89" t="s">
        <v>302</v>
      </c>
      <c r="Y8" s="86"/>
      <c r="Z8" s="86"/>
      <c r="AA8" s="92" t="s">
        <v>330</v>
      </c>
      <c r="AB8" s="92" t="s">
        <v>352</v>
      </c>
      <c r="AC8" s="86" t="b">
        <v>0</v>
      </c>
      <c r="AD8" s="86">
        <v>0</v>
      </c>
      <c r="AE8" s="92" t="s">
        <v>357</v>
      </c>
      <c r="AF8" s="86" t="b">
        <v>0</v>
      </c>
      <c r="AG8" s="86" t="s">
        <v>358</v>
      </c>
      <c r="AH8" s="86"/>
      <c r="AI8" s="92" t="s">
        <v>356</v>
      </c>
      <c r="AJ8" s="86" t="b">
        <v>0</v>
      </c>
      <c r="AK8" s="86">
        <v>0</v>
      </c>
      <c r="AL8" s="92" t="s">
        <v>356</v>
      </c>
      <c r="AM8" s="86" t="s">
        <v>361</v>
      </c>
      <c r="AN8" s="86" t="b">
        <v>0</v>
      </c>
      <c r="AO8" s="92" t="s">
        <v>352</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1</v>
      </c>
      <c r="BD8" s="51"/>
      <c r="BE8" s="52"/>
      <c r="BF8" s="51"/>
      <c r="BG8" s="52"/>
      <c r="BH8" s="51"/>
      <c r="BI8" s="52"/>
      <c r="BJ8" s="51"/>
      <c r="BK8" s="52"/>
      <c r="BL8" s="51"/>
    </row>
    <row r="9" spans="1:64" ht="45">
      <c r="A9" s="84" t="s">
        <v>214</v>
      </c>
      <c r="B9" s="84" t="s">
        <v>224</v>
      </c>
      <c r="C9" s="53" t="s">
        <v>847</v>
      </c>
      <c r="D9" s="54">
        <v>3</v>
      </c>
      <c r="E9" s="65" t="s">
        <v>132</v>
      </c>
      <c r="F9" s="55">
        <v>35</v>
      </c>
      <c r="G9" s="53"/>
      <c r="H9" s="57"/>
      <c r="I9" s="56"/>
      <c r="J9" s="56"/>
      <c r="K9" s="36" t="s">
        <v>65</v>
      </c>
      <c r="L9" s="83">
        <v>9</v>
      </c>
      <c r="M9" s="83"/>
      <c r="N9" s="63"/>
      <c r="O9" s="86" t="s">
        <v>227</v>
      </c>
      <c r="P9" s="88">
        <v>43472.68356481481</v>
      </c>
      <c r="Q9" s="86" t="s">
        <v>232</v>
      </c>
      <c r="R9" s="89" t="s">
        <v>256</v>
      </c>
      <c r="S9" s="86" t="s">
        <v>272</v>
      </c>
      <c r="T9" s="86" t="s">
        <v>280</v>
      </c>
      <c r="U9" s="86"/>
      <c r="V9" s="89" t="s">
        <v>292</v>
      </c>
      <c r="W9" s="88">
        <v>43472.68356481481</v>
      </c>
      <c r="X9" s="89" t="s">
        <v>304</v>
      </c>
      <c r="Y9" s="86"/>
      <c r="Z9" s="86"/>
      <c r="AA9" s="92" t="s">
        <v>332</v>
      </c>
      <c r="AB9" s="86"/>
      <c r="AC9" s="86" t="b">
        <v>0</v>
      </c>
      <c r="AD9" s="86">
        <v>2</v>
      </c>
      <c r="AE9" s="92" t="s">
        <v>356</v>
      </c>
      <c r="AF9" s="86" t="b">
        <v>1</v>
      </c>
      <c r="AG9" s="86" t="s">
        <v>358</v>
      </c>
      <c r="AH9" s="86"/>
      <c r="AI9" s="92" t="s">
        <v>336</v>
      </c>
      <c r="AJ9" s="86" t="b">
        <v>0</v>
      </c>
      <c r="AK9" s="86">
        <v>0</v>
      </c>
      <c r="AL9" s="92" t="s">
        <v>356</v>
      </c>
      <c r="AM9" s="86" t="s">
        <v>361</v>
      </c>
      <c r="AN9" s="86" t="b">
        <v>0</v>
      </c>
      <c r="AO9" s="92" t="s">
        <v>332</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2</v>
      </c>
      <c r="BE9" s="52">
        <v>7.142857142857143</v>
      </c>
      <c r="BF9" s="51">
        <v>0</v>
      </c>
      <c r="BG9" s="52">
        <v>0</v>
      </c>
      <c r="BH9" s="51">
        <v>0</v>
      </c>
      <c r="BI9" s="52">
        <v>0</v>
      </c>
      <c r="BJ9" s="51">
        <v>26</v>
      </c>
      <c r="BK9" s="52">
        <v>92.85714285714286</v>
      </c>
      <c r="BL9" s="51">
        <v>28</v>
      </c>
    </row>
    <row r="10" spans="1:64" ht="45">
      <c r="A10" s="84" t="s">
        <v>215</v>
      </c>
      <c r="B10" s="84" t="s">
        <v>215</v>
      </c>
      <c r="C10" s="53" t="s">
        <v>847</v>
      </c>
      <c r="D10" s="54">
        <v>3</v>
      </c>
      <c r="E10" s="65" t="s">
        <v>132</v>
      </c>
      <c r="F10" s="55">
        <v>35</v>
      </c>
      <c r="G10" s="53"/>
      <c r="H10" s="57"/>
      <c r="I10" s="56"/>
      <c r="J10" s="56"/>
      <c r="K10" s="36" t="s">
        <v>65</v>
      </c>
      <c r="L10" s="83">
        <v>10</v>
      </c>
      <c r="M10" s="83"/>
      <c r="N10" s="63"/>
      <c r="O10" s="86" t="s">
        <v>176</v>
      </c>
      <c r="P10" s="88">
        <v>43475.73386574074</v>
      </c>
      <c r="Q10" s="86" t="s">
        <v>233</v>
      </c>
      <c r="R10" s="89" t="s">
        <v>257</v>
      </c>
      <c r="S10" s="86" t="s">
        <v>273</v>
      </c>
      <c r="T10" s="86"/>
      <c r="U10" s="86"/>
      <c r="V10" s="89" t="s">
        <v>293</v>
      </c>
      <c r="W10" s="88">
        <v>43475.73386574074</v>
      </c>
      <c r="X10" s="89" t="s">
        <v>305</v>
      </c>
      <c r="Y10" s="86"/>
      <c r="Z10" s="86"/>
      <c r="AA10" s="92" t="s">
        <v>333</v>
      </c>
      <c r="AB10" s="86"/>
      <c r="AC10" s="86" t="b">
        <v>0</v>
      </c>
      <c r="AD10" s="86">
        <v>0</v>
      </c>
      <c r="AE10" s="92" t="s">
        <v>356</v>
      </c>
      <c r="AF10" s="86" t="b">
        <v>0</v>
      </c>
      <c r="AG10" s="86" t="s">
        <v>358</v>
      </c>
      <c r="AH10" s="86"/>
      <c r="AI10" s="92" t="s">
        <v>356</v>
      </c>
      <c r="AJ10" s="86" t="b">
        <v>0</v>
      </c>
      <c r="AK10" s="86">
        <v>0</v>
      </c>
      <c r="AL10" s="92" t="s">
        <v>356</v>
      </c>
      <c r="AM10" s="86" t="s">
        <v>362</v>
      </c>
      <c r="AN10" s="86" t="b">
        <v>0</v>
      </c>
      <c r="AO10" s="92" t="s">
        <v>333</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1</v>
      </c>
      <c r="BE10" s="52">
        <v>7.142857142857143</v>
      </c>
      <c r="BF10" s="51">
        <v>0</v>
      </c>
      <c r="BG10" s="52">
        <v>0</v>
      </c>
      <c r="BH10" s="51">
        <v>0</v>
      </c>
      <c r="BI10" s="52">
        <v>0</v>
      </c>
      <c r="BJ10" s="51">
        <v>13</v>
      </c>
      <c r="BK10" s="52">
        <v>92.85714285714286</v>
      </c>
      <c r="BL10" s="51">
        <v>14</v>
      </c>
    </row>
    <row r="11" spans="1:64" ht="45">
      <c r="A11" s="84" t="s">
        <v>216</v>
      </c>
      <c r="B11" s="84" t="s">
        <v>216</v>
      </c>
      <c r="C11" s="53" t="s">
        <v>847</v>
      </c>
      <c r="D11" s="54">
        <v>3</v>
      </c>
      <c r="E11" s="65" t="s">
        <v>132</v>
      </c>
      <c r="F11" s="55">
        <v>35</v>
      </c>
      <c r="G11" s="53"/>
      <c r="H11" s="57"/>
      <c r="I11" s="56"/>
      <c r="J11" s="56"/>
      <c r="K11" s="36" t="s">
        <v>65</v>
      </c>
      <c r="L11" s="83">
        <v>11</v>
      </c>
      <c r="M11" s="83"/>
      <c r="N11" s="63"/>
      <c r="O11" s="86" t="s">
        <v>176</v>
      </c>
      <c r="P11" s="88">
        <v>43476.374340277776</v>
      </c>
      <c r="Q11" s="86" t="s">
        <v>234</v>
      </c>
      <c r="R11" s="89" t="s">
        <v>258</v>
      </c>
      <c r="S11" s="86" t="s">
        <v>274</v>
      </c>
      <c r="T11" s="86"/>
      <c r="U11" s="86"/>
      <c r="V11" s="89" t="s">
        <v>294</v>
      </c>
      <c r="W11" s="88">
        <v>43476.374340277776</v>
      </c>
      <c r="X11" s="89" t="s">
        <v>306</v>
      </c>
      <c r="Y11" s="86"/>
      <c r="Z11" s="86"/>
      <c r="AA11" s="92" t="s">
        <v>334</v>
      </c>
      <c r="AB11" s="86"/>
      <c r="AC11" s="86" t="b">
        <v>0</v>
      </c>
      <c r="AD11" s="86">
        <v>0</v>
      </c>
      <c r="AE11" s="92" t="s">
        <v>356</v>
      </c>
      <c r="AF11" s="86" t="b">
        <v>0</v>
      </c>
      <c r="AG11" s="86" t="s">
        <v>358</v>
      </c>
      <c r="AH11" s="86"/>
      <c r="AI11" s="92" t="s">
        <v>356</v>
      </c>
      <c r="AJ11" s="86" t="b">
        <v>0</v>
      </c>
      <c r="AK11" s="86">
        <v>0</v>
      </c>
      <c r="AL11" s="92" t="s">
        <v>356</v>
      </c>
      <c r="AM11" s="86" t="s">
        <v>362</v>
      </c>
      <c r="AN11" s="86" t="b">
        <v>0</v>
      </c>
      <c r="AO11" s="92" t="s">
        <v>334</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1</v>
      </c>
      <c r="BE11" s="52">
        <v>9.090909090909092</v>
      </c>
      <c r="BF11" s="51">
        <v>0</v>
      </c>
      <c r="BG11" s="52">
        <v>0</v>
      </c>
      <c r="BH11" s="51">
        <v>0</v>
      </c>
      <c r="BI11" s="52">
        <v>0</v>
      </c>
      <c r="BJ11" s="51">
        <v>10</v>
      </c>
      <c r="BK11" s="52">
        <v>90.9090909090909</v>
      </c>
      <c r="BL11" s="51">
        <v>11</v>
      </c>
    </row>
    <row r="12" spans="1:64" ht="45">
      <c r="A12" s="84" t="s">
        <v>217</v>
      </c>
      <c r="B12" s="84" t="s">
        <v>217</v>
      </c>
      <c r="C12" s="53" t="s">
        <v>847</v>
      </c>
      <c r="D12" s="54">
        <v>3</v>
      </c>
      <c r="E12" s="65" t="s">
        <v>132</v>
      </c>
      <c r="F12" s="55">
        <v>35</v>
      </c>
      <c r="G12" s="53"/>
      <c r="H12" s="57"/>
      <c r="I12" s="56"/>
      <c r="J12" s="56"/>
      <c r="K12" s="36" t="s">
        <v>65</v>
      </c>
      <c r="L12" s="83">
        <v>12</v>
      </c>
      <c r="M12" s="83"/>
      <c r="N12" s="63"/>
      <c r="O12" s="86" t="s">
        <v>176</v>
      </c>
      <c r="P12" s="88">
        <v>43476.66539351852</v>
      </c>
      <c r="Q12" s="86" t="s">
        <v>235</v>
      </c>
      <c r="R12" s="89" t="s">
        <v>259</v>
      </c>
      <c r="S12" s="86" t="s">
        <v>275</v>
      </c>
      <c r="T12" s="86"/>
      <c r="U12" s="86"/>
      <c r="V12" s="89" t="s">
        <v>295</v>
      </c>
      <c r="W12" s="88">
        <v>43476.66539351852</v>
      </c>
      <c r="X12" s="89" t="s">
        <v>307</v>
      </c>
      <c r="Y12" s="86"/>
      <c r="Z12" s="86"/>
      <c r="AA12" s="92" t="s">
        <v>335</v>
      </c>
      <c r="AB12" s="86"/>
      <c r="AC12" s="86" t="b">
        <v>0</v>
      </c>
      <c r="AD12" s="86">
        <v>0</v>
      </c>
      <c r="AE12" s="92" t="s">
        <v>356</v>
      </c>
      <c r="AF12" s="86" t="b">
        <v>0</v>
      </c>
      <c r="AG12" s="86" t="s">
        <v>358</v>
      </c>
      <c r="AH12" s="86"/>
      <c r="AI12" s="92" t="s">
        <v>356</v>
      </c>
      <c r="AJ12" s="86" t="b">
        <v>0</v>
      </c>
      <c r="AK12" s="86">
        <v>0</v>
      </c>
      <c r="AL12" s="92" t="s">
        <v>356</v>
      </c>
      <c r="AM12" s="86" t="s">
        <v>363</v>
      </c>
      <c r="AN12" s="86" t="b">
        <v>0</v>
      </c>
      <c r="AO12" s="92" t="s">
        <v>335</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9</v>
      </c>
      <c r="BK12" s="52">
        <v>100</v>
      </c>
      <c r="BL12" s="51">
        <v>9</v>
      </c>
    </row>
    <row r="13" spans="1:64" ht="45">
      <c r="A13" s="84" t="s">
        <v>218</v>
      </c>
      <c r="B13" s="84" t="s">
        <v>224</v>
      </c>
      <c r="C13" s="53" t="s">
        <v>847</v>
      </c>
      <c r="D13" s="54">
        <v>3</v>
      </c>
      <c r="E13" s="65" t="s">
        <v>132</v>
      </c>
      <c r="F13" s="55">
        <v>35</v>
      </c>
      <c r="G13" s="53"/>
      <c r="H13" s="57"/>
      <c r="I13" s="56"/>
      <c r="J13" s="56"/>
      <c r="K13" s="36" t="s">
        <v>65</v>
      </c>
      <c r="L13" s="83">
        <v>13</v>
      </c>
      <c r="M13" s="83"/>
      <c r="N13" s="63"/>
      <c r="O13" s="86" t="s">
        <v>227</v>
      </c>
      <c r="P13" s="88">
        <v>43472.58070601852</v>
      </c>
      <c r="Q13" s="86" t="s">
        <v>236</v>
      </c>
      <c r="R13" s="89" t="s">
        <v>260</v>
      </c>
      <c r="S13" s="86" t="s">
        <v>276</v>
      </c>
      <c r="T13" s="86" t="s">
        <v>281</v>
      </c>
      <c r="U13" s="86"/>
      <c r="V13" s="89" t="s">
        <v>296</v>
      </c>
      <c r="W13" s="88">
        <v>43472.58070601852</v>
      </c>
      <c r="X13" s="89" t="s">
        <v>308</v>
      </c>
      <c r="Y13" s="86"/>
      <c r="Z13" s="86"/>
      <c r="AA13" s="92" t="s">
        <v>336</v>
      </c>
      <c r="AB13" s="86"/>
      <c r="AC13" s="86" t="b">
        <v>0</v>
      </c>
      <c r="AD13" s="86">
        <v>1</v>
      </c>
      <c r="AE13" s="92" t="s">
        <v>356</v>
      </c>
      <c r="AF13" s="86" t="b">
        <v>0</v>
      </c>
      <c r="AG13" s="86" t="s">
        <v>358</v>
      </c>
      <c r="AH13" s="86"/>
      <c r="AI13" s="92" t="s">
        <v>356</v>
      </c>
      <c r="AJ13" s="86" t="b">
        <v>0</v>
      </c>
      <c r="AK13" s="86">
        <v>0</v>
      </c>
      <c r="AL13" s="92" t="s">
        <v>356</v>
      </c>
      <c r="AM13" s="86" t="s">
        <v>361</v>
      </c>
      <c r="AN13" s="86" t="b">
        <v>0</v>
      </c>
      <c r="AO13" s="92" t="s">
        <v>336</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2</v>
      </c>
      <c r="BD13" s="51">
        <v>1</v>
      </c>
      <c r="BE13" s="52">
        <v>2.5</v>
      </c>
      <c r="BF13" s="51">
        <v>0</v>
      </c>
      <c r="BG13" s="52">
        <v>0</v>
      </c>
      <c r="BH13" s="51">
        <v>0</v>
      </c>
      <c r="BI13" s="52">
        <v>0</v>
      </c>
      <c r="BJ13" s="51">
        <v>39</v>
      </c>
      <c r="BK13" s="52">
        <v>97.5</v>
      </c>
      <c r="BL13" s="51">
        <v>40</v>
      </c>
    </row>
    <row r="14" spans="1:64" ht="45">
      <c r="A14" s="84" t="s">
        <v>219</v>
      </c>
      <c r="B14" s="84" t="s">
        <v>225</v>
      </c>
      <c r="C14" s="53" t="s">
        <v>847</v>
      </c>
      <c r="D14" s="54">
        <v>3</v>
      </c>
      <c r="E14" s="65" t="s">
        <v>132</v>
      </c>
      <c r="F14" s="55">
        <v>35</v>
      </c>
      <c r="G14" s="53"/>
      <c r="H14" s="57"/>
      <c r="I14" s="56"/>
      <c r="J14" s="56"/>
      <c r="K14" s="36" t="s">
        <v>65</v>
      </c>
      <c r="L14" s="83">
        <v>14</v>
      </c>
      <c r="M14" s="83"/>
      <c r="N14" s="63"/>
      <c r="O14" s="86" t="s">
        <v>227</v>
      </c>
      <c r="P14" s="88">
        <v>43472.68439814815</v>
      </c>
      <c r="Q14" s="86" t="s">
        <v>237</v>
      </c>
      <c r="R14" s="86"/>
      <c r="S14" s="86"/>
      <c r="T14" s="86"/>
      <c r="U14" s="89" t="s">
        <v>287</v>
      </c>
      <c r="V14" s="89" t="s">
        <v>287</v>
      </c>
      <c r="W14" s="88">
        <v>43472.68439814815</v>
      </c>
      <c r="X14" s="89" t="s">
        <v>309</v>
      </c>
      <c r="Y14" s="86"/>
      <c r="Z14" s="86"/>
      <c r="AA14" s="92" t="s">
        <v>337</v>
      </c>
      <c r="AB14" s="92" t="s">
        <v>338</v>
      </c>
      <c r="AC14" s="86" t="b">
        <v>0</v>
      </c>
      <c r="AD14" s="86">
        <v>1</v>
      </c>
      <c r="AE14" s="92" t="s">
        <v>357</v>
      </c>
      <c r="AF14" s="86" t="b">
        <v>0</v>
      </c>
      <c r="AG14" s="86" t="s">
        <v>358</v>
      </c>
      <c r="AH14" s="86"/>
      <c r="AI14" s="92" t="s">
        <v>356</v>
      </c>
      <c r="AJ14" s="86" t="b">
        <v>0</v>
      </c>
      <c r="AK14" s="86">
        <v>0</v>
      </c>
      <c r="AL14" s="92" t="s">
        <v>356</v>
      </c>
      <c r="AM14" s="86" t="s">
        <v>361</v>
      </c>
      <c r="AN14" s="86" t="b">
        <v>0</v>
      </c>
      <c r="AO14" s="92" t="s">
        <v>338</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11.11111111111111</v>
      </c>
      <c r="BF14" s="51">
        <v>0</v>
      </c>
      <c r="BG14" s="52">
        <v>0</v>
      </c>
      <c r="BH14" s="51">
        <v>0</v>
      </c>
      <c r="BI14" s="52">
        <v>0</v>
      </c>
      <c r="BJ14" s="51">
        <v>8</v>
      </c>
      <c r="BK14" s="52">
        <v>88.88888888888889</v>
      </c>
      <c r="BL14" s="51">
        <v>9</v>
      </c>
    </row>
    <row r="15" spans="1:64" ht="45">
      <c r="A15" s="84" t="s">
        <v>218</v>
      </c>
      <c r="B15" s="84" t="s">
        <v>225</v>
      </c>
      <c r="C15" s="53" t="s">
        <v>847</v>
      </c>
      <c r="D15" s="54">
        <v>3</v>
      </c>
      <c r="E15" s="65" t="s">
        <v>132</v>
      </c>
      <c r="F15" s="55">
        <v>35</v>
      </c>
      <c r="G15" s="53"/>
      <c r="H15" s="57"/>
      <c r="I15" s="56"/>
      <c r="J15" s="56"/>
      <c r="K15" s="36" t="s">
        <v>65</v>
      </c>
      <c r="L15" s="83">
        <v>15</v>
      </c>
      <c r="M15" s="83"/>
      <c r="N15" s="63"/>
      <c r="O15" s="86" t="s">
        <v>227</v>
      </c>
      <c r="P15" s="88">
        <v>43472.64289351852</v>
      </c>
      <c r="Q15" s="86" t="s">
        <v>238</v>
      </c>
      <c r="R15" s="89" t="s">
        <v>261</v>
      </c>
      <c r="S15" s="86" t="s">
        <v>272</v>
      </c>
      <c r="T15" s="86" t="s">
        <v>282</v>
      </c>
      <c r="U15" s="86"/>
      <c r="V15" s="89" t="s">
        <v>296</v>
      </c>
      <c r="W15" s="88">
        <v>43472.64289351852</v>
      </c>
      <c r="X15" s="89" t="s">
        <v>310</v>
      </c>
      <c r="Y15" s="86"/>
      <c r="Z15" s="86"/>
      <c r="AA15" s="92" t="s">
        <v>338</v>
      </c>
      <c r="AB15" s="86"/>
      <c r="AC15" s="86" t="b">
        <v>0</v>
      </c>
      <c r="AD15" s="86">
        <v>1</v>
      </c>
      <c r="AE15" s="92" t="s">
        <v>356</v>
      </c>
      <c r="AF15" s="86" t="b">
        <v>1</v>
      </c>
      <c r="AG15" s="86" t="s">
        <v>358</v>
      </c>
      <c r="AH15" s="86"/>
      <c r="AI15" s="92" t="s">
        <v>359</v>
      </c>
      <c r="AJ15" s="86" t="b">
        <v>0</v>
      </c>
      <c r="AK15" s="86">
        <v>0</v>
      </c>
      <c r="AL15" s="92" t="s">
        <v>356</v>
      </c>
      <c r="AM15" s="86" t="s">
        <v>361</v>
      </c>
      <c r="AN15" s="86" t="b">
        <v>0</v>
      </c>
      <c r="AO15" s="92" t="s">
        <v>338</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3.5714285714285716</v>
      </c>
      <c r="BF15" s="51">
        <v>0</v>
      </c>
      <c r="BG15" s="52">
        <v>0</v>
      </c>
      <c r="BH15" s="51">
        <v>0</v>
      </c>
      <c r="BI15" s="52">
        <v>0</v>
      </c>
      <c r="BJ15" s="51">
        <v>27</v>
      </c>
      <c r="BK15" s="52">
        <v>96.42857142857143</v>
      </c>
      <c r="BL15" s="51">
        <v>28</v>
      </c>
    </row>
    <row r="16" spans="1:64" ht="45">
      <c r="A16" s="84" t="s">
        <v>219</v>
      </c>
      <c r="B16" s="84" t="s">
        <v>218</v>
      </c>
      <c r="C16" s="53" t="s">
        <v>847</v>
      </c>
      <c r="D16" s="54">
        <v>3</v>
      </c>
      <c r="E16" s="65" t="s">
        <v>132</v>
      </c>
      <c r="F16" s="55">
        <v>35</v>
      </c>
      <c r="G16" s="53"/>
      <c r="H16" s="57"/>
      <c r="I16" s="56"/>
      <c r="J16" s="56"/>
      <c r="K16" s="36" t="s">
        <v>66</v>
      </c>
      <c r="L16" s="83">
        <v>16</v>
      </c>
      <c r="M16" s="83"/>
      <c r="N16" s="63"/>
      <c r="O16" s="86" t="s">
        <v>228</v>
      </c>
      <c r="P16" s="88">
        <v>43472.68439814815</v>
      </c>
      <c r="Q16" s="86" t="s">
        <v>237</v>
      </c>
      <c r="R16" s="86"/>
      <c r="S16" s="86"/>
      <c r="T16" s="86"/>
      <c r="U16" s="89" t="s">
        <v>287</v>
      </c>
      <c r="V16" s="89" t="s">
        <v>287</v>
      </c>
      <c r="W16" s="88">
        <v>43472.68439814815</v>
      </c>
      <c r="X16" s="89" t="s">
        <v>309</v>
      </c>
      <c r="Y16" s="86"/>
      <c r="Z16" s="86"/>
      <c r="AA16" s="92" t="s">
        <v>337</v>
      </c>
      <c r="AB16" s="92" t="s">
        <v>338</v>
      </c>
      <c r="AC16" s="86" t="b">
        <v>0</v>
      </c>
      <c r="AD16" s="86">
        <v>1</v>
      </c>
      <c r="AE16" s="92" t="s">
        <v>357</v>
      </c>
      <c r="AF16" s="86" t="b">
        <v>0</v>
      </c>
      <c r="AG16" s="86" t="s">
        <v>358</v>
      </c>
      <c r="AH16" s="86"/>
      <c r="AI16" s="92" t="s">
        <v>356</v>
      </c>
      <c r="AJ16" s="86" t="b">
        <v>0</v>
      </c>
      <c r="AK16" s="86">
        <v>0</v>
      </c>
      <c r="AL16" s="92" t="s">
        <v>356</v>
      </c>
      <c r="AM16" s="86" t="s">
        <v>361</v>
      </c>
      <c r="AN16" s="86" t="b">
        <v>0</v>
      </c>
      <c r="AO16" s="92" t="s">
        <v>338</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218</v>
      </c>
      <c r="B17" s="84" t="s">
        <v>219</v>
      </c>
      <c r="C17" s="53" t="s">
        <v>847</v>
      </c>
      <c r="D17" s="54">
        <v>3</v>
      </c>
      <c r="E17" s="65" t="s">
        <v>132</v>
      </c>
      <c r="F17" s="55">
        <v>35</v>
      </c>
      <c r="G17" s="53"/>
      <c r="H17" s="57"/>
      <c r="I17" s="56"/>
      <c r="J17" s="56"/>
      <c r="K17" s="36" t="s">
        <v>66</v>
      </c>
      <c r="L17" s="83">
        <v>17</v>
      </c>
      <c r="M17" s="83"/>
      <c r="N17" s="63"/>
      <c r="O17" s="86" t="s">
        <v>227</v>
      </c>
      <c r="P17" s="88">
        <v>43472.64289351852</v>
      </c>
      <c r="Q17" s="86" t="s">
        <v>238</v>
      </c>
      <c r="R17" s="89" t="s">
        <v>261</v>
      </c>
      <c r="S17" s="86" t="s">
        <v>272</v>
      </c>
      <c r="T17" s="86" t="s">
        <v>282</v>
      </c>
      <c r="U17" s="86"/>
      <c r="V17" s="89" t="s">
        <v>296</v>
      </c>
      <c r="W17" s="88">
        <v>43472.64289351852</v>
      </c>
      <c r="X17" s="89" t="s">
        <v>310</v>
      </c>
      <c r="Y17" s="86"/>
      <c r="Z17" s="86"/>
      <c r="AA17" s="92" t="s">
        <v>338</v>
      </c>
      <c r="AB17" s="86"/>
      <c r="AC17" s="86" t="b">
        <v>0</v>
      </c>
      <c r="AD17" s="86">
        <v>1</v>
      </c>
      <c r="AE17" s="92" t="s">
        <v>356</v>
      </c>
      <c r="AF17" s="86" t="b">
        <v>1</v>
      </c>
      <c r="AG17" s="86" t="s">
        <v>358</v>
      </c>
      <c r="AH17" s="86"/>
      <c r="AI17" s="92" t="s">
        <v>359</v>
      </c>
      <c r="AJ17" s="86" t="b">
        <v>0</v>
      </c>
      <c r="AK17" s="86">
        <v>0</v>
      </c>
      <c r="AL17" s="92" t="s">
        <v>356</v>
      </c>
      <c r="AM17" s="86" t="s">
        <v>361</v>
      </c>
      <c r="AN17" s="86" t="b">
        <v>0</v>
      </c>
      <c r="AO17" s="92" t="s">
        <v>338</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220</v>
      </c>
      <c r="B18" s="84" t="s">
        <v>220</v>
      </c>
      <c r="C18" s="53" t="s">
        <v>847</v>
      </c>
      <c r="D18" s="54">
        <v>3</v>
      </c>
      <c r="E18" s="65" t="s">
        <v>132</v>
      </c>
      <c r="F18" s="55">
        <v>35</v>
      </c>
      <c r="G18" s="53"/>
      <c r="H18" s="57"/>
      <c r="I18" s="56"/>
      <c r="J18" s="56"/>
      <c r="K18" s="36" t="s">
        <v>65</v>
      </c>
      <c r="L18" s="83">
        <v>18</v>
      </c>
      <c r="M18" s="83"/>
      <c r="N18" s="63"/>
      <c r="O18" s="86" t="s">
        <v>176</v>
      </c>
      <c r="P18" s="88">
        <v>43465.60114583333</v>
      </c>
      <c r="Q18" s="86" t="s">
        <v>239</v>
      </c>
      <c r="R18" s="86" t="s">
        <v>262</v>
      </c>
      <c r="S18" s="86" t="s">
        <v>277</v>
      </c>
      <c r="T18" s="86"/>
      <c r="U18" s="86"/>
      <c r="V18" s="89" t="s">
        <v>297</v>
      </c>
      <c r="W18" s="88">
        <v>43465.60114583333</v>
      </c>
      <c r="X18" s="89" t="s">
        <v>311</v>
      </c>
      <c r="Y18" s="86"/>
      <c r="Z18" s="86"/>
      <c r="AA18" s="92" t="s">
        <v>339</v>
      </c>
      <c r="AB18" s="86"/>
      <c r="AC18" s="86" t="b">
        <v>0</v>
      </c>
      <c r="AD18" s="86">
        <v>0</v>
      </c>
      <c r="AE18" s="92" t="s">
        <v>356</v>
      </c>
      <c r="AF18" s="86" t="b">
        <v>0</v>
      </c>
      <c r="AG18" s="86" t="s">
        <v>358</v>
      </c>
      <c r="AH18" s="86"/>
      <c r="AI18" s="92" t="s">
        <v>356</v>
      </c>
      <c r="AJ18" s="86" t="b">
        <v>0</v>
      </c>
      <c r="AK18" s="86">
        <v>0</v>
      </c>
      <c r="AL18" s="92" t="s">
        <v>356</v>
      </c>
      <c r="AM18" s="86" t="s">
        <v>364</v>
      </c>
      <c r="AN18" s="86" t="b">
        <v>1</v>
      </c>
      <c r="AO18" s="92" t="s">
        <v>339</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v>1</v>
      </c>
      <c r="BE18" s="52">
        <v>7.142857142857143</v>
      </c>
      <c r="BF18" s="51">
        <v>0</v>
      </c>
      <c r="BG18" s="52">
        <v>0</v>
      </c>
      <c r="BH18" s="51">
        <v>0</v>
      </c>
      <c r="BI18" s="52">
        <v>0</v>
      </c>
      <c r="BJ18" s="51">
        <v>13</v>
      </c>
      <c r="BK18" s="52">
        <v>92.85714285714286</v>
      </c>
      <c r="BL18" s="51">
        <v>14</v>
      </c>
    </row>
    <row r="19" spans="1:64" ht="30">
      <c r="A19" s="84" t="s">
        <v>218</v>
      </c>
      <c r="B19" s="84" t="s">
        <v>220</v>
      </c>
      <c r="C19" s="53" t="s">
        <v>848</v>
      </c>
      <c r="D19" s="54">
        <v>10</v>
      </c>
      <c r="E19" s="65" t="s">
        <v>136</v>
      </c>
      <c r="F19" s="55">
        <v>12</v>
      </c>
      <c r="G19" s="53"/>
      <c r="H19" s="57"/>
      <c r="I19" s="56"/>
      <c r="J19" s="56"/>
      <c r="K19" s="36" t="s">
        <v>65</v>
      </c>
      <c r="L19" s="83">
        <v>19</v>
      </c>
      <c r="M19" s="83"/>
      <c r="N19" s="63"/>
      <c r="O19" s="86" t="s">
        <v>227</v>
      </c>
      <c r="P19" s="88">
        <v>43467.48265046296</v>
      </c>
      <c r="Q19" s="86" t="s">
        <v>230</v>
      </c>
      <c r="R19" s="89" t="s">
        <v>255</v>
      </c>
      <c r="S19" s="86" t="s">
        <v>271</v>
      </c>
      <c r="T19" s="86"/>
      <c r="U19" s="86"/>
      <c r="V19" s="89" t="s">
        <v>296</v>
      </c>
      <c r="W19" s="88">
        <v>43467.48265046296</v>
      </c>
      <c r="X19" s="89" t="s">
        <v>312</v>
      </c>
      <c r="Y19" s="86"/>
      <c r="Z19" s="86"/>
      <c r="AA19" s="92" t="s">
        <v>340</v>
      </c>
      <c r="AB19" s="86"/>
      <c r="AC19" s="86" t="b">
        <v>0</v>
      </c>
      <c r="AD19" s="86">
        <v>0</v>
      </c>
      <c r="AE19" s="92" t="s">
        <v>356</v>
      </c>
      <c r="AF19" s="86" t="b">
        <v>0</v>
      </c>
      <c r="AG19" s="86" t="s">
        <v>358</v>
      </c>
      <c r="AH19" s="86"/>
      <c r="AI19" s="92" t="s">
        <v>356</v>
      </c>
      <c r="AJ19" s="86" t="b">
        <v>0</v>
      </c>
      <c r="AK19" s="86">
        <v>1</v>
      </c>
      <c r="AL19" s="92" t="s">
        <v>339</v>
      </c>
      <c r="AM19" s="86" t="s">
        <v>361</v>
      </c>
      <c r="AN19" s="86" t="b">
        <v>0</v>
      </c>
      <c r="AO19" s="92" t="s">
        <v>339</v>
      </c>
      <c r="AP19" s="86" t="s">
        <v>176</v>
      </c>
      <c r="AQ19" s="86">
        <v>0</v>
      </c>
      <c r="AR19" s="86">
        <v>0</v>
      </c>
      <c r="AS19" s="86"/>
      <c r="AT19" s="86"/>
      <c r="AU19" s="86"/>
      <c r="AV19" s="86"/>
      <c r="AW19" s="86"/>
      <c r="AX19" s="86"/>
      <c r="AY19" s="86"/>
      <c r="AZ19" s="86"/>
      <c r="BA19">
        <v>3</v>
      </c>
      <c r="BB19" s="85" t="str">
        <f>REPLACE(INDEX(GroupVertices[Group],MATCH(Edges[[#This Row],[Vertex 1]],GroupVertices[Vertex],0)),1,1,"")</f>
        <v>1</v>
      </c>
      <c r="BC19" s="85" t="str">
        <f>REPLACE(INDEX(GroupVertices[Group],MATCH(Edges[[#This Row],[Vertex 2]],GroupVertices[Vertex],0)),1,1,"")</f>
        <v>4</v>
      </c>
      <c r="BD19" s="51">
        <v>1</v>
      </c>
      <c r="BE19" s="52">
        <v>5.555555555555555</v>
      </c>
      <c r="BF19" s="51">
        <v>0</v>
      </c>
      <c r="BG19" s="52">
        <v>0</v>
      </c>
      <c r="BH19" s="51">
        <v>0</v>
      </c>
      <c r="BI19" s="52">
        <v>0</v>
      </c>
      <c r="BJ19" s="51">
        <v>17</v>
      </c>
      <c r="BK19" s="52">
        <v>94.44444444444444</v>
      </c>
      <c r="BL19" s="51">
        <v>18</v>
      </c>
    </row>
    <row r="20" spans="1:64" ht="30">
      <c r="A20" s="84" t="s">
        <v>218</v>
      </c>
      <c r="B20" s="84" t="s">
        <v>220</v>
      </c>
      <c r="C20" s="53" t="s">
        <v>848</v>
      </c>
      <c r="D20" s="54">
        <v>10</v>
      </c>
      <c r="E20" s="65" t="s">
        <v>136</v>
      </c>
      <c r="F20" s="55">
        <v>12</v>
      </c>
      <c r="G20" s="53"/>
      <c r="H20" s="57"/>
      <c r="I20" s="56"/>
      <c r="J20" s="56"/>
      <c r="K20" s="36" t="s">
        <v>65</v>
      </c>
      <c r="L20" s="83">
        <v>20</v>
      </c>
      <c r="M20" s="83"/>
      <c r="N20" s="63"/>
      <c r="O20" s="86" t="s">
        <v>227</v>
      </c>
      <c r="P20" s="88">
        <v>43472.58070601852</v>
      </c>
      <c r="Q20" s="86" t="s">
        <v>236</v>
      </c>
      <c r="R20" s="89" t="s">
        <v>260</v>
      </c>
      <c r="S20" s="86" t="s">
        <v>276</v>
      </c>
      <c r="T20" s="86" t="s">
        <v>281</v>
      </c>
      <c r="U20" s="86"/>
      <c r="V20" s="89" t="s">
        <v>296</v>
      </c>
      <c r="W20" s="88">
        <v>43472.58070601852</v>
      </c>
      <c r="X20" s="89" t="s">
        <v>308</v>
      </c>
      <c r="Y20" s="86"/>
      <c r="Z20" s="86"/>
      <c r="AA20" s="92" t="s">
        <v>336</v>
      </c>
      <c r="AB20" s="86"/>
      <c r="AC20" s="86" t="b">
        <v>0</v>
      </c>
      <c r="AD20" s="86">
        <v>1</v>
      </c>
      <c r="AE20" s="92" t="s">
        <v>356</v>
      </c>
      <c r="AF20" s="86" t="b">
        <v>0</v>
      </c>
      <c r="AG20" s="86" t="s">
        <v>358</v>
      </c>
      <c r="AH20" s="86"/>
      <c r="AI20" s="92" t="s">
        <v>356</v>
      </c>
      <c r="AJ20" s="86" t="b">
        <v>0</v>
      </c>
      <c r="AK20" s="86">
        <v>0</v>
      </c>
      <c r="AL20" s="92" t="s">
        <v>356</v>
      </c>
      <c r="AM20" s="86" t="s">
        <v>361</v>
      </c>
      <c r="AN20" s="86" t="b">
        <v>0</v>
      </c>
      <c r="AO20" s="92" t="s">
        <v>336</v>
      </c>
      <c r="AP20" s="86" t="s">
        <v>176</v>
      </c>
      <c r="AQ20" s="86">
        <v>0</v>
      </c>
      <c r="AR20" s="86">
        <v>0</v>
      </c>
      <c r="AS20" s="86"/>
      <c r="AT20" s="86"/>
      <c r="AU20" s="86"/>
      <c r="AV20" s="86"/>
      <c r="AW20" s="86"/>
      <c r="AX20" s="86"/>
      <c r="AY20" s="86"/>
      <c r="AZ20" s="86"/>
      <c r="BA20">
        <v>3</v>
      </c>
      <c r="BB20" s="85" t="str">
        <f>REPLACE(INDEX(GroupVertices[Group],MATCH(Edges[[#This Row],[Vertex 1]],GroupVertices[Vertex],0)),1,1,"")</f>
        <v>1</v>
      </c>
      <c r="BC20" s="85" t="str">
        <f>REPLACE(INDEX(GroupVertices[Group],MATCH(Edges[[#This Row],[Vertex 2]],GroupVertices[Vertex],0)),1,1,"")</f>
        <v>4</v>
      </c>
      <c r="BD20" s="51"/>
      <c r="BE20" s="52"/>
      <c r="BF20" s="51"/>
      <c r="BG20" s="52"/>
      <c r="BH20" s="51"/>
      <c r="BI20" s="52"/>
      <c r="BJ20" s="51"/>
      <c r="BK20" s="52"/>
      <c r="BL20" s="51"/>
    </row>
    <row r="21" spans="1:64" ht="30">
      <c r="A21" s="84" t="s">
        <v>218</v>
      </c>
      <c r="B21" s="84" t="s">
        <v>220</v>
      </c>
      <c r="C21" s="53" t="s">
        <v>848</v>
      </c>
      <c r="D21" s="54">
        <v>10</v>
      </c>
      <c r="E21" s="65" t="s">
        <v>136</v>
      </c>
      <c r="F21" s="55">
        <v>12</v>
      </c>
      <c r="G21" s="53"/>
      <c r="H21" s="57"/>
      <c r="I21" s="56"/>
      <c r="J21" s="56"/>
      <c r="K21" s="36" t="s">
        <v>65</v>
      </c>
      <c r="L21" s="83">
        <v>21</v>
      </c>
      <c r="M21" s="83"/>
      <c r="N21" s="63"/>
      <c r="O21" s="86" t="s">
        <v>227</v>
      </c>
      <c r="P21" s="88">
        <v>43474.59621527778</v>
      </c>
      <c r="Q21" s="86" t="s">
        <v>240</v>
      </c>
      <c r="R21" s="89" t="s">
        <v>263</v>
      </c>
      <c r="S21" s="86" t="s">
        <v>276</v>
      </c>
      <c r="T21" s="86" t="s">
        <v>283</v>
      </c>
      <c r="U21" s="89" t="s">
        <v>288</v>
      </c>
      <c r="V21" s="89" t="s">
        <v>288</v>
      </c>
      <c r="W21" s="88">
        <v>43474.59621527778</v>
      </c>
      <c r="X21" s="89" t="s">
        <v>313</v>
      </c>
      <c r="Y21" s="86"/>
      <c r="Z21" s="86"/>
      <c r="AA21" s="92" t="s">
        <v>341</v>
      </c>
      <c r="AB21" s="86"/>
      <c r="AC21" s="86" t="b">
        <v>0</v>
      </c>
      <c r="AD21" s="86">
        <v>3</v>
      </c>
      <c r="AE21" s="92" t="s">
        <v>356</v>
      </c>
      <c r="AF21" s="86" t="b">
        <v>0</v>
      </c>
      <c r="AG21" s="86" t="s">
        <v>358</v>
      </c>
      <c r="AH21" s="86"/>
      <c r="AI21" s="92" t="s">
        <v>356</v>
      </c>
      <c r="AJ21" s="86" t="b">
        <v>0</v>
      </c>
      <c r="AK21" s="86">
        <v>1</v>
      </c>
      <c r="AL21" s="92" t="s">
        <v>356</v>
      </c>
      <c r="AM21" s="86" t="s">
        <v>361</v>
      </c>
      <c r="AN21" s="86" t="b">
        <v>0</v>
      </c>
      <c r="AO21" s="92" t="s">
        <v>341</v>
      </c>
      <c r="AP21" s="86" t="s">
        <v>176</v>
      </c>
      <c r="AQ21" s="86">
        <v>0</v>
      </c>
      <c r="AR21" s="86">
        <v>0</v>
      </c>
      <c r="AS21" s="86"/>
      <c r="AT21" s="86"/>
      <c r="AU21" s="86"/>
      <c r="AV21" s="86"/>
      <c r="AW21" s="86"/>
      <c r="AX21" s="86"/>
      <c r="AY21" s="86"/>
      <c r="AZ21" s="86"/>
      <c r="BA21">
        <v>3</v>
      </c>
      <c r="BB21" s="85" t="str">
        <f>REPLACE(INDEX(GroupVertices[Group],MATCH(Edges[[#This Row],[Vertex 1]],GroupVertices[Vertex],0)),1,1,"")</f>
        <v>1</v>
      </c>
      <c r="BC21" s="85" t="str">
        <f>REPLACE(INDEX(GroupVertices[Group],MATCH(Edges[[#This Row],[Vertex 2]],GroupVertices[Vertex],0)),1,1,"")</f>
        <v>4</v>
      </c>
      <c r="BD21" s="51"/>
      <c r="BE21" s="52"/>
      <c r="BF21" s="51"/>
      <c r="BG21" s="52"/>
      <c r="BH21" s="51"/>
      <c r="BI21" s="52"/>
      <c r="BJ21" s="51"/>
      <c r="BK21" s="52"/>
      <c r="BL21" s="51"/>
    </row>
    <row r="22" spans="1:64" ht="45">
      <c r="A22" s="84" t="s">
        <v>218</v>
      </c>
      <c r="B22" s="84" t="s">
        <v>226</v>
      </c>
      <c r="C22" s="53" t="s">
        <v>847</v>
      </c>
      <c r="D22" s="54">
        <v>3</v>
      </c>
      <c r="E22" s="65" t="s">
        <v>132</v>
      </c>
      <c r="F22" s="55">
        <v>35</v>
      </c>
      <c r="G22" s="53"/>
      <c r="H22" s="57"/>
      <c r="I22" s="56"/>
      <c r="J22" s="56"/>
      <c r="K22" s="36" t="s">
        <v>65</v>
      </c>
      <c r="L22" s="83">
        <v>22</v>
      </c>
      <c r="M22" s="83"/>
      <c r="N22" s="63"/>
      <c r="O22" s="86" t="s">
        <v>227</v>
      </c>
      <c r="P22" s="88">
        <v>43474.59621527778</v>
      </c>
      <c r="Q22" s="86" t="s">
        <v>240</v>
      </c>
      <c r="R22" s="89" t="s">
        <v>263</v>
      </c>
      <c r="S22" s="86" t="s">
        <v>276</v>
      </c>
      <c r="T22" s="86" t="s">
        <v>283</v>
      </c>
      <c r="U22" s="89" t="s">
        <v>288</v>
      </c>
      <c r="V22" s="89" t="s">
        <v>288</v>
      </c>
      <c r="W22" s="88">
        <v>43474.59621527778</v>
      </c>
      <c r="X22" s="89" t="s">
        <v>313</v>
      </c>
      <c r="Y22" s="86"/>
      <c r="Z22" s="86"/>
      <c r="AA22" s="92" t="s">
        <v>341</v>
      </c>
      <c r="AB22" s="86"/>
      <c r="AC22" s="86" t="b">
        <v>0</v>
      </c>
      <c r="AD22" s="86">
        <v>3</v>
      </c>
      <c r="AE22" s="92" t="s">
        <v>356</v>
      </c>
      <c r="AF22" s="86" t="b">
        <v>0</v>
      </c>
      <c r="AG22" s="86" t="s">
        <v>358</v>
      </c>
      <c r="AH22" s="86"/>
      <c r="AI22" s="92" t="s">
        <v>356</v>
      </c>
      <c r="AJ22" s="86" t="b">
        <v>0</v>
      </c>
      <c r="AK22" s="86">
        <v>1</v>
      </c>
      <c r="AL22" s="92" t="s">
        <v>356</v>
      </c>
      <c r="AM22" s="86" t="s">
        <v>361</v>
      </c>
      <c r="AN22" s="86" t="b">
        <v>0</v>
      </c>
      <c r="AO22" s="92" t="s">
        <v>341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3</v>
      </c>
      <c r="BE22" s="52">
        <v>5.660377358490566</v>
      </c>
      <c r="BF22" s="51">
        <v>0</v>
      </c>
      <c r="BG22" s="52">
        <v>0</v>
      </c>
      <c r="BH22" s="51">
        <v>0</v>
      </c>
      <c r="BI22" s="52">
        <v>0</v>
      </c>
      <c r="BJ22" s="51">
        <v>50</v>
      </c>
      <c r="BK22" s="52">
        <v>94.33962264150944</v>
      </c>
      <c r="BL22" s="51">
        <v>53</v>
      </c>
    </row>
    <row r="23" spans="1:64" ht="30">
      <c r="A23" s="84" t="s">
        <v>221</v>
      </c>
      <c r="B23" s="84" t="s">
        <v>218</v>
      </c>
      <c r="C23" s="53" t="s">
        <v>849</v>
      </c>
      <c r="D23" s="54">
        <v>6.5</v>
      </c>
      <c r="E23" s="65" t="s">
        <v>136</v>
      </c>
      <c r="F23" s="55">
        <v>23.5</v>
      </c>
      <c r="G23" s="53"/>
      <c r="H23" s="57"/>
      <c r="I23" s="56"/>
      <c r="J23" s="56"/>
      <c r="K23" s="36" t="s">
        <v>66</v>
      </c>
      <c r="L23" s="83">
        <v>23</v>
      </c>
      <c r="M23" s="83"/>
      <c r="N23" s="63"/>
      <c r="O23" s="86" t="s">
        <v>227</v>
      </c>
      <c r="P23" s="88">
        <v>43474.59824074074</v>
      </c>
      <c r="Q23" s="86" t="s">
        <v>241</v>
      </c>
      <c r="R23" s="86"/>
      <c r="S23" s="86"/>
      <c r="T23" s="86" t="s">
        <v>283</v>
      </c>
      <c r="U23" s="86"/>
      <c r="V23" s="89" t="s">
        <v>298</v>
      </c>
      <c r="W23" s="88">
        <v>43474.59824074074</v>
      </c>
      <c r="X23" s="89" t="s">
        <v>314</v>
      </c>
      <c r="Y23" s="86"/>
      <c r="Z23" s="86"/>
      <c r="AA23" s="92" t="s">
        <v>342</v>
      </c>
      <c r="AB23" s="86"/>
      <c r="AC23" s="86" t="b">
        <v>0</v>
      </c>
      <c r="AD23" s="86">
        <v>0</v>
      </c>
      <c r="AE23" s="92" t="s">
        <v>356</v>
      </c>
      <c r="AF23" s="86" t="b">
        <v>0</v>
      </c>
      <c r="AG23" s="86" t="s">
        <v>358</v>
      </c>
      <c r="AH23" s="86"/>
      <c r="AI23" s="92" t="s">
        <v>356</v>
      </c>
      <c r="AJ23" s="86" t="b">
        <v>0</v>
      </c>
      <c r="AK23" s="86">
        <v>1</v>
      </c>
      <c r="AL23" s="92" t="s">
        <v>341</v>
      </c>
      <c r="AM23" s="86" t="s">
        <v>365</v>
      </c>
      <c r="AN23" s="86" t="b">
        <v>0</v>
      </c>
      <c r="AO23" s="92" t="s">
        <v>341</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2</v>
      </c>
      <c r="BE23" s="52">
        <v>7.6923076923076925</v>
      </c>
      <c r="BF23" s="51">
        <v>0</v>
      </c>
      <c r="BG23" s="52">
        <v>0</v>
      </c>
      <c r="BH23" s="51">
        <v>0</v>
      </c>
      <c r="BI23" s="52">
        <v>0</v>
      </c>
      <c r="BJ23" s="51">
        <v>24</v>
      </c>
      <c r="BK23" s="52">
        <v>92.3076923076923</v>
      </c>
      <c r="BL23" s="51">
        <v>26</v>
      </c>
    </row>
    <row r="24" spans="1:64" ht="30">
      <c r="A24" s="84" t="s">
        <v>221</v>
      </c>
      <c r="B24" s="84" t="s">
        <v>218</v>
      </c>
      <c r="C24" s="53" t="s">
        <v>849</v>
      </c>
      <c r="D24" s="54">
        <v>6.5</v>
      </c>
      <c r="E24" s="65" t="s">
        <v>136</v>
      </c>
      <c r="F24" s="55">
        <v>23.5</v>
      </c>
      <c r="G24" s="53"/>
      <c r="H24" s="57"/>
      <c r="I24" s="56"/>
      <c r="J24" s="56"/>
      <c r="K24" s="36" t="s">
        <v>66</v>
      </c>
      <c r="L24" s="83">
        <v>24</v>
      </c>
      <c r="M24" s="83"/>
      <c r="N24" s="63"/>
      <c r="O24" s="86" t="s">
        <v>227</v>
      </c>
      <c r="P24" s="88">
        <v>43475.80703703704</v>
      </c>
      <c r="Q24" s="86" t="s">
        <v>242</v>
      </c>
      <c r="R24" s="89" t="s">
        <v>264</v>
      </c>
      <c r="S24" s="86" t="s">
        <v>278</v>
      </c>
      <c r="T24" s="86"/>
      <c r="U24" s="89" t="s">
        <v>289</v>
      </c>
      <c r="V24" s="89" t="s">
        <v>289</v>
      </c>
      <c r="W24" s="88">
        <v>43475.80703703704</v>
      </c>
      <c r="X24" s="89" t="s">
        <v>315</v>
      </c>
      <c r="Y24" s="86"/>
      <c r="Z24" s="86"/>
      <c r="AA24" s="92" t="s">
        <v>343</v>
      </c>
      <c r="AB24" s="86"/>
      <c r="AC24" s="86" t="b">
        <v>0</v>
      </c>
      <c r="AD24" s="86">
        <v>0</v>
      </c>
      <c r="AE24" s="92" t="s">
        <v>356</v>
      </c>
      <c r="AF24" s="86" t="b">
        <v>0</v>
      </c>
      <c r="AG24" s="86" t="s">
        <v>358</v>
      </c>
      <c r="AH24" s="86"/>
      <c r="AI24" s="92" t="s">
        <v>356</v>
      </c>
      <c r="AJ24" s="86" t="b">
        <v>0</v>
      </c>
      <c r="AK24" s="86">
        <v>0</v>
      </c>
      <c r="AL24" s="92" t="s">
        <v>356</v>
      </c>
      <c r="AM24" s="86" t="s">
        <v>361</v>
      </c>
      <c r="AN24" s="86" t="b">
        <v>0</v>
      </c>
      <c r="AO24" s="92" t="s">
        <v>343</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1</v>
      </c>
      <c r="BE24" s="52">
        <v>2.6315789473684212</v>
      </c>
      <c r="BF24" s="51">
        <v>0</v>
      </c>
      <c r="BG24" s="52">
        <v>0</v>
      </c>
      <c r="BH24" s="51">
        <v>0</v>
      </c>
      <c r="BI24" s="52">
        <v>0</v>
      </c>
      <c r="BJ24" s="51">
        <v>37</v>
      </c>
      <c r="BK24" s="52">
        <v>97.36842105263158</v>
      </c>
      <c r="BL24" s="51">
        <v>38</v>
      </c>
    </row>
    <row r="25" spans="1:64" ht="45">
      <c r="A25" s="84" t="s">
        <v>218</v>
      </c>
      <c r="B25" s="84" t="s">
        <v>221</v>
      </c>
      <c r="C25" s="53" t="s">
        <v>847</v>
      </c>
      <c r="D25" s="54">
        <v>3</v>
      </c>
      <c r="E25" s="65" t="s">
        <v>132</v>
      </c>
      <c r="F25" s="55">
        <v>35</v>
      </c>
      <c r="G25" s="53"/>
      <c r="H25" s="57"/>
      <c r="I25" s="56"/>
      <c r="J25" s="56"/>
      <c r="K25" s="36" t="s">
        <v>66</v>
      </c>
      <c r="L25" s="83">
        <v>25</v>
      </c>
      <c r="M25" s="83"/>
      <c r="N25" s="63"/>
      <c r="O25" s="86" t="s">
        <v>227</v>
      </c>
      <c r="P25" s="88">
        <v>43476.39445601852</v>
      </c>
      <c r="Q25" s="86" t="s">
        <v>243</v>
      </c>
      <c r="R25" s="86"/>
      <c r="S25" s="86"/>
      <c r="T25" s="86"/>
      <c r="U25" s="86"/>
      <c r="V25" s="89" t="s">
        <v>296</v>
      </c>
      <c r="W25" s="88">
        <v>43476.39445601852</v>
      </c>
      <c r="X25" s="89" t="s">
        <v>316</v>
      </c>
      <c r="Y25" s="86"/>
      <c r="Z25" s="86"/>
      <c r="AA25" s="92" t="s">
        <v>344</v>
      </c>
      <c r="AB25" s="86"/>
      <c r="AC25" s="86" t="b">
        <v>0</v>
      </c>
      <c r="AD25" s="86">
        <v>0</v>
      </c>
      <c r="AE25" s="92" t="s">
        <v>356</v>
      </c>
      <c r="AF25" s="86" t="b">
        <v>0</v>
      </c>
      <c r="AG25" s="86" t="s">
        <v>358</v>
      </c>
      <c r="AH25" s="86"/>
      <c r="AI25" s="92" t="s">
        <v>356</v>
      </c>
      <c r="AJ25" s="86" t="b">
        <v>0</v>
      </c>
      <c r="AK25" s="86">
        <v>1</v>
      </c>
      <c r="AL25" s="92" t="s">
        <v>343</v>
      </c>
      <c r="AM25" s="86" t="s">
        <v>361</v>
      </c>
      <c r="AN25" s="86" t="b">
        <v>0</v>
      </c>
      <c r="AO25" s="92" t="s">
        <v>343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1</v>
      </c>
      <c r="BE25" s="52">
        <v>3.7037037037037037</v>
      </c>
      <c r="BF25" s="51">
        <v>0</v>
      </c>
      <c r="BG25" s="52">
        <v>0</v>
      </c>
      <c r="BH25" s="51">
        <v>0</v>
      </c>
      <c r="BI25" s="52">
        <v>0</v>
      </c>
      <c r="BJ25" s="51">
        <v>26</v>
      </c>
      <c r="BK25" s="52">
        <v>96.29629629629629</v>
      </c>
      <c r="BL25" s="51">
        <v>27</v>
      </c>
    </row>
    <row r="26" spans="1:64" ht="30">
      <c r="A26" s="84" t="s">
        <v>222</v>
      </c>
      <c r="B26" s="84" t="s">
        <v>218</v>
      </c>
      <c r="C26" s="53" t="s">
        <v>848</v>
      </c>
      <c r="D26" s="54">
        <v>10</v>
      </c>
      <c r="E26" s="65" t="s">
        <v>136</v>
      </c>
      <c r="F26" s="55">
        <v>12</v>
      </c>
      <c r="G26" s="53"/>
      <c r="H26" s="57"/>
      <c r="I26" s="56"/>
      <c r="J26" s="56"/>
      <c r="K26" s="36" t="s">
        <v>66</v>
      </c>
      <c r="L26" s="83">
        <v>26</v>
      </c>
      <c r="M26" s="83"/>
      <c r="N26" s="63"/>
      <c r="O26" s="86" t="s">
        <v>227</v>
      </c>
      <c r="P26" s="88">
        <v>43475.754537037035</v>
      </c>
      <c r="Q26" s="86" t="s">
        <v>244</v>
      </c>
      <c r="R26" s="89" t="s">
        <v>265</v>
      </c>
      <c r="S26" s="86" t="s">
        <v>273</v>
      </c>
      <c r="T26" s="86" t="s">
        <v>284</v>
      </c>
      <c r="U26" s="86"/>
      <c r="V26" s="89" t="s">
        <v>299</v>
      </c>
      <c r="W26" s="88">
        <v>43475.754537037035</v>
      </c>
      <c r="X26" s="89" t="s">
        <v>317</v>
      </c>
      <c r="Y26" s="86"/>
      <c r="Z26" s="86"/>
      <c r="AA26" s="92" t="s">
        <v>345</v>
      </c>
      <c r="AB26" s="86"/>
      <c r="AC26" s="86" t="b">
        <v>0</v>
      </c>
      <c r="AD26" s="86">
        <v>1</v>
      </c>
      <c r="AE26" s="92" t="s">
        <v>356</v>
      </c>
      <c r="AF26" s="86" t="b">
        <v>0</v>
      </c>
      <c r="AG26" s="86" t="s">
        <v>358</v>
      </c>
      <c r="AH26" s="86"/>
      <c r="AI26" s="92" t="s">
        <v>356</v>
      </c>
      <c r="AJ26" s="86" t="b">
        <v>0</v>
      </c>
      <c r="AK26" s="86">
        <v>0</v>
      </c>
      <c r="AL26" s="92" t="s">
        <v>356</v>
      </c>
      <c r="AM26" s="86" t="s">
        <v>366</v>
      </c>
      <c r="AN26" s="86" t="b">
        <v>0</v>
      </c>
      <c r="AO26" s="92" t="s">
        <v>345</v>
      </c>
      <c r="AP26" s="86" t="s">
        <v>176</v>
      </c>
      <c r="AQ26" s="86">
        <v>0</v>
      </c>
      <c r="AR26" s="86">
        <v>0</v>
      </c>
      <c r="AS26" s="86"/>
      <c r="AT26" s="86"/>
      <c r="AU26" s="86"/>
      <c r="AV26" s="86"/>
      <c r="AW26" s="86"/>
      <c r="AX26" s="86"/>
      <c r="AY26" s="86"/>
      <c r="AZ26" s="86"/>
      <c r="BA26">
        <v>3</v>
      </c>
      <c r="BB26" s="85" t="str">
        <f>REPLACE(INDEX(GroupVertices[Group],MATCH(Edges[[#This Row],[Vertex 1]],GroupVertices[Vertex],0)),1,1,"")</f>
        <v>1</v>
      </c>
      <c r="BC26" s="85" t="str">
        <f>REPLACE(INDEX(GroupVertices[Group],MATCH(Edges[[#This Row],[Vertex 2]],GroupVertices[Vertex],0)),1,1,"")</f>
        <v>1</v>
      </c>
      <c r="BD26" s="51">
        <v>2</v>
      </c>
      <c r="BE26" s="52">
        <v>5.714285714285714</v>
      </c>
      <c r="BF26" s="51">
        <v>0</v>
      </c>
      <c r="BG26" s="52">
        <v>0</v>
      </c>
      <c r="BH26" s="51">
        <v>0</v>
      </c>
      <c r="BI26" s="52">
        <v>0</v>
      </c>
      <c r="BJ26" s="51">
        <v>33</v>
      </c>
      <c r="BK26" s="52">
        <v>94.28571428571429</v>
      </c>
      <c r="BL26" s="51">
        <v>35</v>
      </c>
    </row>
    <row r="27" spans="1:64" ht="30">
      <c r="A27" s="84" t="s">
        <v>222</v>
      </c>
      <c r="B27" s="84" t="s">
        <v>218</v>
      </c>
      <c r="C27" s="53" t="s">
        <v>848</v>
      </c>
      <c r="D27" s="54">
        <v>10</v>
      </c>
      <c r="E27" s="65" t="s">
        <v>136</v>
      </c>
      <c r="F27" s="55">
        <v>12</v>
      </c>
      <c r="G27" s="53"/>
      <c r="H27" s="57"/>
      <c r="I27" s="56"/>
      <c r="J27" s="56"/>
      <c r="K27" s="36" t="s">
        <v>66</v>
      </c>
      <c r="L27" s="83">
        <v>27</v>
      </c>
      <c r="M27" s="83"/>
      <c r="N27" s="63"/>
      <c r="O27" s="86" t="s">
        <v>227</v>
      </c>
      <c r="P27" s="88">
        <v>43476.72646990741</v>
      </c>
      <c r="Q27" s="86" t="s">
        <v>245</v>
      </c>
      <c r="R27" s="86"/>
      <c r="S27" s="86"/>
      <c r="T27" s="86" t="s">
        <v>283</v>
      </c>
      <c r="U27" s="86"/>
      <c r="V27" s="89" t="s">
        <v>299</v>
      </c>
      <c r="W27" s="88">
        <v>43476.72646990741</v>
      </c>
      <c r="X27" s="89" t="s">
        <v>318</v>
      </c>
      <c r="Y27" s="86"/>
      <c r="Z27" s="86"/>
      <c r="AA27" s="92" t="s">
        <v>346</v>
      </c>
      <c r="AB27" s="86"/>
      <c r="AC27" s="86" t="b">
        <v>0</v>
      </c>
      <c r="AD27" s="86">
        <v>0</v>
      </c>
      <c r="AE27" s="92" t="s">
        <v>356</v>
      </c>
      <c r="AF27" s="86" t="b">
        <v>0</v>
      </c>
      <c r="AG27" s="86" t="s">
        <v>358</v>
      </c>
      <c r="AH27" s="86"/>
      <c r="AI27" s="92" t="s">
        <v>356</v>
      </c>
      <c r="AJ27" s="86" t="b">
        <v>0</v>
      </c>
      <c r="AK27" s="86">
        <v>1</v>
      </c>
      <c r="AL27" s="92" t="s">
        <v>350</v>
      </c>
      <c r="AM27" s="86" t="s">
        <v>361</v>
      </c>
      <c r="AN27" s="86" t="b">
        <v>0</v>
      </c>
      <c r="AO27" s="92" t="s">
        <v>350</v>
      </c>
      <c r="AP27" s="86" t="s">
        <v>176</v>
      </c>
      <c r="AQ27" s="86">
        <v>0</v>
      </c>
      <c r="AR27" s="86">
        <v>0</v>
      </c>
      <c r="AS27" s="86"/>
      <c r="AT27" s="86"/>
      <c r="AU27" s="86"/>
      <c r="AV27" s="86"/>
      <c r="AW27" s="86"/>
      <c r="AX27" s="86"/>
      <c r="AY27" s="86"/>
      <c r="AZ27" s="86"/>
      <c r="BA27">
        <v>3</v>
      </c>
      <c r="BB27" s="85" t="str">
        <f>REPLACE(INDEX(GroupVertices[Group],MATCH(Edges[[#This Row],[Vertex 1]],GroupVertices[Vertex],0)),1,1,"")</f>
        <v>1</v>
      </c>
      <c r="BC27" s="85" t="str">
        <f>REPLACE(INDEX(GroupVertices[Group],MATCH(Edges[[#This Row],[Vertex 2]],GroupVertices[Vertex],0)),1,1,"")</f>
        <v>1</v>
      </c>
      <c r="BD27" s="51">
        <v>2</v>
      </c>
      <c r="BE27" s="52">
        <v>8.333333333333334</v>
      </c>
      <c r="BF27" s="51">
        <v>0</v>
      </c>
      <c r="BG27" s="52">
        <v>0</v>
      </c>
      <c r="BH27" s="51">
        <v>0</v>
      </c>
      <c r="BI27" s="52">
        <v>0</v>
      </c>
      <c r="BJ27" s="51">
        <v>22</v>
      </c>
      <c r="BK27" s="52">
        <v>91.66666666666667</v>
      </c>
      <c r="BL27" s="51">
        <v>24</v>
      </c>
    </row>
    <row r="28" spans="1:64" ht="30">
      <c r="A28" s="84" t="s">
        <v>222</v>
      </c>
      <c r="B28" s="84" t="s">
        <v>218</v>
      </c>
      <c r="C28" s="53" t="s">
        <v>848</v>
      </c>
      <c r="D28" s="54">
        <v>10</v>
      </c>
      <c r="E28" s="65" t="s">
        <v>136</v>
      </c>
      <c r="F28" s="55">
        <v>12</v>
      </c>
      <c r="G28" s="53"/>
      <c r="H28" s="57"/>
      <c r="I28" s="56"/>
      <c r="J28" s="56"/>
      <c r="K28" s="36" t="s">
        <v>66</v>
      </c>
      <c r="L28" s="83">
        <v>28</v>
      </c>
      <c r="M28" s="83"/>
      <c r="N28" s="63"/>
      <c r="O28" s="86" t="s">
        <v>227</v>
      </c>
      <c r="P28" s="88">
        <v>43476.73475694445</v>
      </c>
      <c r="Q28" s="86" t="s">
        <v>246</v>
      </c>
      <c r="R28" s="86"/>
      <c r="S28" s="86"/>
      <c r="T28" s="86"/>
      <c r="U28" s="86"/>
      <c r="V28" s="89" t="s">
        <v>299</v>
      </c>
      <c r="W28" s="88">
        <v>43476.73475694445</v>
      </c>
      <c r="X28" s="89" t="s">
        <v>319</v>
      </c>
      <c r="Y28" s="86"/>
      <c r="Z28" s="86"/>
      <c r="AA28" s="92" t="s">
        <v>347</v>
      </c>
      <c r="AB28" s="86"/>
      <c r="AC28" s="86" t="b">
        <v>0</v>
      </c>
      <c r="AD28" s="86">
        <v>0</v>
      </c>
      <c r="AE28" s="92" t="s">
        <v>356</v>
      </c>
      <c r="AF28" s="86" t="b">
        <v>0</v>
      </c>
      <c r="AG28" s="86" t="s">
        <v>358</v>
      </c>
      <c r="AH28" s="86"/>
      <c r="AI28" s="92" t="s">
        <v>356</v>
      </c>
      <c r="AJ28" s="86" t="b">
        <v>0</v>
      </c>
      <c r="AK28" s="86">
        <v>1</v>
      </c>
      <c r="AL28" s="92" t="s">
        <v>348</v>
      </c>
      <c r="AM28" s="86" t="s">
        <v>361</v>
      </c>
      <c r="AN28" s="86" t="b">
        <v>0</v>
      </c>
      <c r="AO28" s="92" t="s">
        <v>348</v>
      </c>
      <c r="AP28" s="86" t="s">
        <v>176</v>
      </c>
      <c r="AQ28" s="86">
        <v>0</v>
      </c>
      <c r="AR28" s="86">
        <v>0</v>
      </c>
      <c r="AS28" s="86"/>
      <c r="AT28" s="86"/>
      <c r="AU28" s="86"/>
      <c r="AV28" s="86"/>
      <c r="AW28" s="86"/>
      <c r="AX28" s="86"/>
      <c r="AY28" s="86"/>
      <c r="AZ28" s="86"/>
      <c r="BA28">
        <v>3</v>
      </c>
      <c r="BB28" s="85" t="str">
        <f>REPLACE(INDEX(GroupVertices[Group],MATCH(Edges[[#This Row],[Vertex 1]],GroupVertices[Vertex],0)),1,1,"")</f>
        <v>1</v>
      </c>
      <c r="BC28" s="85" t="str">
        <f>REPLACE(INDEX(GroupVertices[Group],MATCH(Edges[[#This Row],[Vertex 2]],GroupVertices[Vertex],0)),1,1,"")</f>
        <v>1</v>
      </c>
      <c r="BD28" s="51">
        <v>1</v>
      </c>
      <c r="BE28" s="52">
        <v>4.166666666666667</v>
      </c>
      <c r="BF28" s="51">
        <v>0</v>
      </c>
      <c r="BG28" s="52">
        <v>0</v>
      </c>
      <c r="BH28" s="51">
        <v>0</v>
      </c>
      <c r="BI28" s="52">
        <v>0</v>
      </c>
      <c r="BJ28" s="51">
        <v>23</v>
      </c>
      <c r="BK28" s="52">
        <v>95.83333333333333</v>
      </c>
      <c r="BL28" s="51">
        <v>24</v>
      </c>
    </row>
    <row r="29" spans="1:64" ht="30">
      <c r="A29" s="84" t="s">
        <v>218</v>
      </c>
      <c r="B29" s="84" t="s">
        <v>222</v>
      </c>
      <c r="C29" s="53" t="s">
        <v>848</v>
      </c>
      <c r="D29" s="54">
        <v>10</v>
      </c>
      <c r="E29" s="65" t="s">
        <v>136</v>
      </c>
      <c r="F29" s="55">
        <v>12</v>
      </c>
      <c r="G29" s="53"/>
      <c r="H29" s="57"/>
      <c r="I29" s="56"/>
      <c r="J29" s="56"/>
      <c r="K29" s="36" t="s">
        <v>66</v>
      </c>
      <c r="L29" s="83">
        <v>29</v>
      </c>
      <c r="M29" s="83"/>
      <c r="N29" s="63"/>
      <c r="O29" s="86" t="s">
        <v>227</v>
      </c>
      <c r="P29" s="88">
        <v>43475.88863425926</v>
      </c>
      <c r="Q29" s="86" t="s">
        <v>247</v>
      </c>
      <c r="R29" s="89" t="s">
        <v>265</v>
      </c>
      <c r="S29" s="86" t="s">
        <v>273</v>
      </c>
      <c r="T29" s="86"/>
      <c r="U29" s="86"/>
      <c r="V29" s="89" t="s">
        <v>296</v>
      </c>
      <c r="W29" s="88">
        <v>43475.88863425926</v>
      </c>
      <c r="X29" s="89" t="s">
        <v>320</v>
      </c>
      <c r="Y29" s="86"/>
      <c r="Z29" s="86"/>
      <c r="AA29" s="92" t="s">
        <v>348</v>
      </c>
      <c r="AB29" s="86"/>
      <c r="AC29" s="86" t="b">
        <v>0</v>
      </c>
      <c r="AD29" s="86">
        <v>0</v>
      </c>
      <c r="AE29" s="92" t="s">
        <v>356</v>
      </c>
      <c r="AF29" s="86" t="b">
        <v>0</v>
      </c>
      <c r="AG29" s="86" t="s">
        <v>358</v>
      </c>
      <c r="AH29" s="86"/>
      <c r="AI29" s="92" t="s">
        <v>356</v>
      </c>
      <c r="AJ29" s="86" t="b">
        <v>0</v>
      </c>
      <c r="AK29" s="86">
        <v>0</v>
      </c>
      <c r="AL29" s="92" t="s">
        <v>356</v>
      </c>
      <c r="AM29" s="86" t="s">
        <v>367</v>
      </c>
      <c r="AN29" s="86" t="b">
        <v>0</v>
      </c>
      <c r="AO29" s="92" t="s">
        <v>348</v>
      </c>
      <c r="AP29" s="86" t="s">
        <v>176</v>
      </c>
      <c r="AQ29" s="86">
        <v>0</v>
      </c>
      <c r="AR29" s="86">
        <v>0</v>
      </c>
      <c r="AS29" s="86"/>
      <c r="AT29" s="86"/>
      <c r="AU29" s="86"/>
      <c r="AV29" s="86"/>
      <c r="AW29" s="86"/>
      <c r="AX29" s="86"/>
      <c r="AY29" s="86"/>
      <c r="AZ29" s="86"/>
      <c r="BA29">
        <v>3</v>
      </c>
      <c r="BB29" s="85" t="str">
        <f>REPLACE(INDEX(GroupVertices[Group],MATCH(Edges[[#This Row],[Vertex 1]],GroupVertices[Vertex],0)),1,1,"")</f>
        <v>1</v>
      </c>
      <c r="BC29" s="85" t="str">
        <f>REPLACE(INDEX(GroupVertices[Group],MATCH(Edges[[#This Row],[Vertex 2]],GroupVertices[Vertex],0)),1,1,"")</f>
        <v>1</v>
      </c>
      <c r="BD29" s="51">
        <v>1</v>
      </c>
      <c r="BE29" s="52">
        <v>4.3478260869565215</v>
      </c>
      <c r="BF29" s="51">
        <v>0</v>
      </c>
      <c r="BG29" s="52">
        <v>0</v>
      </c>
      <c r="BH29" s="51">
        <v>0</v>
      </c>
      <c r="BI29" s="52">
        <v>0</v>
      </c>
      <c r="BJ29" s="51">
        <v>22</v>
      </c>
      <c r="BK29" s="52">
        <v>95.65217391304348</v>
      </c>
      <c r="BL29" s="51">
        <v>23</v>
      </c>
    </row>
    <row r="30" spans="1:64" ht="30">
      <c r="A30" s="84" t="s">
        <v>218</v>
      </c>
      <c r="B30" s="84" t="s">
        <v>222</v>
      </c>
      <c r="C30" s="53" t="s">
        <v>848</v>
      </c>
      <c r="D30" s="54">
        <v>10</v>
      </c>
      <c r="E30" s="65" t="s">
        <v>136</v>
      </c>
      <c r="F30" s="55">
        <v>12</v>
      </c>
      <c r="G30" s="53"/>
      <c r="H30" s="57"/>
      <c r="I30" s="56"/>
      <c r="J30" s="56"/>
      <c r="K30" s="36" t="s">
        <v>66</v>
      </c>
      <c r="L30" s="83">
        <v>30</v>
      </c>
      <c r="M30" s="83"/>
      <c r="N30" s="63"/>
      <c r="O30" s="86" t="s">
        <v>227</v>
      </c>
      <c r="P30" s="88">
        <v>43475.89989583333</v>
      </c>
      <c r="Q30" s="86" t="s">
        <v>248</v>
      </c>
      <c r="R30" s="86"/>
      <c r="S30" s="86"/>
      <c r="T30" s="86"/>
      <c r="U30" s="86"/>
      <c r="V30" s="89" t="s">
        <v>296</v>
      </c>
      <c r="W30" s="88">
        <v>43475.89989583333</v>
      </c>
      <c r="X30" s="89" t="s">
        <v>321</v>
      </c>
      <c r="Y30" s="86"/>
      <c r="Z30" s="86"/>
      <c r="AA30" s="92" t="s">
        <v>349</v>
      </c>
      <c r="AB30" s="86"/>
      <c r="AC30" s="86" t="b">
        <v>0</v>
      </c>
      <c r="AD30" s="86">
        <v>0</v>
      </c>
      <c r="AE30" s="92" t="s">
        <v>356</v>
      </c>
      <c r="AF30" s="86" t="b">
        <v>0</v>
      </c>
      <c r="AG30" s="86" t="s">
        <v>358</v>
      </c>
      <c r="AH30" s="86"/>
      <c r="AI30" s="92" t="s">
        <v>356</v>
      </c>
      <c r="AJ30" s="86" t="b">
        <v>0</v>
      </c>
      <c r="AK30" s="86">
        <v>0</v>
      </c>
      <c r="AL30" s="92" t="s">
        <v>345</v>
      </c>
      <c r="AM30" s="86" t="s">
        <v>361</v>
      </c>
      <c r="AN30" s="86" t="b">
        <v>0</v>
      </c>
      <c r="AO30" s="92" t="s">
        <v>345</v>
      </c>
      <c r="AP30" s="86" t="s">
        <v>176</v>
      </c>
      <c r="AQ30" s="86">
        <v>0</v>
      </c>
      <c r="AR30" s="86">
        <v>0</v>
      </c>
      <c r="AS30" s="86"/>
      <c r="AT30" s="86"/>
      <c r="AU30" s="86"/>
      <c r="AV30" s="86"/>
      <c r="AW30" s="86"/>
      <c r="AX30" s="86"/>
      <c r="AY30" s="86"/>
      <c r="AZ30" s="86"/>
      <c r="BA30">
        <v>3</v>
      </c>
      <c r="BB30" s="85" t="str">
        <f>REPLACE(INDEX(GroupVertices[Group],MATCH(Edges[[#This Row],[Vertex 1]],GroupVertices[Vertex],0)),1,1,"")</f>
        <v>1</v>
      </c>
      <c r="BC30" s="85" t="str">
        <f>REPLACE(INDEX(GroupVertices[Group],MATCH(Edges[[#This Row],[Vertex 2]],GroupVertices[Vertex],0)),1,1,"")</f>
        <v>1</v>
      </c>
      <c r="BD30" s="51">
        <v>1</v>
      </c>
      <c r="BE30" s="52">
        <v>4.761904761904762</v>
      </c>
      <c r="BF30" s="51">
        <v>0</v>
      </c>
      <c r="BG30" s="52">
        <v>0</v>
      </c>
      <c r="BH30" s="51">
        <v>0</v>
      </c>
      <c r="BI30" s="52">
        <v>0</v>
      </c>
      <c r="BJ30" s="51">
        <v>20</v>
      </c>
      <c r="BK30" s="52">
        <v>95.23809523809524</v>
      </c>
      <c r="BL30" s="51">
        <v>21</v>
      </c>
    </row>
    <row r="31" spans="1:64" ht="30">
      <c r="A31" s="84" t="s">
        <v>218</v>
      </c>
      <c r="B31" s="84" t="s">
        <v>222</v>
      </c>
      <c r="C31" s="53" t="s">
        <v>848</v>
      </c>
      <c r="D31" s="54">
        <v>10</v>
      </c>
      <c r="E31" s="65" t="s">
        <v>136</v>
      </c>
      <c r="F31" s="55">
        <v>12</v>
      </c>
      <c r="G31" s="53"/>
      <c r="H31" s="57"/>
      <c r="I31" s="56"/>
      <c r="J31" s="56"/>
      <c r="K31" s="36" t="s">
        <v>66</v>
      </c>
      <c r="L31" s="83">
        <v>31</v>
      </c>
      <c r="M31" s="83"/>
      <c r="N31" s="63"/>
      <c r="O31" s="86" t="s">
        <v>227</v>
      </c>
      <c r="P31" s="88">
        <v>43476.65769675926</v>
      </c>
      <c r="Q31" s="86" t="s">
        <v>249</v>
      </c>
      <c r="R31" s="89" t="s">
        <v>265</v>
      </c>
      <c r="S31" s="86" t="s">
        <v>273</v>
      </c>
      <c r="T31" s="86" t="s">
        <v>283</v>
      </c>
      <c r="U31" s="86"/>
      <c r="V31" s="89" t="s">
        <v>296</v>
      </c>
      <c r="W31" s="88">
        <v>43476.65769675926</v>
      </c>
      <c r="X31" s="89" t="s">
        <v>322</v>
      </c>
      <c r="Y31" s="86"/>
      <c r="Z31" s="86"/>
      <c r="AA31" s="92" t="s">
        <v>350</v>
      </c>
      <c r="AB31" s="86"/>
      <c r="AC31" s="86" t="b">
        <v>0</v>
      </c>
      <c r="AD31" s="86">
        <v>1</v>
      </c>
      <c r="AE31" s="92" t="s">
        <v>356</v>
      </c>
      <c r="AF31" s="86" t="b">
        <v>0</v>
      </c>
      <c r="AG31" s="86" t="s">
        <v>358</v>
      </c>
      <c r="AH31" s="86"/>
      <c r="AI31" s="92" t="s">
        <v>356</v>
      </c>
      <c r="AJ31" s="86" t="b">
        <v>0</v>
      </c>
      <c r="AK31" s="86">
        <v>1</v>
      </c>
      <c r="AL31" s="92" t="s">
        <v>356</v>
      </c>
      <c r="AM31" s="86" t="s">
        <v>367</v>
      </c>
      <c r="AN31" s="86" t="b">
        <v>0</v>
      </c>
      <c r="AO31" s="92" t="s">
        <v>350</v>
      </c>
      <c r="AP31" s="86" t="s">
        <v>176</v>
      </c>
      <c r="AQ31" s="86">
        <v>0</v>
      </c>
      <c r="AR31" s="86">
        <v>0</v>
      </c>
      <c r="AS31" s="86"/>
      <c r="AT31" s="86"/>
      <c r="AU31" s="86"/>
      <c r="AV31" s="86"/>
      <c r="AW31" s="86"/>
      <c r="AX31" s="86"/>
      <c r="AY31" s="86"/>
      <c r="AZ31" s="86"/>
      <c r="BA31">
        <v>3</v>
      </c>
      <c r="BB31" s="85" t="str">
        <f>REPLACE(INDEX(GroupVertices[Group],MATCH(Edges[[#This Row],[Vertex 1]],GroupVertices[Vertex],0)),1,1,"")</f>
        <v>1</v>
      </c>
      <c r="BC31" s="85" t="str">
        <f>REPLACE(INDEX(GroupVertices[Group],MATCH(Edges[[#This Row],[Vertex 2]],GroupVertices[Vertex],0)),1,1,"")</f>
        <v>1</v>
      </c>
      <c r="BD31" s="51">
        <v>2</v>
      </c>
      <c r="BE31" s="52">
        <v>6.666666666666667</v>
      </c>
      <c r="BF31" s="51">
        <v>0</v>
      </c>
      <c r="BG31" s="52">
        <v>0</v>
      </c>
      <c r="BH31" s="51">
        <v>0</v>
      </c>
      <c r="BI31" s="52">
        <v>0</v>
      </c>
      <c r="BJ31" s="51">
        <v>28</v>
      </c>
      <c r="BK31" s="52">
        <v>93.33333333333333</v>
      </c>
      <c r="BL31" s="51">
        <v>30</v>
      </c>
    </row>
    <row r="32" spans="1:64" ht="30">
      <c r="A32" s="84" t="s">
        <v>218</v>
      </c>
      <c r="B32" s="84" t="s">
        <v>218</v>
      </c>
      <c r="C32" s="53" t="s">
        <v>848</v>
      </c>
      <c r="D32" s="54">
        <v>10</v>
      </c>
      <c r="E32" s="65" t="s">
        <v>136</v>
      </c>
      <c r="F32" s="55">
        <v>12</v>
      </c>
      <c r="G32" s="53"/>
      <c r="H32" s="57"/>
      <c r="I32" s="56"/>
      <c r="J32" s="56"/>
      <c r="K32" s="36" t="s">
        <v>65</v>
      </c>
      <c r="L32" s="83">
        <v>32</v>
      </c>
      <c r="M32" s="83"/>
      <c r="N32" s="63"/>
      <c r="O32" s="86" t="s">
        <v>176</v>
      </c>
      <c r="P32" s="88">
        <v>43468.61908564815</v>
      </c>
      <c r="Q32" s="86" t="s">
        <v>250</v>
      </c>
      <c r="R32" s="89" t="s">
        <v>266</v>
      </c>
      <c r="S32" s="86" t="s">
        <v>272</v>
      </c>
      <c r="T32" s="86"/>
      <c r="U32" s="86"/>
      <c r="V32" s="89" t="s">
        <v>296</v>
      </c>
      <c r="W32" s="88">
        <v>43468.61908564815</v>
      </c>
      <c r="X32" s="89" t="s">
        <v>323</v>
      </c>
      <c r="Y32" s="86"/>
      <c r="Z32" s="86"/>
      <c r="AA32" s="92" t="s">
        <v>351</v>
      </c>
      <c r="AB32" s="86"/>
      <c r="AC32" s="86" t="b">
        <v>0</v>
      </c>
      <c r="AD32" s="86">
        <v>0</v>
      </c>
      <c r="AE32" s="92" t="s">
        <v>356</v>
      </c>
      <c r="AF32" s="86" t="b">
        <v>0</v>
      </c>
      <c r="AG32" s="86" t="s">
        <v>358</v>
      </c>
      <c r="AH32" s="86"/>
      <c r="AI32" s="92" t="s">
        <v>356</v>
      </c>
      <c r="AJ32" s="86" t="b">
        <v>0</v>
      </c>
      <c r="AK32" s="86">
        <v>0</v>
      </c>
      <c r="AL32" s="92" t="s">
        <v>356</v>
      </c>
      <c r="AM32" s="86" t="s">
        <v>361</v>
      </c>
      <c r="AN32" s="86" t="b">
        <v>1</v>
      </c>
      <c r="AO32" s="92" t="s">
        <v>351</v>
      </c>
      <c r="AP32" s="86" t="s">
        <v>176</v>
      </c>
      <c r="AQ32" s="86">
        <v>0</v>
      </c>
      <c r="AR32" s="86">
        <v>0</v>
      </c>
      <c r="AS32" s="86"/>
      <c r="AT32" s="86"/>
      <c r="AU32" s="86"/>
      <c r="AV32" s="86"/>
      <c r="AW32" s="86"/>
      <c r="AX32" s="86"/>
      <c r="AY32" s="86"/>
      <c r="AZ32" s="86"/>
      <c r="BA32">
        <v>5</v>
      </c>
      <c r="BB32" s="85" t="str">
        <f>REPLACE(INDEX(GroupVertices[Group],MATCH(Edges[[#This Row],[Vertex 1]],GroupVertices[Vertex],0)),1,1,"")</f>
        <v>1</v>
      </c>
      <c r="BC32" s="85" t="str">
        <f>REPLACE(INDEX(GroupVertices[Group],MATCH(Edges[[#This Row],[Vertex 2]],GroupVertices[Vertex],0)),1,1,"")</f>
        <v>1</v>
      </c>
      <c r="BD32" s="51">
        <v>2</v>
      </c>
      <c r="BE32" s="52">
        <v>9.090909090909092</v>
      </c>
      <c r="BF32" s="51">
        <v>0</v>
      </c>
      <c r="BG32" s="52">
        <v>0</v>
      </c>
      <c r="BH32" s="51">
        <v>0</v>
      </c>
      <c r="BI32" s="52">
        <v>0</v>
      </c>
      <c r="BJ32" s="51">
        <v>20</v>
      </c>
      <c r="BK32" s="52">
        <v>90.9090909090909</v>
      </c>
      <c r="BL32" s="51">
        <v>22</v>
      </c>
    </row>
    <row r="33" spans="1:64" ht="30">
      <c r="A33" s="84" t="s">
        <v>218</v>
      </c>
      <c r="B33" s="84" t="s">
        <v>218</v>
      </c>
      <c r="C33" s="53" t="s">
        <v>848</v>
      </c>
      <c r="D33" s="54">
        <v>10</v>
      </c>
      <c r="E33" s="65" t="s">
        <v>136</v>
      </c>
      <c r="F33" s="55">
        <v>12</v>
      </c>
      <c r="G33" s="53"/>
      <c r="H33" s="57"/>
      <c r="I33" s="56"/>
      <c r="J33" s="56"/>
      <c r="K33" s="36" t="s">
        <v>65</v>
      </c>
      <c r="L33" s="83">
        <v>33</v>
      </c>
      <c r="M33" s="83"/>
      <c r="N33" s="63"/>
      <c r="O33" s="86" t="s">
        <v>176</v>
      </c>
      <c r="P33" s="88">
        <v>43468.61971064815</v>
      </c>
      <c r="Q33" s="86" t="s">
        <v>251</v>
      </c>
      <c r="R33" s="89" t="s">
        <v>267</v>
      </c>
      <c r="S33" s="86" t="s">
        <v>272</v>
      </c>
      <c r="T33" s="86"/>
      <c r="U33" s="86"/>
      <c r="V33" s="89" t="s">
        <v>296</v>
      </c>
      <c r="W33" s="88">
        <v>43468.61971064815</v>
      </c>
      <c r="X33" s="89" t="s">
        <v>324</v>
      </c>
      <c r="Y33" s="86"/>
      <c r="Z33" s="86"/>
      <c r="AA33" s="92" t="s">
        <v>352</v>
      </c>
      <c r="AB33" s="86"/>
      <c r="AC33" s="86" t="b">
        <v>0</v>
      </c>
      <c r="AD33" s="86">
        <v>0</v>
      </c>
      <c r="AE33" s="92" t="s">
        <v>356</v>
      </c>
      <c r="AF33" s="86" t="b">
        <v>0</v>
      </c>
      <c r="AG33" s="86" t="s">
        <v>358</v>
      </c>
      <c r="AH33" s="86"/>
      <c r="AI33" s="92" t="s">
        <v>356</v>
      </c>
      <c r="AJ33" s="86" t="b">
        <v>0</v>
      </c>
      <c r="AK33" s="86">
        <v>0</v>
      </c>
      <c r="AL33" s="92" t="s">
        <v>356</v>
      </c>
      <c r="AM33" s="86" t="s">
        <v>361</v>
      </c>
      <c r="AN33" s="86" t="b">
        <v>1</v>
      </c>
      <c r="AO33" s="92" t="s">
        <v>352</v>
      </c>
      <c r="AP33" s="86" t="s">
        <v>176</v>
      </c>
      <c r="AQ33" s="86">
        <v>0</v>
      </c>
      <c r="AR33" s="86">
        <v>0</v>
      </c>
      <c r="AS33" s="86"/>
      <c r="AT33" s="86"/>
      <c r="AU33" s="86"/>
      <c r="AV33" s="86"/>
      <c r="AW33" s="86"/>
      <c r="AX33" s="86"/>
      <c r="AY33" s="86"/>
      <c r="AZ33" s="86"/>
      <c r="BA33">
        <v>5</v>
      </c>
      <c r="BB33" s="85" t="str">
        <f>REPLACE(INDEX(GroupVertices[Group],MATCH(Edges[[#This Row],[Vertex 1]],GroupVertices[Vertex],0)),1,1,"")</f>
        <v>1</v>
      </c>
      <c r="BC33" s="85" t="str">
        <f>REPLACE(INDEX(GroupVertices[Group],MATCH(Edges[[#This Row],[Vertex 2]],GroupVertices[Vertex],0)),1,1,"")</f>
        <v>1</v>
      </c>
      <c r="BD33" s="51">
        <v>2</v>
      </c>
      <c r="BE33" s="52">
        <v>9.090909090909092</v>
      </c>
      <c r="BF33" s="51">
        <v>0</v>
      </c>
      <c r="BG33" s="52">
        <v>0</v>
      </c>
      <c r="BH33" s="51">
        <v>0</v>
      </c>
      <c r="BI33" s="52">
        <v>0</v>
      </c>
      <c r="BJ33" s="51">
        <v>20</v>
      </c>
      <c r="BK33" s="52">
        <v>90.9090909090909</v>
      </c>
      <c r="BL33" s="51">
        <v>22</v>
      </c>
    </row>
    <row r="34" spans="1:64" ht="30">
      <c r="A34" s="84" t="s">
        <v>218</v>
      </c>
      <c r="B34" s="84" t="s">
        <v>218</v>
      </c>
      <c r="C34" s="53" t="s">
        <v>848</v>
      </c>
      <c r="D34" s="54">
        <v>10</v>
      </c>
      <c r="E34" s="65" t="s">
        <v>136</v>
      </c>
      <c r="F34" s="55">
        <v>12</v>
      </c>
      <c r="G34" s="53"/>
      <c r="H34" s="57"/>
      <c r="I34" s="56"/>
      <c r="J34" s="56"/>
      <c r="K34" s="36" t="s">
        <v>65</v>
      </c>
      <c r="L34" s="83">
        <v>34</v>
      </c>
      <c r="M34" s="83"/>
      <c r="N34" s="63"/>
      <c r="O34" s="86" t="s">
        <v>176</v>
      </c>
      <c r="P34" s="88">
        <v>43473.60653935185</v>
      </c>
      <c r="Q34" s="86" t="s">
        <v>252</v>
      </c>
      <c r="R34" s="89" t="s">
        <v>268</v>
      </c>
      <c r="S34" s="86" t="s">
        <v>276</v>
      </c>
      <c r="T34" s="86" t="s">
        <v>285</v>
      </c>
      <c r="U34" s="86"/>
      <c r="V34" s="89" t="s">
        <v>296</v>
      </c>
      <c r="W34" s="88">
        <v>43473.60653935185</v>
      </c>
      <c r="X34" s="89" t="s">
        <v>325</v>
      </c>
      <c r="Y34" s="86"/>
      <c r="Z34" s="86"/>
      <c r="AA34" s="92" t="s">
        <v>353</v>
      </c>
      <c r="AB34" s="86"/>
      <c r="AC34" s="86" t="b">
        <v>0</v>
      </c>
      <c r="AD34" s="86">
        <v>1</v>
      </c>
      <c r="AE34" s="92" t="s">
        <v>356</v>
      </c>
      <c r="AF34" s="86" t="b">
        <v>0</v>
      </c>
      <c r="AG34" s="86" t="s">
        <v>358</v>
      </c>
      <c r="AH34" s="86"/>
      <c r="AI34" s="92" t="s">
        <v>356</v>
      </c>
      <c r="AJ34" s="86" t="b">
        <v>0</v>
      </c>
      <c r="AK34" s="86">
        <v>0</v>
      </c>
      <c r="AL34" s="92" t="s">
        <v>356</v>
      </c>
      <c r="AM34" s="86" t="s">
        <v>361</v>
      </c>
      <c r="AN34" s="86" t="b">
        <v>0</v>
      </c>
      <c r="AO34" s="92" t="s">
        <v>353</v>
      </c>
      <c r="AP34" s="86" t="s">
        <v>176</v>
      </c>
      <c r="AQ34" s="86">
        <v>0</v>
      </c>
      <c r="AR34" s="86">
        <v>0</v>
      </c>
      <c r="AS34" s="86"/>
      <c r="AT34" s="86"/>
      <c r="AU34" s="86"/>
      <c r="AV34" s="86"/>
      <c r="AW34" s="86"/>
      <c r="AX34" s="86"/>
      <c r="AY34" s="86"/>
      <c r="AZ34" s="86"/>
      <c r="BA34">
        <v>5</v>
      </c>
      <c r="BB34" s="85" t="str">
        <f>REPLACE(INDEX(GroupVertices[Group],MATCH(Edges[[#This Row],[Vertex 1]],GroupVertices[Vertex],0)),1,1,"")</f>
        <v>1</v>
      </c>
      <c r="BC34" s="85" t="str">
        <f>REPLACE(INDEX(GroupVertices[Group],MATCH(Edges[[#This Row],[Vertex 2]],GroupVertices[Vertex],0)),1,1,"")</f>
        <v>1</v>
      </c>
      <c r="BD34" s="51">
        <v>3</v>
      </c>
      <c r="BE34" s="52">
        <v>7.894736842105263</v>
      </c>
      <c r="BF34" s="51">
        <v>0</v>
      </c>
      <c r="BG34" s="52">
        <v>0</v>
      </c>
      <c r="BH34" s="51">
        <v>0</v>
      </c>
      <c r="BI34" s="52">
        <v>0</v>
      </c>
      <c r="BJ34" s="51">
        <v>35</v>
      </c>
      <c r="BK34" s="52">
        <v>92.10526315789474</v>
      </c>
      <c r="BL34" s="51">
        <v>38</v>
      </c>
    </row>
    <row r="35" spans="1:64" ht="30">
      <c r="A35" s="84" t="s">
        <v>218</v>
      </c>
      <c r="B35" s="84" t="s">
        <v>218</v>
      </c>
      <c r="C35" s="53" t="s">
        <v>848</v>
      </c>
      <c r="D35" s="54">
        <v>10</v>
      </c>
      <c r="E35" s="65" t="s">
        <v>136</v>
      </c>
      <c r="F35" s="55">
        <v>12</v>
      </c>
      <c r="G35" s="53"/>
      <c r="H35" s="57"/>
      <c r="I35" s="56"/>
      <c r="J35" s="56"/>
      <c r="K35" s="36" t="s">
        <v>65</v>
      </c>
      <c r="L35" s="83">
        <v>35</v>
      </c>
      <c r="M35" s="83"/>
      <c r="N35" s="63"/>
      <c r="O35" s="86" t="s">
        <v>176</v>
      </c>
      <c r="P35" s="88">
        <v>43476.85361111111</v>
      </c>
      <c r="Q35" s="86" t="s">
        <v>253</v>
      </c>
      <c r="R35" s="89" t="s">
        <v>269</v>
      </c>
      <c r="S35" s="86" t="s">
        <v>279</v>
      </c>
      <c r="T35" s="86" t="s">
        <v>286</v>
      </c>
      <c r="U35" s="86"/>
      <c r="V35" s="89" t="s">
        <v>296</v>
      </c>
      <c r="W35" s="88">
        <v>43476.85361111111</v>
      </c>
      <c r="X35" s="89" t="s">
        <v>326</v>
      </c>
      <c r="Y35" s="86"/>
      <c r="Z35" s="86"/>
      <c r="AA35" s="92" t="s">
        <v>354</v>
      </c>
      <c r="AB35" s="86"/>
      <c r="AC35" s="86" t="b">
        <v>0</v>
      </c>
      <c r="AD35" s="86">
        <v>0</v>
      </c>
      <c r="AE35" s="92" t="s">
        <v>356</v>
      </c>
      <c r="AF35" s="86" t="b">
        <v>0</v>
      </c>
      <c r="AG35" s="86" t="s">
        <v>358</v>
      </c>
      <c r="AH35" s="86"/>
      <c r="AI35" s="92" t="s">
        <v>356</v>
      </c>
      <c r="AJ35" s="86" t="b">
        <v>0</v>
      </c>
      <c r="AK35" s="86">
        <v>0</v>
      </c>
      <c r="AL35" s="92" t="s">
        <v>356</v>
      </c>
      <c r="AM35" s="86" t="s">
        <v>361</v>
      </c>
      <c r="AN35" s="86" t="b">
        <v>0</v>
      </c>
      <c r="AO35" s="92" t="s">
        <v>354</v>
      </c>
      <c r="AP35" s="86" t="s">
        <v>176</v>
      </c>
      <c r="AQ35" s="86">
        <v>0</v>
      </c>
      <c r="AR35" s="86">
        <v>0</v>
      </c>
      <c r="AS35" s="86"/>
      <c r="AT35" s="86"/>
      <c r="AU35" s="86"/>
      <c r="AV35" s="86"/>
      <c r="AW35" s="86"/>
      <c r="AX35" s="86"/>
      <c r="AY35" s="86"/>
      <c r="AZ35" s="86"/>
      <c r="BA35">
        <v>5</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16</v>
      </c>
      <c r="BK35" s="52">
        <v>100</v>
      </c>
      <c r="BL35" s="51">
        <v>16</v>
      </c>
    </row>
    <row r="36" spans="1:64" ht="30">
      <c r="A36" s="84" t="s">
        <v>218</v>
      </c>
      <c r="B36" s="84" t="s">
        <v>218</v>
      </c>
      <c r="C36" s="53" t="s">
        <v>848</v>
      </c>
      <c r="D36" s="54">
        <v>10</v>
      </c>
      <c r="E36" s="65" t="s">
        <v>136</v>
      </c>
      <c r="F36" s="55">
        <v>12</v>
      </c>
      <c r="G36" s="53"/>
      <c r="H36" s="57"/>
      <c r="I36" s="56"/>
      <c r="J36" s="56"/>
      <c r="K36" s="36" t="s">
        <v>65</v>
      </c>
      <c r="L36" s="83">
        <v>36</v>
      </c>
      <c r="M36" s="83"/>
      <c r="N36" s="63"/>
      <c r="O36" s="86" t="s">
        <v>176</v>
      </c>
      <c r="P36" s="88">
        <v>43476.85502314815</v>
      </c>
      <c r="Q36" s="86" t="s">
        <v>254</v>
      </c>
      <c r="R36" s="89" t="s">
        <v>270</v>
      </c>
      <c r="S36" s="86" t="s">
        <v>272</v>
      </c>
      <c r="T36" s="86"/>
      <c r="U36" s="86"/>
      <c r="V36" s="89" t="s">
        <v>296</v>
      </c>
      <c r="W36" s="88">
        <v>43476.85502314815</v>
      </c>
      <c r="X36" s="89" t="s">
        <v>327</v>
      </c>
      <c r="Y36" s="86"/>
      <c r="Z36" s="86"/>
      <c r="AA36" s="92" t="s">
        <v>355</v>
      </c>
      <c r="AB36" s="86"/>
      <c r="AC36" s="86" t="b">
        <v>0</v>
      </c>
      <c r="AD36" s="86">
        <v>0</v>
      </c>
      <c r="AE36" s="92" t="s">
        <v>356</v>
      </c>
      <c r="AF36" s="86" t="b">
        <v>1</v>
      </c>
      <c r="AG36" s="86" t="s">
        <v>358</v>
      </c>
      <c r="AH36" s="86"/>
      <c r="AI36" s="92" t="s">
        <v>360</v>
      </c>
      <c r="AJ36" s="86" t="b">
        <v>0</v>
      </c>
      <c r="AK36" s="86">
        <v>0</v>
      </c>
      <c r="AL36" s="92" t="s">
        <v>356</v>
      </c>
      <c r="AM36" s="86" t="s">
        <v>361</v>
      </c>
      <c r="AN36" s="86" t="b">
        <v>0</v>
      </c>
      <c r="AO36" s="92" t="s">
        <v>355</v>
      </c>
      <c r="AP36" s="86" t="s">
        <v>176</v>
      </c>
      <c r="AQ36" s="86">
        <v>0</v>
      </c>
      <c r="AR36" s="86">
        <v>0</v>
      </c>
      <c r="AS36" s="86"/>
      <c r="AT36" s="86"/>
      <c r="AU36" s="86"/>
      <c r="AV36" s="86"/>
      <c r="AW36" s="86"/>
      <c r="AX36" s="86"/>
      <c r="AY36" s="86"/>
      <c r="AZ36" s="86"/>
      <c r="BA36">
        <v>5</v>
      </c>
      <c r="BB36" s="85" t="str">
        <f>REPLACE(INDEX(GroupVertices[Group],MATCH(Edges[[#This Row],[Vertex 1]],GroupVertices[Vertex],0)),1,1,"")</f>
        <v>1</v>
      </c>
      <c r="BC36" s="85" t="str">
        <f>REPLACE(INDEX(GroupVertices[Group],MATCH(Edges[[#This Row],[Vertex 2]],GroupVertices[Vertex],0)),1,1,"")</f>
        <v>1</v>
      </c>
      <c r="BD36" s="51">
        <v>1</v>
      </c>
      <c r="BE36" s="52">
        <v>16.666666666666668</v>
      </c>
      <c r="BF36" s="51">
        <v>0</v>
      </c>
      <c r="BG36" s="52">
        <v>0</v>
      </c>
      <c r="BH36" s="51">
        <v>0</v>
      </c>
      <c r="BI36" s="52">
        <v>0</v>
      </c>
      <c r="BJ36" s="51">
        <v>5</v>
      </c>
      <c r="BK36" s="52">
        <v>83.33333333333333</v>
      </c>
      <c r="BL36"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4" r:id="rId1" display="https://www.accuvia.com/single-post/2018/12/30/The-Future-of-Customer-Intelligence"/>
    <hyperlink ref="R9" r:id="rId2" display="https://twitter.com/TruRating/status/1082274711239868417"/>
    <hyperlink ref="R10" r:id="rId3" display="https://paymentweek.com/2019-1-10-intelligent-customer-feedback-retailers-via-new-gk-software-trurating-partnership/?utm_source=dlvr.it&amp;utm_medium=twitter"/>
    <hyperlink ref="R11" r:id="rId4" display="https://www.thepaypers.com/ecommerce/gk-software-trurating-team-up-for-intelligent-customer-feedback-for-retailers/776809-25?utm_source=dlvr.it&amp;utm_medium=twitter"/>
    <hyperlink ref="R12" r:id="rId5" display="https://www.destinationcrm.com/Articles/ReadArticle.aspx?ArticleID=129358"/>
    <hyperlink ref="R13" r:id="rId6" display="https://gems.trurating.com/2019/01/07/intelligent-questions-the-future-of-feedback/?utm_source=TW&amp;utm_medium=Social&amp;utm_campaign=IntelligentQuestions"/>
    <hyperlink ref="R15" r:id="rId7" display="https://twitter.com/dgingiss/status/1080980910269517824"/>
    <hyperlink ref="R17" r:id="rId8" display="https://twitter.com/dgingiss/status/1080980910269517824"/>
    <hyperlink ref="R19" r:id="rId9" display="https://www.accuvia.com/single-post/2018/12/30/The-Future-of-Customer-Intelligence"/>
    <hyperlink ref="R20" r:id="rId10" display="https://gems.trurating.com/2019/01/07/intelligent-questions-the-future-of-feedback/?utm_source=TW&amp;utm_medium=Social&amp;utm_campaign=IntelligentQuestions"/>
    <hyperlink ref="R21" r:id="rId11" display="https://www.trurating.com/NRF2019"/>
    <hyperlink ref="R22" r:id="rId12" display="https://www.trurating.com/NRF2019"/>
    <hyperlink ref="R24" r:id="rId13" display="https://www.youtube.com/watch?v=r0fBuRJGwrA"/>
    <hyperlink ref="R26" r:id="rId14" display="https://paymentweek.com/2019-1-10-intelligent-customer-feedback-retailers-via-new-gk-software-trurating-partnership/"/>
    <hyperlink ref="R29" r:id="rId15" display="https://paymentweek.com/2019-1-10-intelligent-customer-feedback-retailers-via-new-gk-software-trurating-partnership/"/>
    <hyperlink ref="R31" r:id="rId16" display="https://paymentweek.com/2019-1-10-intelligent-customer-feedback-retailers-via-new-gk-software-trurating-partnership/"/>
    <hyperlink ref="R32" r:id="rId17" display="https://twitter.com/i/web/status/1080839069859545088"/>
    <hyperlink ref="R33" r:id="rId18" display="https://twitter.com/i/web/status/1080839293785042944"/>
    <hyperlink ref="R34" r:id="rId19" display="https://gems.trurating.com/2019/01/08/profile-pages-a-fresh-new-look-for-2019/?utm_source=TW&amp;utm_medium=Social&amp;utm_campaign=ProfilePages"/>
    <hyperlink ref="R35" r:id="rId20" display="https://streetfightmag.com/2019/01/11/this-solution-showcases-the-future-of-collecting-customer-feedback-at-pos/"/>
    <hyperlink ref="R36" r:id="rId21" display="https://twitter.com/streetfightmag/status/1083761830789492736"/>
    <hyperlink ref="U14" r:id="rId22" display="https://pbs.twimg.com/tweet_video_thumb/DwUlRdDW0AAH3VS.jpg"/>
    <hyperlink ref="U16" r:id="rId23" display="https://pbs.twimg.com/tweet_video_thumb/DwUlRdDW0AAH3VS.jpg"/>
    <hyperlink ref="U21" r:id="rId24" display="https://pbs.twimg.com/media/DweaS1EWwAUQ6Z-.jpg"/>
    <hyperlink ref="U22" r:id="rId25" display="https://pbs.twimg.com/media/DweaS1EWwAUQ6Z-.jpg"/>
    <hyperlink ref="U24" r:id="rId26" display="https://pbs.twimg.com/media/DwkqS5eU0AAA1KA.jpg"/>
    <hyperlink ref="V3" r:id="rId27" display="http://pbs.twimg.com/profile_images/660759706554748928/oljnXKAM_normal.jpg"/>
    <hyperlink ref="V4" r:id="rId28" display="http://pbs.twimg.com/profile_images/660759706554748928/oljnXKAM_normal.jpg"/>
    <hyperlink ref="V5" r:id="rId29" display="http://pbs.twimg.com/profile_images/1068156781476630528/pqUSEn55_normal.jpg"/>
    <hyperlink ref="V6" r:id="rId30" display="http://pbs.twimg.com/profile_images/1068156781476630528/pqUSEn55_normal.jpg"/>
    <hyperlink ref="V7" r:id="rId31" display="http://pbs.twimg.com/profile_images/1068156781476630528/pqUSEn55_normal.jpg"/>
    <hyperlink ref="V8" r:id="rId32" display="http://pbs.twimg.com/profile_images/1068156781476630528/pqUSEn55_normal.jpg"/>
    <hyperlink ref="V9" r:id="rId33" display="http://pbs.twimg.com/profile_images/521694758696009729/mD8iRcEp_normal.jpeg"/>
    <hyperlink ref="V10" r:id="rId34" display="http://pbs.twimg.com/profile_images/2995195932/06d6ffaa218d344678ffe3df160ed42f_normal.png"/>
    <hyperlink ref="V11" r:id="rId35" display="http://pbs.twimg.com/profile_images/915514863559966720/d0L1gMRJ_normal.jpg"/>
    <hyperlink ref="V12" r:id="rId36" display="http://pbs.twimg.com/profile_images/806914304561684480/e4EvbujK_normal.jpg"/>
    <hyperlink ref="V13" r:id="rId37" display="http://pbs.twimg.com/profile_images/1080398583000633345/qwFLWNM3_normal.jpg"/>
    <hyperlink ref="V14" r:id="rId38" display="https://pbs.twimg.com/tweet_video_thumb/DwUlRdDW0AAH3VS.jpg"/>
    <hyperlink ref="V15" r:id="rId39" display="http://pbs.twimg.com/profile_images/1080398583000633345/qwFLWNM3_normal.jpg"/>
    <hyperlink ref="V16" r:id="rId40" display="https://pbs.twimg.com/tweet_video_thumb/DwUlRdDW0AAH3VS.jpg"/>
    <hyperlink ref="V17" r:id="rId41" display="http://pbs.twimg.com/profile_images/1080398583000633345/qwFLWNM3_normal.jpg"/>
    <hyperlink ref="V18" r:id="rId42" display="http://pbs.twimg.com/profile_images/825443965247877120/NN0MCiQG_normal.jpg"/>
    <hyperlink ref="V19" r:id="rId43" display="http://pbs.twimg.com/profile_images/1080398583000633345/qwFLWNM3_normal.jpg"/>
    <hyperlink ref="V20" r:id="rId44" display="http://pbs.twimg.com/profile_images/1080398583000633345/qwFLWNM3_normal.jpg"/>
    <hyperlink ref="V21" r:id="rId45" display="https://pbs.twimg.com/media/DweaS1EWwAUQ6Z-.jpg"/>
    <hyperlink ref="V22" r:id="rId46" display="https://pbs.twimg.com/media/DweaS1EWwAUQ6Z-.jpg"/>
    <hyperlink ref="V23" r:id="rId47" display="http://pbs.twimg.com/profile_images/740627963557744640/Ac0eZ0jS_normal.jpg"/>
    <hyperlink ref="V24" r:id="rId48" display="https://pbs.twimg.com/media/DwkqS5eU0AAA1KA.jpg"/>
    <hyperlink ref="V25" r:id="rId49" display="http://pbs.twimg.com/profile_images/1080398583000633345/qwFLWNM3_normal.jpg"/>
    <hyperlink ref="V26" r:id="rId50" display="http://pbs.twimg.com/profile_images/941009833926344704/gicrE24c_normal.jpg"/>
    <hyperlink ref="V27" r:id="rId51" display="http://pbs.twimg.com/profile_images/941009833926344704/gicrE24c_normal.jpg"/>
    <hyperlink ref="V28" r:id="rId52" display="http://pbs.twimg.com/profile_images/941009833926344704/gicrE24c_normal.jpg"/>
    <hyperlink ref="V29" r:id="rId53" display="http://pbs.twimg.com/profile_images/1080398583000633345/qwFLWNM3_normal.jpg"/>
    <hyperlink ref="V30" r:id="rId54" display="http://pbs.twimg.com/profile_images/1080398583000633345/qwFLWNM3_normal.jpg"/>
    <hyperlink ref="V31" r:id="rId55" display="http://pbs.twimg.com/profile_images/1080398583000633345/qwFLWNM3_normal.jpg"/>
    <hyperlink ref="V32" r:id="rId56" display="http://pbs.twimg.com/profile_images/1080398583000633345/qwFLWNM3_normal.jpg"/>
    <hyperlink ref="V33" r:id="rId57" display="http://pbs.twimg.com/profile_images/1080398583000633345/qwFLWNM3_normal.jpg"/>
    <hyperlink ref="V34" r:id="rId58" display="http://pbs.twimg.com/profile_images/1080398583000633345/qwFLWNM3_normal.jpg"/>
    <hyperlink ref="V35" r:id="rId59" display="http://pbs.twimg.com/profile_images/1080398583000633345/qwFLWNM3_normal.jpg"/>
    <hyperlink ref="V36" r:id="rId60" display="http://pbs.twimg.com/profile_images/1080398583000633345/qwFLWNM3_normal.jpg"/>
    <hyperlink ref="X3" r:id="rId61" display="https://twitter.com/#!/cazturner32/status/1080850587883835393"/>
    <hyperlink ref="X4" r:id="rId62" display="https://twitter.com/#!/cazturner32/status/1080850727839432709"/>
    <hyperlink ref="X5" r:id="rId63" display="https://twitter.com/#!/jeff_w7/status/1080870146795802624"/>
    <hyperlink ref="X6" r:id="rId64" display="https://twitter.com/#!/jeff_w7/status/1080870041229410305"/>
    <hyperlink ref="X7" r:id="rId65" display="https://twitter.com/#!/jeff_w7/status/1080870146795802624"/>
    <hyperlink ref="X8" r:id="rId66" display="https://twitter.com/#!/jeff_w7/status/1080870146795802624"/>
    <hyperlink ref="X9" r:id="rId67" display="https://twitter.com/#!/smckeveny/status/1082311984492748800"/>
    <hyperlink ref="X10" r:id="rId68" display="https://twitter.com/#!/softwaretimes/status/1083417379860709377"/>
    <hyperlink ref="X11" r:id="rId69" display="https://twitter.com/#!/nmachijidenma/status/1083649477582307329"/>
    <hyperlink ref="X12" r:id="rId70" display="https://twitter.com/#!/johnrmatthews/status/1083754950893715457"/>
    <hyperlink ref="X13" r:id="rId71" display="https://twitter.com/#!/trurating/status/1082274711239868417"/>
    <hyperlink ref="X14" r:id="rId72" display="https://twitter.com/#!/dgingiss/status/1082312286998577152"/>
    <hyperlink ref="X15" r:id="rId73" display="https://twitter.com/#!/trurating/status/1082297248136998913"/>
    <hyperlink ref="X16" r:id="rId74" display="https://twitter.com/#!/dgingiss/status/1082312286998577152"/>
    <hyperlink ref="X17" r:id="rId75" display="https://twitter.com/#!/trurating/status/1082297248136998913"/>
    <hyperlink ref="X18" r:id="rId76" display="https://twitter.com/#!/accuviasw/status/1079745401811550209"/>
    <hyperlink ref="X19" r:id="rId77" display="https://twitter.com/#!/trurating/status/1080427237361496064"/>
    <hyperlink ref="X20" r:id="rId78" display="https://twitter.com/#!/trurating/status/1082274711239868417"/>
    <hyperlink ref="X21" r:id="rId79" display="https://twitter.com/#!/trurating/status/1083005105807507458"/>
    <hyperlink ref="X22" r:id="rId80" display="https://twitter.com/#!/trurating/status/1083005105807507458"/>
    <hyperlink ref="X23" r:id="rId81" display="https://twitter.com/#!/rmhpos/status/1083005840330616832"/>
    <hyperlink ref="X24" r:id="rId82" display="https://twitter.com/#!/rmhpos/status/1083443893369065472"/>
    <hyperlink ref="X25" r:id="rId83" display="https://twitter.com/#!/trurating/status/1083656769631600640"/>
    <hyperlink ref="X26" r:id="rId84" display="https://twitter.com/#!/gk_software_usa/status/1083424870753542144"/>
    <hyperlink ref="X27" r:id="rId85" display="https://twitter.com/#!/gk_software_usa/status/1083777086874157057"/>
    <hyperlink ref="X28" r:id="rId86" display="https://twitter.com/#!/gk_software_usa/status/1083780090008424448"/>
    <hyperlink ref="X29" r:id="rId87" display="https://twitter.com/#!/trurating/status/1083473462524633088"/>
    <hyperlink ref="X30" r:id="rId88" display="https://twitter.com/#!/trurating/status/1083477546354835456"/>
    <hyperlink ref="X31" r:id="rId89" display="https://twitter.com/#!/trurating/status/1083752163136946176"/>
    <hyperlink ref="X32" r:id="rId90" display="https://twitter.com/#!/trurating/status/1080839069859545088"/>
    <hyperlink ref="X33" r:id="rId91" display="https://twitter.com/#!/trurating/status/1080839293785042944"/>
    <hyperlink ref="X34" r:id="rId92" display="https://twitter.com/#!/trurating/status/1082646461429567494"/>
    <hyperlink ref="X35" r:id="rId93" display="https://twitter.com/#!/trurating/status/1083823161865629699"/>
    <hyperlink ref="X36" r:id="rId94" display="https://twitter.com/#!/trurating/status/1083823672878604288"/>
  </hyperlinks>
  <printOptions/>
  <pageMargins left="0.7" right="0.7" top="0.75" bottom="0.75" header="0.3" footer="0.3"/>
  <pageSetup horizontalDpi="600" verticalDpi="600" orientation="portrait" r:id="rId98"/>
  <legacyDrawing r:id="rId96"/>
  <tableParts>
    <tablePart r:id="rId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722</v>
      </c>
      <c r="B1" s="13" t="s">
        <v>792</v>
      </c>
      <c r="C1" s="13" t="s">
        <v>793</v>
      </c>
      <c r="D1" s="13" t="s">
        <v>144</v>
      </c>
      <c r="E1" s="13" t="s">
        <v>795</v>
      </c>
      <c r="F1" s="13" t="s">
        <v>796</v>
      </c>
      <c r="G1" s="13" t="s">
        <v>797</v>
      </c>
    </row>
    <row r="2" spans="1:7" ht="15">
      <c r="A2" s="85" t="s">
        <v>589</v>
      </c>
      <c r="B2" s="85">
        <v>38</v>
      </c>
      <c r="C2" s="132">
        <v>0.0581039755351682</v>
      </c>
      <c r="D2" s="85" t="s">
        <v>794</v>
      </c>
      <c r="E2" s="85"/>
      <c r="F2" s="85"/>
      <c r="G2" s="85"/>
    </row>
    <row r="3" spans="1:7" ht="15">
      <c r="A3" s="85" t="s">
        <v>590</v>
      </c>
      <c r="B3" s="85">
        <v>0</v>
      </c>
      <c r="C3" s="132">
        <v>0</v>
      </c>
      <c r="D3" s="85" t="s">
        <v>794</v>
      </c>
      <c r="E3" s="85"/>
      <c r="F3" s="85"/>
      <c r="G3" s="85"/>
    </row>
    <row r="4" spans="1:7" ht="15">
      <c r="A4" s="85" t="s">
        <v>591</v>
      </c>
      <c r="B4" s="85">
        <v>0</v>
      </c>
      <c r="C4" s="132">
        <v>0</v>
      </c>
      <c r="D4" s="85" t="s">
        <v>794</v>
      </c>
      <c r="E4" s="85"/>
      <c r="F4" s="85"/>
      <c r="G4" s="85"/>
    </row>
    <row r="5" spans="1:7" ht="15">
      <c r="A5" s="85" t="s">
        <v>592</v>
      </c>
      <c r="B5" s="85">
        <v>616</v>
      </c>
      <c r="C5" s="132">
        <v>0.9418960244648318</v>
      </c>
      <c r="D5" s="85" t="s">
        <v>794</v>
      </c>
      <c r="E5" s="85"/>
      <c r="F5" s="85"/>
      <c r="G5" s="85"/>
    </row>
    <row r="6" spans="1:7" ht="15">
      <c r="A6" s="85" t="s">
        <v>593</v>
      </c>
      <c r="B6" s="85">
        <v>654</v>
      </c>
      <c r="C6" s="132">
        <v>1</v>
      </c>
      <c r="D6" s="85" t="s">
        <v>794</v>
      </c>
      <c r="E6" s="85"/>
      <c r="F6" s="85"/>
      <c r="G6" s="85"/>
    </row>
    <row r="7" spans="1:7" ht="15">
      <c r="A7" s="91" t="s">
        <v>218</v>
      </c>
      <c r="B7" s="91">
        <v>14</v>
      </c>
      <c r="C7" s="133">
        <v>0.011633430190761481</v>
      </c>
      <c r="D7" s="91" t="s">
        <v>794</v>
      </c>
      <c r="E7" s="91" t="b">
        <v>0</v>
      </c>
      <c r="F7" s="91" t="b">
        <v>0</v>
      </c>
      <c r="G7" s="91" t="b">
        <v>0</v>
      </c>
    </row>
    <row r="8" spans="1:7" ht="15">
      <c r="A8" s="91" t="s">
        <v>594</v>
      </c>
      <c r="B8" s="91">
        <v>14</v>
      </c>
      <c r="C8" s="133">
        <v>0.014166371188468623</v>
      </c>
      <c r="D8" s="91" t="s">
        <v>794</v>
      </c>
      <c r="E8" s="91" t="b">
        <v>0</v>
      </c>
      <c r="F8" s="91" t="b">
        <v>0</v>
      </c>
      <c r="G8" s="91" t="b">
        <v>0</v>
      </c>
    </row>
    <row r="9" spans="1:7" ht="15">
      <c r="A9" s="91" t="s">
        <v>595</v>
      </c>
      <c r="B9" s="91">
        <v>12</v>
      </c>
      <c r="C9" s="133">
        <v>0.01101177412352901</v>
      </c>
      <c r="D9" s="91" t="s">
        <v>794</v>
      </c>
      <c r="E9" s="91" t="b">
        <v>0</v>
      </c>
      <c r="F9" s="91" t="b">
        <v>0</v>
      </c>
      <c r="G9" s="91" t="b">
        <v>0</v>
      </c>
    </row>
    <row r="10" spans="1:7" ht="15">
      <c r="A10" s="91" t="s">
        <v>596</v>
      </c>
      <c r="B10" s="91">
        <v>10</v>
      </c>
      <c r="C10" s="133">
        <v>0.012292157653438763</v>
      </c>
      <c r="D10" s="91" t="s">
        <v>794</v>
      </c>
      <c r="E10" s="91" t="b">
        <v>0</v>
      </c>
      <c r="F10" s="91" t="b">
        <v>0</v>
      </c>
      <c r="G10" s="91" t="b">
        <v>0</v>
      </c>
    </row>
    <row r="11" spans="1:7" ht="15">
      <c r="A11" s="91" t="s">
        <v>597</v>
      </c>
      <c r="B11" s="91">
        <v>9</v>
      </c>
      <c r="C11" s="133">
        <v>0.012211003489158307</v>
      </c>
      <c r="D11" s="91" t="s">
        <v>794</v>
      </c>
      <c r="E11" s="91" t="b">
        <v>0</v>
      </c>
      <c r="F11" s="91" t="b">
        <v>0</v>
      </c>
      <c r="G11" s="91" t="b">
        <v>0</v>
      </c>
    </row>
    <row r="12" spans="1:7" ht="15">
      <c r="A12" s="91" t="s">
        <v>599</v>
      </c>
      <c r="B12" s="91">
        <v>9</v>
      </c>
      <c r="C12" s="133">
        <v>0.011062941888094886</v>
      </c>
      <c r="D12" s="91" t="s">
        <v>794</v>
      </c>
      <c r="E12" s="91" t="b">
        <v>0</v>
      </c>
      <c r="F12" s="91" t="b">
        <v>0</v>
      </c>
      <c r="G12" s="91" t="b">
        <v>0</v>
      </c>
    </row>
    <row r="13" spans="1:7" ht="15">
      <c r="A13" s="91" t="s">
        <v>611</v>
      </c>
      <c r="B13" s="91">
        <v>8</v>
      </c>
      <c r="C13" s="133">
        <v>0.014926444429051378</v>
      </c>
      <c r="D13" s="91" t="s">
        <v>794</v>
      </c>
      <c r="E13" s="91" t="b">
        <v>0</v>
      </c>
      <c r="F13" s="91" t="b">
        <v>0</v>
      </c>
      <c r="G13" s="91" t="b">
        <v>0</v>
      </c>
    </row>
    <row r="14" spans="1:7" ht="15">
      <c r="A14" s="91" t="s">
        <v>606</v>
      </c>
      <c r="B14" s="91">
        <v>7</v>
      </c>
      <c r="C14" s="133">
        <v>0.010509775409715054</v>
      </c>
      <c r="D14" s="91" t="s">
        <v>794</v>
      </c>
      <c r="E14" s="91" t="b">
        <v>0</v>
      </c>
      <c r="F14" s="91" t="b">
        <v>0</v>
      </c>
      <c r="G14" s="91" t="b">
        <v>0</v>
      </c>
    </row>
    <row r="15" spans="1:7" ht="15">
      <c r="A15" s="91" t="s">
        <v>283</v>
      </c>
      <c r="B15" s="91">
        <v>6</v>
      </c>
      <c r="C15" s="133">
        <v>0.010010076523070956</v>
      </c>
      <c r="D15" s="91" t="s">
        <v>794</v>
      </c>
      <c r="E15" s="91" t="b">
        <v>0</v>
      </c>
      <c r="F15" s="91" t="b">
        <v>0</v>
      </c>
      <c r="G15" s="91" t="b">
        <v>0</v>
      </c>
    </row>
    <row r="16" spans="1:7" ht="15">
      <c r="A16" s="91" t="s">
        <v>609</v>
      </c>
      <c r="B16" s="91">
        <v>5</v>
      </c>
      <c r="C16" s="133">
        <v>0.009329027768157113</v>
      </c>
      <c r="D16" s="91" t="s">
        <v>794</v>
      </c>
      <c r="E16" s="91" t="b">
        <v>1</v>
      </c>
      <c r="F16" s="91" t="b">
        <v>0</v>
      </c>
      <c r="G16" s="91" t="b">
        <v>0</v>
      </c>
    </row>
    <row r="17" spans="1:7" ht="15">
      <c r="A17" s="91" t="s">
        <v>601</v>
      </c>
      <c r="B17" s="91">
        <v>5</v>
      </c>
      <c r="C17" s="133">
        <v>0.009329027768157113</v>
      </c>
      <c r="D17" s="91" t="s">
        <v>794</v>
      </c>
      <c r="E17" s="91" t="b">
        <v>0</v>
      </c>
      <c r="F17" s="91" t="b">
        <v>0</v>
      </c>
      <c r="G17" s="91" t="b">
        <v>0</v>
      </c>
    </row>
    <row r="18" spans="1:7" ht="15">
      <c r="A18" s="91" t="s">
        <v>284</v>
      </c>
      <c r="B18" s="91">
        <v>5</v>
      </c>
      <c r="C18" s="133">
        <v>0.009329027768157113</v>
      </c>
      <c r="D18" s="91" t="s">
        <v>794</v>
      </c>
      <c r="E18" s="91" t="b">
        <v>0</v>
      </c>
      <c r="F18" s="91" t="b">
        <v>0</v>
      </c>
      <c r="G18" s="91" t="b">
        <v>0</v>
      </c>
    </row>
    <row r="19" spans="1:7" ht="15">
      <c r="A19" s="91" t="s">
        <v>600</v>
      </c>
      <c r="B19" s="91">
        <v>5</v>
      </c>
      <c r="C19" s="133">
        <v>0.009329027768157113</v>
      </c>
      <c r="D19" s="91" t="s">
        <v>794</v>
      </c>
      <c r="E19" s="91" t="b">
        <v>0</v>
      </c>
      <c r="F19" s="91" t="b">
        <v>0</v>
      </c>
      <c r="G19" s="91" t="b">
        <v>0</v>
      </c>
    </row>
    <row r="20" spans="1:7" ht="15">
      <c r="A20" s="91" t="s">
        <v>602</v>
      </c>
      <c r="B20" s="91">
        <v>5</v>
      </c>
      <c r="C20" s="133">
        <v>0.010537382045065546</v>
      </c>
      <c r="D20" s="91" t="s">
        <v>794</v>
      </c>
      <c r="E20" s="91" t="b">
        <v>0</v>
      </c>
      <c r="F20" s="91" t="b">
        <v>0</v>
      </c>
      <c r="G20" s="91" t="b">
        <v>0</v>
      </c>
    </row>
    <row r="21" spans="1:7" ht="15">
      <c r="A21" s="91" t="s">
        <v>723</v>
      </c>
      <c r="B21" s="91">
        <v>5</v>
      </c>
      <c r="C21" s="133">
        <v>0.009329027768157113</v>
      </c>
      <c r="D21" s="91" t="s">
        <v>794</v>
      </c>
      <c r="E21" s="91" t="b">
        <v>0</v>
      </c>
      <c r="F21" s="91" t="b">
        <v>0</v>
      </c>
      <c r="G21" s="91" t="b">
        <v>0</v>
      </c>
    </row>
    <row r="22" spans="1:7" ht="15">
      <c r="A22" s="91" t="s">
        <v>724</v>
      </c>
      <c r="B22" s="91">
        <v>5</v>
      </c>
      <c r="C22" s="133">
        <v>0.009329027768157113</v>
      </c>
      <c r="D22" s="91" t="s">
        <v>794</v>
      </c>
      <c r="E22" s="91" t="b">
        <v>0</v>
      </c>
      <c r="F22" s="91" t="b">
        <v>0</v>
      </c>
      <c r="G22" s="91" t="b">
        <v>0</v>
      </c>
    </row>
    <row r="23" spans="1:7" ht="15">
      <c r="A23" s="91" t="s">
        <v>725</v>
      </c>
      <c r="B23" s="91">
        <v>5</v>
      </c>
      <c r="C23" s="133">
        <v>0.009329027768157113</v>
      </c>
      <c r="D23" s="91" t="s">
        <v>794</v>
      </c>
      <c r="E23" s="91" t="b">
        <v>0</v>
      </c>
      <c r="F23" s="91" t="b">
        <v>0</v>
      </c>
      <c r="G23" s="91" t="b">
        <v>0</v>
      </c>
    </row>
    <row r="24" spans="1:7" ht="15">
      <c r="A24" s="91" t="s">
        <v>726</v>
      </c>
      <c r="B24" s="91">
        <v>4</v>
      </c>
      <c r="C24" s="133">
        <v>0.008429905636052436</v>
      </c>
      <c r="D24" s="91" t="s">
        <v>794</v>
      </c>
      <c r="E24" s="91" t="b">
        <v>0</v>
      </c>
      <c r="F24" s="91" t="b">
        <v>0</v>
      </c>
      <c r="G24" s="91" t="b">
        <v>0</v>
      </c>
    </row>
    <row r="25" spans="1:7" ht="15">
      <c r="A25" s="91" t="s">
        <v>727</v>
      </c>
      <c r="B25" s="91">
        <v>4</v>
      </c>
      <c r="C25" s="133">
        <v>0.008429905636052436</v>
      </c>
      <c r="D25" s="91" t="s">
        <v>794</v>
      </c>
      <c r="E25" s="91" t="b">
        <v>0</v>
      </c>
      <c r="F25" s="91" t="b">
        <v>0</v>
      </c>
      <c r="G25" s="91" t="b">
        <v>0</v>
      </c>
    </row>
    <row r="26" spans="1:7" ht="15">
      <c r="A26" s="91" t="s">
        <v>222</v>
      </c>
      <c r="B26" s="91">
        <v>4</v>
      </c>
      <c r="C26" s="133">
        <v>0.008429905636052436</v>
      </c>
      <c r="D26" s="91" t="s">
        <v>794</v>
      </c>
      <c r="E26" s="91" t="b">
        <v>0</v>
      </c>
      <c r="F26" s="91" t="b">
        <v>0</v>
      </c>
      <c r="G26" s="91" t="b">
        <v>0</v>
      </c>
    </row>
    <row r="27" spans="1:7" ht="15">
      <c r="A27" s="91" t="s">
        <v>728</v>
      </c>
      <c r="B27" s="91">
        <v>4</v>
      </c>
      <c r="C27" s="133">
        <v>0.008429905636052436</v>
      </c>
      <c r="D27" s="91" t="s">
        <v>794</v>
      </c>
      <c r="E27" s="91" t="b">
        <v>0</v>
      </c>
      <c r="F27" s="91" t="b">
        <v>0</v>
      </c>
      <c r="G27" s="91" t="b">
        <v>0</v>
      </c>
    </row>
    <row r="28" spans="1:7" ht="15">
      <c r="A28" s="91" t="s">
        <v>607</v>
      </c>
      <c r="B28" s="91">
        <v>4</v>
      </c>
      <c r="C28" s="133">
        <v>0.008429905636052436</v>
      </c>
      <c r="D28" s="91" t="s">
        <v>794</v>
      </c>
      <c r="E28" s="91" t="b">
        <v>0</v>
      </c>
      <c r="F28" s="91" t="b">
        <v>0</v>
      </c>
      <c r="G28" s="91" t="b">
        <v>0</v>
      </c>
    </row>
    <row r="29" spans="1:7" ht="15">
      <c r="A29" s="91" t="s">
        <v>608</v>
      </c>
      <c r="B29" s="91">
        <v>4</v>
      </c>
      <c r="C29" s="133">
        <v>0.008429905636052436</v>
      </c>
      <c r="D29" s="91" t="s">
        <v>794</v>
      </c>
      <c r="E29" s="91" t="b">
        <v>0</v>
      </c>
      <c r="F29" s="91" t="b">
        <v>0</v>
      </c>
      <c r="G29" s="91" t="b">
        <v>0</v>
      </c>
    </row>
    <row r="30" spans="1:7" ht="15">
      <c r="A30" s="91" t="s">
        <v>220</v>
      </c>
      <c r="B30" s="91">
        <v>4</v>
      </c>
      <c r="C30" s="133">
        <v>0.008429905636052436</v>
      </c>
      <c r="D30" s="91" t="s">
        <v>794</v>
      </c>
      <c r="E30" s="91" t="b">
        <v>0</v>
      </c>
      <c r="F30" s="91" t="b">
        <v>0</v>
      </c>
      <c r="G30" s="91" t="b">
        <v>0</v>
      </c>
    </row>
    <row r="31" spans="1:7" ht="15">
      <c r="A31" s="91" t="s">
        <v>729</v>
      </c>
      <c r="B31" s="91">
        <v>4</v>
      </c>
      <c r="C31" s="133">
        <v>0.008429905636052436</v>
      </c>
      <c r="D31" s="91" t="s">
        <v>794</v>
      </c>
      <c r="E31" s="91" t="b">
        <v>0</v>
      </c>
      <c r="F31" s="91" t="b">
        <v>0</v>
      </c>
      <c r="G31" s="91" t="b">
        <v>0</v>
      </c>
    </row>
    <row r="32" spans="1:7" ht="15">
      <c r="A32" s="91" t="s">
        <v>730</v>
      </c>
      <c r="B32" s="91">
        <v>4</v>
      </c>
      <c r="C32" s="133">
        <v>0.008429905636052436</v>
      </c>
      <c r="D32" s="91" t="s">
        <v>794</v>
      </c>
      <c r="E32" s="91" t="b">
        <v>0</v>
      </c>
      <c r="F32" s="91" t="b">
        <v>0</v>
      </c>
      <c r="G32" s="91" t="b">
        <v>0</v>
      </c>
    </row>
    <row r="33" spans="1:7" ht="15">
      <c r="A33" s="91" t="s">
        <v>731</v>
      </c>
      <c r="B33" s="91">
        <v>4</v>
      </c>
      <c r="C33" s="133">
        <v>0.008429905636052436</v>
      </c>
      <c r="D33" s="91" t="s">
        <v>794</v>
      </c>
      <c r="E33" s="91" t="b">
        <v>0</v>
      </c>
      <c r="F33" s="91" t="b">
        <v>0</v>
      </c>
      <c r="G33" s="91" t="b">
        <v>0</v>
      </c>
    </row>
    <row r="34" spans="1:7" ht="15">
      <c r="A34" s="91" t="s">
        <v>732</v>
      </c>
      <c r="B34" s="91">
        <v>4</v>
      </c>
      <c r="C34" s="133">
        <v>0.008429905636052436</v>
      </c>
      <c r="D34" s="91" t="s">
        <v>794</v>
      </c>
      <c r="E34" s="91" t="b">
        <v>1</v>
      </c>
      <c r="F34" s="91" t="b">
        <v>0</v>
      </c>
      <c r="G34" s="91" t="b">
        <v>0</v>
      </c>
    </row>
    <row r="35" spans="1:7" ht="15">
      <c r="A35" s="91" t="s">
        <v>733</v>
      </c>
      <c r="B35" s="91">
        <v>4</v>
      </c>
      <c r="C35" s="133">
        <v>0.008429905636052436</v>
      </c>
      <c r="D35" s="91" t="s">
        <v>794</v>
      </c>
      <c r="E35" s="91" t="b">
        <v>1</v>
      </c>
      <c r="F35" s="91" t="b">
        <v>0</v>
      </c>
      <c r="G35" s="91" t="b">
        <v>0</v>
      </c>
    </row>
    <row r="36" spans="1:7" ht="15">
      <c r="A36" s="91" t="s">
        <v>734</v>
      </c>
      <c r="B36" s="91">
        <v>3</v>
      </c>
      <c r="C36" s="133">
        <v>0.007257132992188704</v>
      </c>
      <c r="D36" s="91" t="s">
        <v>794</v>
      </c>
      <c r="E36" s="91" t="b">
        <v>0</v>
      </c>
      <c r="F36" s="91" t="b">
        <v>0</v>
      </c>
      <c r="G36" s="91" t="b">
        <v>0</v>
      </c>
    </row>
    <row r="37" spans="1:7" ht="15">
      <c r="A37" s="91" t="s">
        <v>735</v>
      </c>
      <c r="B37" s="91">
        <v>3</v>
      </c>
      <c r="C37" s="133">
        <v>0.007257132992188704</v>
      </c>
      <c r="D37" s="91" t="s">
        <v>794</v>
      </c>
      <c r="E37" s="91" t="b">
        <v>0</v>
      </c>
      <c r="F37" s="91" t="b">
        <v>0</v>
      </c>
      <c r="G37" s="91" t="b">
        <v>0</v>
      </c>
    </row>
    <row r="38" spans="1:7" ht="15">
      <c r="A38" s="91" t="s">
        <v>736</v>
      </c>
      <c r="B38" s="91">
        <v>3</v>
      </c>
      <c r="C38" s="133">
        <v>0.007257132992188704</v>
      </c>
      <c r="D38" s="91" t="s">
        <v>794</v>
      </c>
      <c r="E38" s="91" t="b">
        <v>1</v>
      </c>
      <c r="F38" s="91" t="b">
        <v>0</v>
      </c>
      <c r="G38" s="91" t="b">
        <v>0</v>
      </c>
    </row>
    <row r="39" spans="1:7" ht="15">
      <c r="A39" s="91" t="s">
        <v>737</v>
      </c>
      <c r="B39" s="91">
        <v>3</v>
      </c>
      <c r="C39" s="133">
        <v>0.007257132992188704</v>
      </c>
      <c r="D39" s="91" t="s">
        <v>794</v>
      </c>
      <c r="E39" s="91" t="b">
        <v>0</v>
      </c>
      <c r="F39" s="91" t="b">
        <v>0</v>
      </c>
      <c r="G39" s="91" t="b">
        <v>0</v>
      </c>
    </row>
    <row r="40" spans="1:7" ht="15">
      <c r="A40" s="91" t="s">
        <v>738</v>
      </c>
      <c r="B40" s="91">
        <v>3</v>
      </c>
      <c r="C40" s="133">
        <v>0.007257132992188704</v>
      </c>
      <c r="D40" s="91" t="s">
        <v>794</v>
      </c>
      <c r="E40" s="91" t="b">
        <v>0</v>
      </c>
      <c r="F40" s="91" t="b">
        <v>0</v>
      </c>
      <c r="G40" s="91" t="b">
        <v>0</v>
      </c>
    </row>
    <row r="41" spans="1:7" ht="15">
      <c r="A41" s="91" t="s">
        <v>739</v>
      </c>
      <c r="B41" s="91">
        <v>3</v>
      </c>
      <c r="C41" s="133">
        <v>0.007257132992188704</v>
      </c>
      <c r="D41" s="91" t="s">
        <v>794</v>
      </c>
      <c r="E41" s="91" t="b">
        <v>0</v>
      </c>
      <c r="F41" s="91" t="b">
        <v>0</v>
      </c>
      <c r="G41" s="91" t="b">
        <v>0</v>
      </c>
    </row>
    <row r="42" spans="1:7" ht="15">
      <c r="A42" s="91" t="s">
        <v>740</v>
      </c>
      <c r="B42" s="91">
        <v>3</v>
      </c>
      <c r="C42" s="133">
        <v>0.007257132992188704</v>
      </c>
      <c r="D42" s="91" t="s">
        <v>794</v>
      </c>
      <c r="E42" s="91" t="b">
        <v>1</v>
      </c>
      <c r="F42" s="91" t="b">
        <v>0</v>
      </c>
      <c r="G42" s="91" t="b">
        <v>0</v>
      </c>
    </row>
    <row r="43" spans="1:7" ht="15">
      <c r="A43" s="91" t="s">
        <v>741</v>
      </c>
      <c r="B43" s="91">
        <v>3</v>
      </c>
      <c r="C43" s="133">
        <v>0.007257132992188704</v>
      </c>
      <c r="D43" s="91" t="s">
        <v>794</v>
      </c>
      <c r="E43" s="91" t="b">
        <v>0</v>
      </c>
      <c r="F43" s="91" t="b">
        <v>0</v>
      </c>
      <c r="G43" s="91" t="b">
        <v>0</v>
      </c>
    </row>
    <row r="44" spans="1:7" ht="15">
      <c r="A44" s="91" t="s">
        <v>742</v>
      </c>
      <c r="B44" s="91">
        <v>3</v>
      </c>
      <c r="C44" s="133">
        <v>0.007257132992188704</v>
      </c>
      <c r="D44" s="91" t="s">
        <v>794</v>
      </c>
      <c r="E44" s="91" t="b">
        <v>0</v>
      </c>
      <c r="F44" s="91" t="b">
        <v>0</v>
      </c>
      <c r="G44" s="91" t="b">
        <v>0</v>
      </c>
    </row>
    <row r="45" spans="1:7" ht="15">
      <c r="A45" s="91" t="s">
        <v>743</v>
      </c>
      <c r="B45" s="91">
        <v>3</v>
      </c>
      <c r="C45" s="133">
        <v>0.007257132992188704</v>
      </c>
      <c r="D45" s="91" t="s">
        <v>794</v>
      </c>
      <c r="E45" s="91" t="b">
        <v>0</v>
      </c>
      <c r="F45" s="91" t="b">
        <v>0</v>
      </c>
      <c r="G45" s="91" t="b">
        <v>0</v>
      </c>
    </row>
    <row r="46" spans="1:7" ht="15">
      <c r="A46" s="91" t="s">
        <v>744</v>
      </c>
      <c r="B46" s="91">
        <v>3</v>
      </c>
      <c r="C46" s="133">
        <v>0.007257132992188704</v>
      </c>
      <c r="D46" s="91" t="s">
        <v>794</v>
      </c>
      <c r="E46" s="91" t="b">
        <v>0</v>
      </c>
      <c r="F46" s="91" t="b">
        <v>0</v>
      </c>
      <c r="G46" s="91" t="b">
        <v>0</v>
      </c>
    </row>
    <row r="47" spans="1:7" ht="15">
      <c r="A47" s="91" t="s">
        <v>745</v>
      </c>
      <c r="B47" s="91">
        <v>3</v>
      </c>
      <c r="C47" s="133">
        <v>0.007257132992188704</v>
      </c>
      <c r="D47" s="91" t="s">
        <v>794</v>
      </c>
      <c r="E47" s="91" t="b">
        <v>0</v>
      </c>
      <c r="F47" s="91" t="b">
        <v>0</v>
      </c>
      <c r="G47" s="91" t="b">
        <v>0</v>
      </c>
    </row>
    <row r="48" spans="1:7" ht="15">
      <c r="A48" s="91" t="s">
        <v>746</v>
      </c>
      <c r="B48" s="91">
        <v>3</v>
      </c>
      <c r="C48" s="133">
        <v>0.007257132992188704</v>
      </c>
      <c r="D48" s="91" t="s">
        <v>794</v>
      </c>
      <c r="E48" s="91" t="b">
        <v>0</v>
      </c>
      <c r="F48" s="91" t="b">
        <v>0</v>
      </c>
      <c r="G48" s="91" t="b">
        <v>0</v>
      </c>
    </row>
    <row r="49" spans="1:7" ht="15">
      <c r="A49" s="91" t="s">
        <v>224</v>
      </c>
      <c r="B49" s="91">
        <v>3</v>
      </c>
      <c r="C49" s="133">
        <v>0.007257132992188704</v>
      </c>
      <c r="D49" s="91" t="s">
        <v>794</v>
      </c>
      <c r="E49" s="91" t="b">
        <v>0</v>
      </c>
      <c r="F49" s="91" t="b">
        <v>0</v>
      </c>
      <c r="G49" s="91" t="b">
        <v>0</v>
      </c>
    </row>
    <row r="50" spans="1:7" ht="15">
      <c r="A50" s="91" t="s">
        <v>612</v>
      </c>
      <c r="B50" s="91">
        <v>3</v>
      </c>
      <c r="C50" s="133">
        <v>0.007257132992188704</v>
      </c>
      <c r="D50" s="91" t="s">
        <v>794</v>
      </c>
      <c r="E50" s="91" t="b">
        <v>1</v>
      </c>
      <c r="F50" s="91" t="b">
        <v>0</v>
      </c>
      <c r="G50" s="91" t="b">
        <v>0</v>
      </c>
    </row>
    <row r="51" spans="1:7" ht="15">
      <c r="A51" s="91" t="s">
        <v>613</v>
      </c>
      <c r="B51" s="91">
        <v>3</v>
      </c>
      <c r="C51" s="133">
        <v>0.007257132992188704</v>
      </c>
      <c r="D51" s="91" t="s">
        <v>794</v>
      </c>
      <c r="E51" s="91" t="b">
        <v>0</v>
      </c>
      <c r="F51" s="91" t="b">
        <v>0</v>
      </c>
      <c r="G51" s="91" t="b">
        <v>0</v>
      </c>
    </row>
    <row r="52" spans="1:7" ht="15">
      <c r="A52" s="91" t="s">
        <v>747</v>
      </c>
      <c r="B52" s="91">
        <v>2</v>
      </c>
      <c r="C52" s="133">
        <v>0.005716349305128369</v>
      </c>
      <c r="D52" s="91" t="s">
        <v>794</v>
      </c>
      <c r="E52" s="91" t="b">
        <v>0</v>
      </c>
      <c r="F52" s="91" t="b">
        <v>0</v>
      </c>
      <c r="G52" s="91" t="b">
        <v>0</v>
      </c>
    </row>
    <row r="53" spans="1:7" ht="15">
      <c r="A53" s="91" t="s">
        <v>748</v>
      </c>
      <c r="B53" s="91">
        <v>2</v>
      </c>
      <c r="C53" s="133">
        <v>0.005716349305128369</v>
      </c>
      <c r="D53" s="91" t="s">
        <v>794</v>
      </c>
      <c r="E53" s="91" t="b">
        <v>0</v>
      </c>
      <c r="F53" s="91" t="b">
        <v>0</v>
      </c>
      <c r="G53" s="91" t="b">
        <v>0</v>
      </c>
    </row>
    <row r="54" spans="1:7" ht="15">
      <c r="A54" s="91" t="s">
        <v>749</v>
      </c>
      <c r="B54" s="91">
        <v>2</v>
      </c>
      <c r="C54" s="133">
        <v>0.005716349305128369</v>
      </c>
      <c r="D54" s="91" t="s">
        <v>794</v>
      </c>
      <c r="E54" s="91" t="b">
        <v>0</v>
      </c>
      <c r="F54" s="91" t="b">
        <v>0</v>
      </c>
      <c r="G54" s="91" t="b">
        <v>0</v>
      </c>
    </row>
    <row r="55" spans="1:7" ht="15">
      <c r="A55" s="91" t="s">
        <v>750</v>
      </c>
      <c r="B55" s="91">
        <v>2</v>
      </c>
      <c r="C55" s="133">
        <v>0.005716349305128369</v>
      </c>
      <c r="D55" s="91" t="s">
        <v>794</v>
      </c>
      <c r="E55" s="91" t="b">
        <v>0</v>
      </c>
      <c r="F55" s="91" t="b">
        <v>0</v>
      </c>
      <c r="G55" s="91" t="b">
        <v>0</v>
      </c>
    </row>
    <row r="56" spans="1:7" ht="15">
      <c r="A56" s="91" t="s">
        <v>578</v>
      </c>
      <c r="B56" s="91">
        <v>2</v>
      </c>
      <c r="C56" s="133">
        <v>0.005716349305128369</v>
      </c>
      <c r="D56" s="91" t="s">
        <v>794</v>
      </c>
      <c r="E56" s="91" t="b">
        <v>0</v>
      </c>
      <c r="F56" s="91" t="b">
        <v>0</v>
      </c>
      <c r="G56" s="91" t="b">
        <v>0</v>
      </c>
    </row>
    <row r="57" spans="1:7" ht="15">
      <c r="A57" s="91" t="s">
        <v>751</v>
      </c>
      <c r="B57" s="91">
        <v>2</v>
      </c>
      <c r="C57" s="133">
        <v>0.005716349305128369</v>
      </c>
      <c r="D57" s="91" t="s">
        <v>794</v>
      </c>
      <c r="E57" s="91" t="b">
        <v>0</v>
      </c>
      <c r="F57" s="91" t="b">
        <v>0</v>
      </c>
      <c r="G57" s="91" t="b">
        <v>0</v>
      </c>
    </row>
    <row r="58" spans="1:7" ht="15">
      <c r="A58" s="91" t="s">
        <v>752</v>
      </c>
      <c r="B58" s="91">
        <v>2</v>
      </c>
      <c r="C58" s="133">
        <v>0.005716349305128369</v>
      </c>
      <c r="D58" s="91" t="s">
        <v>794</v>
      </c>
      <c r="E58" s="91" t="b">
        <v>0</v>
      </c>
      <c r="F58" s="91" t="b">
        <v>0</v>
      </c>
      <c r="G58" s="91" t="b">
        <v>0</v>
      </c>
    </row>
    <row r="59" spans="1:7" ht="15">
      <c r="A59" s="91" t="s">
        <v>753</v>
      </c>
      <c r="B59" s="91">
        <v>2</v>
      </c>
      <c r="C59" s="133">
        <v>0.005716349305128369</v>
      </c>
      <c r="D59" s="91" t="s">
        <v>794</v>
      </c>
      <c r="E59" s="91" t="b">
        <v>0</v>
      </c>
      <c r="F59" s="91" t="b">
        <v>0</v>
      </c>
      <c r="G59" s="91" t="b">
        <v>0</v>
      </c>
    </row>
    <row r="60" spans="1:7" ht="15">
      <c r="A60" s="91" t="s">
        <v>754</v>
      </c>
      <c r="B60" s="91">
        <v>2</v>
      </c>
      <c r="C60" s="133">
        <v>0.005716349305128369</v>
      </c>
      <c r="D60" s="91" t="s">
        <v>794</v>
      </c>
      <c r="E60" s="91" t="b">
        <v>0</v>
      </c>
      <c r="F60" s="91" t="b">
        <v>0</v>
      </c>
      <c r="G60" s="91" t="b">
        <v>0</v>
      </c>
    </row>
    <row r="61" spans="1:7" ht="15">
      <c r="A61" s="91" t="s">
        <v>755</v>
      </c>
      <c r="B61" s="91">
        <v>2</v>
      </c>
      <c r="C61" s="133">
        <v>0.005716349305128369</v>
      </c>
      <c r="D61" s="91" t="s">
        <v>794</v>
      </c>
      <c r="E61" s="91" t="b">
        <v>0</v>
      </c>
      <c r="F61" s="91" t="b">
        <v>0</v>
      </c>
      <c r="G61" s="91" t="b">
        <v>0</v>
      </c>
    </row>
    <row r="62" spans="1:7" ht="15">
      <c r="A62" s="91" t="s">
        <v>756</v>
      </c>
      <c r="B62" s="91">
        <v>2</v>
      </c>
      <c r="C62" s="133">
        <v>0.005716349305128369</v>
      </c>
      <c r="D62" s="91" t="s">
        <v>794</v>
      </c>
      <c r="E62" s="91" t="b">
        <v>0</v>
      </c>
      <c r="F62" s="91" t="b">
        <v>0</v>
      </c>
      <c r="G62" s="91" t="b">
        <v>0</v>
      </c>
    </row>
    <row r="63" spans="1:7" ht="15">
      <c r="A63" s="91" t="s">
        <v>757</v>
      </c>
      <c r="B63" s="91">
        <v>2</v>
      </c>
      <c r="C63" s="133">
        <v>0.005716349305128369</v>
      </c>
      <c r="D63" s="91" t="s">
        <v>794</v>
      </c>
      <c r="E63" s="91" t="b">
        <v>0</v>
      </c>
      <c r="F63" s="91" t="b">
        <v>0</v>
      </c>
      <c r="G63" s="91" t="b">
        <v>0</v>
      </c>
    </row>
    <row r="64" spans="1:7" ht="15">
      <c r="A64" s="91" t="s">
        <v>758</v>
      </c>
      <c r="B64" s="91">
        <v>2</v>
      </c>
      <c r="C64" s="133">
        <v>0.005716349305128369</v>
      </c>
      <c r="D64" s="91" t="s">
        <v>794</v>
      </c>
      <c r="E64" s="91" t="b">
        <v>0</v>
      </c>
      <c r="F64" s="91" t="b">
        <v>0</v>
      </c>
      <c r="G64" s="91" t="b">
        <v>0</v>
      </c>
    </row>
    <row r="65" spans="1:7" ht="15">
      <c r="A65" s="91" t="s">
        <v>759</v>
      </c>
      <c r="B65" s="91">
        <v>2</v>
      </c>
      <c r="C65" s="133">
        <v>0.005716349305128369</v>
      </c>
      <c r="D65" s="91" t="s">
        <v>794</v>
      </c>
      <c r="E65" s="91" t="b">
        <v>1</v>
      </c>
      <c r="F65" s="91" t="b">
        <v>0</v>
      </c>
      <c r="G65" s="91" t="b">
        <v>0</v>
      </c>
    </row>
    <row r="66" spans="1:7" ht="15">
      <c r="A66" s="91" t="s">
        <v>760</v>
      </c>
      <c r="B66" s="91">
        <v>2</v>
      </c>
      <c r="C66" s="133">
        <v>0.005716349305128369</v>
      </c>
      <c r="D66" s="91" t="s">
        <v>794</v>
      </c>
      <c r="E66" s="91" t="b">
        <v>0</v>
      </c>
      <c r="F66" s="91" t="b">
        <v>0</v>
      </c>
      <c r="G66" s="91" t="b">
        <v>0</v>
      </c>
    </row>
    <row r="67" spans="1:7" ht="15">
      <c r="A67" s="91" t="s">
        <v>761</v>
      </c>
      <c r="B67" s="91">
        <v>2</v>
      </c>
      <c r="C67" s="133">
        <v>0.005716349305128369</v>
      </c>
      <c r="D67" s="91" t="s">
        <v>794</v>
      </c>
      <c r="E67" s="91" t="b">
        <v>1</v>
      </c>
      <c r="F67" s="91" t="b">
        <v>0</v>
      </c>
      <c r="G67" s="91" t="b">
        <v>0</v>
      </c>
    </row>
    <row r="68" spans="1:7" ht="15">
      <c r="A68" s="91" t="s">
        <v>762</v>
      </c>
      <c r="B68" s="91">
        <v>2</v>
      </c>
      <c r="C68" s="133">
        <v>0.005716349305128369</v>
      </c>
      <c r="D68" s="91" t="s">
        <v>794</v>
      </c>
      <c r="E68" s="91" t="b">
        <v>0</v>
      </c>
      <c r="F68" s="91" t="b">
        <v>0</v>
      </c>
      <c r="G68" s="91" t="b">
        <v>0</v>
      </c>
    </row>
    <row r="69" spans="1:7" ht="15">
      <c r="A69" s="91" t="s">
        <v>763</v>
      </c>
      <c r="B69" s="91">
        <v>2</v>
      </c>
      <c r="C69" s="133">
        <v>0.005716349305128369</v>
      </c>
      <c r="D69" s="91" t="s">
        <v>794</v>
      </c>
      <c r="E69" s="91" t="b">
        <v>0</v>
      </c>
      <c r="F69" s="91" t="b">
        <v>0</v>
      </c>
      <c r="G69" s="91" t="b">
        <v>0</v>
      </c>
    </row>
    <row r="70" spans="1:7" ht="15">
      <c r="A70" s="91" t="s">
        <v>764</v>
      </c>
      <c r="B70" s="91">
        <v>2</v>
      </c>
      <c r="C70" s="133">
        <v>0.005716349305128369</v>
      </c>
      <c r="D70" s="91" t="s">
        <v>794</v>
      </c>
      <c r="E70" s="91" t="b">
        <v>0</v>
      </c>
      <c r="F70" s="91" t="b">
        <v>0</v>
      </c>
      <c r="G70" s="91" t="b">
        <v>0</v>
      </c>
    </row>
    <row r="71" spans="1:7" ht="15">
      <c r="A71" s="91" t="s">
        <v>765</v>
      </c>
      <c r="B71" s="91">
        <v>2</v>
      </c>
      <c r="C71" s="133">
        <v>0.005716349305128369</v>
      </c>
      <c r="D71" s="91" t="s">
        <v>794</v>
      </c>
      <c r="E71" s="91" t="b">
        <v>0</v>
      </c>
      <c r="F71" s="91" t="b">
        <v>0</v>
      </c>
      <c r="G71" s="91" t="b">
        <v>0</v>
      </c>
    </row>
    <row r="72" spans="1:7" ht="15">
      <c r="A72" s="91" t="s">
        <v>766</v>
      </c>
      <c r="B72" s="91">
        <v>2</v>
      </c>
      <c r="C72" s="133">
        <v>0.005716349305128369</v>
      </c>
      <c r="D72" s="91" t="s">
        <v>794</v>
      </c>
      <c r="E72" s="91" t="b">
        <v>0</v>
      </c>
      <c r="F72" s="91" t="b">
        <v>0</v>
      </c>
      <c r="G72" s="91" t="b">
        <v>0</v>
      </c>
    </row>
    <row r="73" spans="1:7" ht="15">
      <c r="A73" s="91" t="s">
        <v>767</v>
      </c>
      <c r="B73" s="91">
        <v>2</v>
      </c>
      <c r="C73" s="133">
        <v>0.005716349305128369</v>
      </c>
      <c r="D73" s="91" t="s">
        <v>794</v>
      </c>
      <c r="E73" s="91" t="b">
        <v>0</v>
      </c>
      <c r="F73" s="91" t="b">
        <v>0</v>
      </c>
      <c r="G73" s="91" t="b">
        <v>0</v>
      </c>
    </row>
    <row r="74" spans="1:7" ht="15">
      <c r="A74" s="91" t="s">
        <v>768</v>
      </c>
      <c r="B74" s="91">
        <v>2</v>
      </c>
      <c r="C74" s="133">
        <v>0.005716349305128369</v>
      </c>
      <c r="D74" s="91" t="s">
        <v>794</v>
      </c>
      <c r="E74" s="91" t="b">
        <v>0</v>
      </c>
      <c r="F74" s="91" t="b">
        <v>0</v>
      </c>
      <c r="G74" s="91" t="b">
        <v>0</v>
      </c>
    </row>
    <row r="75" spans="1:7" ht="15">
      <c r="A75" s="91" t="s">
        <v>769</v>
      </c>
      <c r="B75" s="91">
        <v>2</v>
      </c>
      <c r="C75" s="133">
        <v>0.005716349305128369</v>
      </c>
      <c r="D75" s="91" t="s">
        <v>794</v>
      </c>
      <c r="E75" s="91" t="b">
        <v>0</v>
      </c>
      <c r="F75" s="91" t="b">
        <v>0</v>
      </c>
      <c r="G75" s="91" t="b">
        <v>0</v>
      </c>
    </row>
    <row r="76" spans="1:7" ht="15">
      <c r="A76" s="91" t="s">
        <v>770</v>
      </c>
      <c r="B76" s="91">
        <v>2</v>
      </c>
      <c r="C76" s="133">
        <v>0.005716349305128369</v>
      </c>
      <c r="D76" s="91" t="s">
        <v>794</v>
      </c>
      <c r="E76" s="91" t="b">
        <v>0</v>
      </c>
      <c r="F76" s="91" t="b">
        <v>0</v>
      </c>
      <c r="G76" s="91" t="b">
        <v>0</v>
      </c>
    </row>
    <row r="77" spans="1:7" ht="15">
      <c r="A77" s="91" t="s">
        <v>771</v>
      </c>
      <c r="B77" s="91">
        <v>2</v>
      </c>
      <c r="C77" s="133">
        <v>0.005716349305128369</v>
      </c>
      <c r="D77" s="91" t="s">
        <v>794</v>
      </c>
      <c r="E77" s="91" t="b">
        <v>0</v>
      </c>
      <c r="F77" s="91" t="b">
        <v>0</v>
      </c>
      <c r="G77" s="91" t="b">
        <v>0</v>
      </c>
    </row>
    <row r="78" spans="1:7" ht="15">
      <c r="A78" s="91" t="s">
        <v>772</v>
      </c>
      <c r="B78" s="91">
        <v>2</v>
      </c>
      <c r="C78" s="133">
        <v>0.005716349305128369</v>
      </c>
      <c r="D78" s="91" t="s">
        <v>794</v>
      </c>
      <c r="E78" s="91" t="b">
        <v>0</v>
      </c>
      <c r="F78" s="91" t="b">
        <v>0</v>
      </c>
      <c r="G78" s="91" t="b">
        <v>0</v>
      </c>
    </row>
    <row r="79" spans="1:7" ht="15">
      <c r="A79" s="91" t="s">
        <v>773</v>
      </c>
      <c r="B79" s="91">
        <v>2</v>
      </c>
      <c r="C79" s="133">
        <v>0.005716349305128369</v>
      </c>
      <c r="D79" s="91" t="s">
        <v>794</v>
      </c>
      <c r="E79" s="91" t="b">
        <v>1</v>
      </c>
      <c r="F79" s="91" t="b">
        <v>0</v>
      </c>
      <c r="G79" s="91" t="b">
        <v>0</v>
      </c>
    </row>
    <row r="80" spans="1:7" ht="15">
      <c r="A80" s="91" t="s">
        <v>774</v>
      </c>
      <c r="B80" s="91">
        <v>2</v>
      </c>
      <c r="C80" s="133">
        <v>0.005716349305128369</v>
      </c>
      <c r="D80" s="91" t="s">
        <v>794</v>
      </c>
      <c r="E80" s="91" t="b">
        <v>0</v>
      </c>
      <c r="F80" s="91" t="b">
        <v>0</v>
      </c>
      <c r="G80" s="91" t="b">
        <v>0</v>
      </c>
    </row>
    <row r="81" spans="1:7" ht="15">
      <c r="A81" s="91" t="s">
        <v>775</v>
      </c>
      <c r="B81" s="91">
        <v>2</v>
      </c>
      <c r="C81" s="133">
        <v>0.005716349305128369</v>
      </c>
      <c r="D81" s="91" t="s">
        <v>794</v>
      </c>
      <c r="E81" s="91" t="b">
        <v>0</v>
      </c>
      <c r="F81" s="91" t="b">
        <v>0</v>
      </c>
      <c r="G81" s="91" t="b">
        <v>0</v>
      </c>
    </row>
    <row r="82" spans="1:7" ht="15">
      <c r="A82" s="91" t="s">
        <v>776</v>
      </c>
      <c r="B82" s="91">
        <v>2</v>
      </c>
      <c r="C82" s="133">
        <v>0.005716349305128369</v>
      </c>
      <c r="D82" s="91" t="s">
        <v>794</v>
      </c>
      <c r="E82" s="91" t="b">
        <v>0</v>
      </c>
      <c r="F82" s="91" t="b">
        <v>0</v>
      </c>
      <c r="G82" s="91" t="b">
        <v>0</v>
      </c>
    </row>
    <row r="83" spans="1:7" ht="15">
      <c r="A83" s="91" t="s">
        <v>777</v>
      </c>
      <c r="B83" s="91">
        <v>2</v>
      </c>
      <c r="C83" s="133">
        <v>0.005716349305128369</v>
      </c>
      <c r="D83" s="91" t="s">
        <v>794</v>
      </c>
      <c r="E83" s="91" t="b">
        <v>0</v>
      </c>
      <c r="F83" s="91" t="b">
        <v>0</v>
      </c>
      <c r="G83" s="91" t="b">
        <v>0</v>
      </c>
    </row>
    <row r="84" spans="1:7" ht="15">
      <c r="A84" s="91" t="s">
        <v>778</v>
      </c>
      <c r="B84" s="91">
        <v>2</v>
      </c>
      <c r="C84" s="133">
        <v>0.005716349305128369</v>
      </c>
      <c r="D84" s="91" t="s">
        <v>794</v>
      </c>
      <c r="E84" s="91" t="b">
        <v>0</v>
      </c>
      <c r="F84" s="91" t="b">
        <v>0</v>
      </c>
      <c r="G84" s="91" t="b">
        <v>0</v>
      </c>
    </row>
    <row r="85" spans="1:7" ht="15">
      <c r="A85" s="91" t="s">
        <v>779</v>
      </c>
      <c r="B85" s="91">
        <v>2</v>
      </c>
      <c r="C85" s="133">
        <v>0.005716349305128369</v>
      </c>
      <c r="D85" s="91" t="s">
        <v>794</v>
      </c>
      <c r="E85" s="91" t="b">
        <v>0</v>
      </c>
      <c r="F85" s="91" t="b">
        <v>0</v>
      </c>
      <c r="G85" s="91" t="b">
        <v>0</v>
      </c>
    </row>
    <row r="86" spans="1:7" ht="15">
      <c r="A86" s="91" t="s">
        <v>780</v>
      </c>
      <c r="B86" s="91">
        <v>2</v>
      </c>
      <c r="C86" s="133">
        <v>0.005716349305128369</v>
      </c>
      <c r="D86" s="91" t="s">
        <v>794</v>
      </c>
      <c r="E86" s="91" t="b">
        <v>0</v>
      </c>
      <c r="F86" s="91" t="b">
        <v>0</v>
      </c>
      <c r="G86" s="91" t="b">
        <v>0</v>
      </c>
    </row>
    <row r="87" spans="1:7" ht="15">
      <c r="A87" s="91" t="s">
        <v>781</v>
      </c>
      <c r="B87" s="91">
        <v>2</v>
      </c>
      <c r="C87" s="133">
        <v>0.005716349305128369</v>
      </c>
      <c r="D87" s="91" t="s">
        <v>794</v>
      </c>
      <c r="E87" s="91" t="b">
        <v>1</v>
      </c>
      <c r="F87" s="91" t="b">
        <v>0</v>
      </c>
      <c r="G87" s="91" t="b">
        <v>0</v>
      </c>
    </row>
    <row r="88" spans="1:7" ht="15">
      <c r="A88" s="91" t="s">
        <v>782</v>
      </c>
      <c r="B88" s="91">
        <v>2</v>
      </c>
      <c r="C88" s="133">
        <v>0.005716349305128369</v>
      </c>
      <c r="D88" s="91" t="s">
        <v>794</v>
      </c>
      <c r="E88" s="91" t="b">
        <v>0</v>
      </c>
      <c r="F88" s="91" t="b">
        <v>0</v>
      </c>
      <c r="G88" s="91" t="b">
        <v>0</v>
      </c>
    </row>
    <row r="89" spans="1:7" ht="15">
      <c r="A89" s="91" t="s">
        <v>783</v>
      </c>
      <c r="B89" s="91">
        <v>2</v>
      </c>
      <c r="C89" s="133">
        <v>0.005716349305128369</v>
      </c>
      <c r="D89" s="91" t="s">
        <v>794</v>
      </c>
      <c r="E89" s="91" t="b">
        <v>0</v>
      </c>
      <c r="F89" s="91" t="b">
        <v>0</v>
      </c>
      <c r="G89" s="91" t="b">
        <v>0</v>
      </c>
    </row>
    <row r="90" spans="1:7" ht="15">
      <c r="A90" s="91" t="s">
        <v>784</v>
      </c>
      <c r="B90" s="91">
        <v>2</v>
      </c>
      <c r="C90" s="133">
        <v>0.007217745792230519</v>
      </c>
      <c r="D90" s="91" t="s">
        <v>794</v>
      </c>
      <c r="E90" s="91" t="b">
        <v>0</v>
      </c>
      <c r="F90" s="91" t="b">
        <v>0</v>
      </c>
      <c r="G90" s="91" t="b">
        <v>0</v>
      </c>
    </row>
    <row r="91" spans="1:7" ht="15">
      <c r="A91" s="91" t="s">
        <v>785</v>
      </c>
      <c r="B91" s="91">
        <v>2</v>
      </c>
      <c r="C91" s="133">
        <v>0.005716349305128369</v>
      </c>
      <c r="D91" s="91" t="s">
        <v>794</v>
      </c>
      <c r="E91" s="91" t="b">
        <v>0</v>
      </c>
      <c r="F91" s="91" t="b">
        <v>0</v>
      </c>
      <c r="G91" s="91" t="b">
        <v>0</v>
      </c>
    </row>
    <row r="92" spans="1:7" ht="15">
      <c r="A92" s="91" t="s">
        <v>225</v>
      </c>
      <c r="B92" s="91">
        <v>2</v>
      </c>
      <c r="C92" s="133">
        <v>0.005716349305128369</v>
      </c>
      <c r="D92" s="91" t="s">
        <v>794</v>
      </c>
      <c r="E92" s="91" t="b">
        <v>0</v>
      </c>
      <c r="F92" s="91" t="b">
        <v>0</v>
      </c>
      <c r="G92" s="91" t="b">
        <v>0</v>
      </c>
    </row>
    <row r="93" spans="1:7" ht="15">
      <c r="A93" s="91" t="s">
        <v>786</v>
      </c>
      <c r="B93" s="91">
        <v>2</v>
      </c>
      <c r="C93" s="133">
        <v>0.005716349305128369</v>
      </c>
      <c r="D93" s="91" t="s">
        <v>794</v>
      </c>
      <c r="E93" s="91" t="b">
        <v>0</v>
      </c>
      <c r="F93" s="91" t="b">
        <v>0</v>
      </c>
      <c r="G93" s="91" t="b">
        <v>0</v>
      </c>
    </row>
    <row r="94" spans="1:7" ht="15">
      <c r="A94" s="91" t="s">
        <v>787</v>
      </c>
      <c r="B94" s="91">
        <v>2</v>
      </c>
      <c r="C94" s="133">
        <v>0.007217745792230519</v>
      </c>
      <c r="D94" s="91" t="s">
        <v>794</v>
      </c>
      <c r="E94" s="91" t="b">
        <v>0</v>
      </c>
      <c r="F94" s="91" t="b">
        <v>0</v>
      </c>
      <c r="G94" s="91" t="b">
        <v>0</v>
      </c>
    </row>
    <row r="95" spans="1:7" ht="15">
      <c r="A95" s="91" t="s">
        <v>788</v>
      </c>
      <c r="B95" s="91">
        <v>2</v>
      </c>
      <c r="C95" s="133">
        <v>0.005716349305128369</v>
      </c>
      <c r="D95" s="91" t="s">
        <v>794</v>
      </c>
      <c r="E95" s="91" t="b">
        <v>0</v>
      </c>
      <c r="F95" s="91" t="b">
        <v>0</v>
      </c>
      <c r="G95" s="91" t="b">
        <v>0</v>
      </c>
    </row>
    <row r="96" spans="1:7" ht="15">
      <c r="A96" s="91" t="s">
        <v>789</v>
      </c>
      <c r="B96" s="91">
        <v>2</v>
      </c>
      <c r="C96" s="133">
        <v>0.005716349305128369</v>
      </c>
      <c r="D96" s="91" t="s">
        <v>794</v>
      </c>
      <c r="E96" s="91" t="b">
        <v>0</v>
      </c>
      <c r="F96" s="91" t="b">
        <v>0</v>
      </c>
      <c r="G96" s="91" t="b">
        <v>0</v>
      </c>
    </row>
    <row r="97" spans="1:7" ht="15">
      <c r="A97" s="91" t="s">
        <v>604</v>
      </c>
      <c r="B97" s="91">
        <v>2</v>
      </c>
      <c r="C97" s="133">
        <v>0.007217745792230519</v>
      </c>
      <c r="D97" s="91" t="s">
        <v>794</v>
      </c>
      <c r="E97" s="91" t="b">
        <v>0</v>
      </c>
      <c r="F97" s="91" t="b">
        <v>0</v>
      </c>
      <c r="G97" s="91" t="b">
        <v>0</v>
      </c>
    </row>
    <row r="98" spans="1:7" ht="15">
      <c r="A98" s="91" t="s">
        <v>790</v>
      </c>
      <c r="B98" s="91">
        <v>2</v>
      </c>
      <c r="C98" s="133">
        <v>0.005716349305128369</v>
      </c>
      <c r="D98" s="91" t="s">
        <v>794</v>
      </c>
      <c r="E98" s="91" t="b">
        <v>0</v>
      </c>
      <c r="F98" s="91" t="b">
        <v>0</v>
      </c>
      <c r="G98" s="91" t="b">
        <v>0</v>
      </c>
    </row>
    <row r="99" spans="1:7" ht="15">
      <c r="A99" s="91" t="s">
        <v>791</v>
      </c>
      <c r="B99" s="91">
        <v>2</v>
      </c>
      <c r="C99" s="133">
        <v>0.005716349305128369</v>
      </c>
      <c r="D99" s="91" t="s">
        <v>794</v>
      </c>
      <c r="E99" s="91" t="b">
        <v>0</v>
      </c>
      <c r="F99" s="91" t="b">
        <v>0</v>
      </c>
      <c r="G99" s="91" t="b">
        <v>0</v>
      </c>
    </row>
    <row r="100" spans="1:7" ht="15">
      <c r="A100" s="91" t="s">
        <v>595</v>
      </c>
      <c r="B100" s="91">
        <v>9</v>
      </c>
      <c r="C100" s="133">
        <v>0.00960723626191295</v>
      </c>
      <c r="D100" s="91" t="s">
        <v>533</v>
      </c>
      <c r="E100" s="91" t="b">
        <v>0</v>
      </c>
      <c r="F100" s="91" t="b">
        <v>0</v>
      </c>
      <c r="G100" s="91" t="b">
        <v>0</v>
      </c>
    </row>
    <row r="101" spans="1:7" ht="15">
      <c r="A101" s="91" t="s">
        <v>218</v>
      </c>
      <c r="B101" s="91">
        <v>8</v>
      </c>
      <c r="C101" s="133">
        <v>0.011411988445751899</v>
      </c>
      <c r="D101" s="91" t="s">
        <v>533</v>
      </c>
      <c r="E101" s="91" t="b">
        <v>0</v>
      </c>
      <c r="F101" s="91" t="b">
        <v>0</v>
      </c>
      <c r="G101" s="91" t="b">
        <v>0</v>
      </c>
    </row>
    <row r="102" spans="1:7" ht="15">
      <c r="A102" s="91" t="s">
        <v>597</v>
      </c>
      <c r="B102" s="91">
        <v>7</v>
      </c>
      <c r="C102" s="133">
        <v>0.011527027809158872</v>
      </c>
      <c r="D102" s="91" t="s">
        <v>533</v>
      </c>
      <c r="E102" s="91" t="b">
        <v>0</v>
      </c>
      <c r="F102" s="91" t="b">
        <v>0</v>
      </c>
      <c r="G102" s="91" t="b">
        <v>0</v>
      </c>
    </row>
    <row r="103" spans="1:7" ht="15">
      <c r="A103" s="91" t="s">
        <v>283</v>
      </c>
      <c r="B103" s="91">
        <v>6</v>
      </c>
      <c r="C103" s="133">
        <v>0.009880309550707605</v>
      </c>
      <c r="D103" s="91" t="s">
        <v>533</v>
      </c>
      <c r="E103" s="91" t="b">
        <v>0</v>
      </c>
      <c r="F103" s="91" t="b">
        <v>0</v>
      </c>
      <c r="G103" s="91" t="b">
        <v>0</v>
      </c>
    </row>
    <row r="104" spans="1:7" ht="15">
      <c r="A104" s="91" t="s">
        <v>596</v>
      </c>
      <c r="B104" s="91">
        <v>6</v>
      </c>
      <c r="C104" s="133">
        <v>0.009880309550707605</v>
      </c>
      <c r="D104" s="91" t="s">
        <v>533</v>
      </c>
      <c r="E104" s="91" t="b">
        <v>0</v>
      </c>
      <c r="F104" s="91" t="b">
        <v>0</v>
      </c>
      <c r="G104" s="91" t="b">
        <v>0</v>
      </c>
    </row>
    <row r="105" spans="1:7" ht="15">
      <c r="A105" s="91" t="s">
        <v>599</v>
      </c>
      <c r="B105" s="91">
        <v>5</v>
      </c>
      <c r="C105" s="133">
        <v>0.009535914418039639</v>
      </c>
      <c r="D105" s="91" t="s">
        <v>533</v>
      </c>
      <c r="E105" s="91" t="b">
        <v>0</v>
      </c>
      <c r="F105" s="91" t="b">
        <v>0</v>
      </c>
      <c r="G105" s="91" t="b">
        <v>0</v>
      </c>
    </row>
    <row r="106" spans="1:7" ht="15">
      <c r="A106" s="91" t="s">
        <v>600</v>
      </c>
      <c r="B106" s="91">
        <v>5</v>
      </c>
      <c r="C106" s="133">
        <v>0.009535914418039639</v>
      </c>
      <c r="D106" s="91" t="s">
        <v>533</v>
      </c>
      <c r="E106" s="91" t="b">
        <v>0</v>
      </c>
      <c r="F106" s="91" t="b">
        <v>0</v>
      </c>
      <c r="G106" s="91" t="b">
        <v>0</v>
      </c>
    </row>
    <row r="107" spans="1:7" ht="15">
      <c r="A107" s="91" t="s">
        <v>601</v>
      </c>
      <c r="B107" s="91">
        <v>5</v>
      </c>
      <c r="C107" s="133">
        <v>0.009535914418039639</v>
      </c>
      <c r="D107" s="91" t="s">
        <v>533</v>
      </c>
      <c r="E107" s="91" t="b">
        <v>0</v>
      </c>
      <c r="F107" s="91" t="b">
        <v>0</v>
      </c>
      <c r="G107" s="91" t="b">
        <v>0</v>
      </c>
    </row>
    <row r="108" spans="1:7" ht="15">
      <c r="A108" s="91" t="s">
        <v>594</v>
      </c>
      <c r="B108" s="91">
        <v>5</v>
      </c>
      <c r="C108" s="133">
        <v>0.011129829105672147</v>
      </c>
      <c r="D108" s="91" t="s">
        <v>533</v>
      </c>
      <c r="E108" s="91" t="b">
        <v>0</v>
      </c>
      <c r="F108" s="91" t="b">
        <v>0</v>
      </c>
      <c r="G108" s="91" t="b">
        <v>0</v>
      </c>
    </row>
    <row r="109" spans="1:7" ht="15">
      <c r="A109" s="91" t="s">
        <v>602</v>
      </c>
      <c r="B109" s="91">
        <v>5</v>
      </c>
      <c r="C109" s="133">
        <v>0.011129829105672147</v>
      </c>
      <c r="D109" s="91" t="s">
        <v>533</v>
      </c>
      <c r="E109" s="91" t="b">
        <v>0</v>
      </c>
      <c r="F109" s="91" t="b">
        <v>0</v>
      </c>
      <c r="G109" s="91" t="b">
        <v>0</v>
      </c>
    </row>
    <row r="110" spans="1:7" ht="15">
      <c r="A110" s="91" t="s">
        <v>727</v>
      </c>
      <c r="B110" s="91">
        <v>4</v>
      </c>
      <c r="C110" s="133">
        <v>0.008903863284537718</v>
      </c>
      <c r="D110" s="91" t="s">
        <v>533</v>
      </c>
      <c r="E110" s="91" t="b">
        <v>0</v>
      </c>
      <c r="F110" s="91" t="b">
        <v>0</v>
      </c>
      <c r="G110" s="91" t="b">
        <v>0</v>
      </c>
    </row>
    <row r="111" spans="1:7" ht="15">
      <c r="A111" s="91" t="s">
        <v>222</v>
      </c>
      <c r="B111" s="91">
        <v>4</v>
      </c>
      <c r="C111" s="133">
        <v>0.008903863284537718</v>
      </c>
      <c r="D111" s="91" t="s">
        <v>533</v>
      </c>
      <c r="E111" s="91" t="b">
        <v>0</v>
      </c>
      <c r="F111" s="91" t="b">
        <v>0</v>
      </c>
      <c r="G111" s="91" t="b">
        <v>0</v>
      </c>
    </row>
    <row r="112" spans="1:7" ht="15">
      <c r="A112" s="91" t="s">
        <v>728</v>
      </c>
      <c r="B112" s="91">
        <v>4</v>
      </c>
      <c r="C112" s="133">
        <v>0.008903863284537718</v>
      </c>
      <c r="D112" s="91" t="s">
        <v>533</v>
      </c>
      <c r="E112" s="91" t="b">
        <v>0</v>
      </c>
      <c r="F112" s="91" t="b">
        <v>0</v>
      </c>
      <c r="G112" s="91" t="b">
        <v>0</v>
      </c>
    </row>
    <row r="113" spans="1:7" ht="15">
      <c r="A113" s="91" t="s">
        <v>611</v>
      </c>
      <c r="B113" s="91">
        <v>4</v>
      </c>
      <c r="C113" s="133">
        <v>0.010547794029383769</v>
      </c>
      <c r="D113" s="91" t="s">
        <v>533</v>
      </c>
      <c r="E113" s="91" t="b">
        <v>0</v>
      </c>
      <c r="F113" s="91" t="b">
        <v>0</v>
      </c>
      <c r="G113" s="91" t="b">
        <v>0</v>
      </c>
    </row>
    <row r="114" spans="1:7" ht="15">
      <c r="A114" s="91" t="s">
        <v>734</v>
      </c>
      <c r="B114" s="91">
        <v>3</v>
      </c>
      <c r="C114" s="133">
        <v>0.007910845522037826</v>
      </c>
      <c r="D114" s="91" t="s">
        <v>533</v>
      </c>
      <c r="E114" s="91" t="b">
        <v>0</v>
      </c>
      <c r="F114" s="91" t="b">
        <v>0</v>
      </c>
      <c r="G114" s="91" t="b">
        <v>0</v>
      </c>
    </row>
    <row r="115" spans="1:7" ht="15">
      <c r="A115" s="91" t="s">
        <v>735</v>
      </c>
      <c r="B115" s="91">
        <v>3</v>
      </c>
      <c r="C115" s="133">
        <v>0.007910845522037826</v>
      </c>
      <c r="D115" s="91" t="s">
        <v>533</v>
      </c>
      <c r="E115" s="91" t="b">
        <v>0</v>
      </c>
      <c r="F115" s="91" t="b">
        <v>0</v>
      </c>
      <c r="G115" s="91" t="b">
        <v>0</v>
      </c>
    </row>
    <row r="116" spans="1:7" ht="15">
      <c r="A116" s="91" t="s">
        <v>726</v>
      </c>
      <c r="B116" s="91">
        <v>3</v>
      </c>
      <c r="C116" s="133">
        <v>0.007910845522037826</v>
      </c>
      <c r="D116" s="91" t="s">
        <v>533</v>
      </c>
      <c r="E116" s="91" t="b">
        <v>0</v>
      </c>
      <c r="F116" s="91" t="b">
        <v>0</v>
      </c>
      <c r="G116" s="91" t="b">
        <v>0</v>
      </c>
    </row>
    <row r="117" spans="1:7" ht="15">
      <c r="A117" s="91" t="s">
        <v>736</v>
      </c>
      <c r="B117" s="91">
        <v>3</v>
      </c>
      <c r="C117" s="133">
        <v>0.007910845522037826</v>
      </c>
      <c r="D117" s="91" t="s">
        <v>533</v>
      </c>
      <c r="E117" s="91" t="b">
        <v>1</v>
      </c>
      <c r="F117" s="91" t="b">
        <v>0</v>
      </c>
      <c r="G117" s="91" t="b">
        <v>0</v>
      </c>
    </row>
    <row r="118" spans="1:7" ht="15">
      <c r="A118" s="91" t="s">
        <v>737</v>
      </c>
      <c r="B118" s="91">
        <v>3</v>
      </c>
      <c r="C118" s="133">
        <v>0.007910845522037826</v>
      </c>
      <c r="D118" s="91" t="s">
        <v>533</v>
      </c>
      <c r="E118" s="91" t="b">
        <v>0</v>
      </c>
      <c r="F118" s="91" t="b">
        <v>0</v>
      </c>
      <c r="G118" s="91" t="b">
        <v>0</v>
      </c>
    </row>
    <row r="119" spans="1:7" ht="15">
      <c r="A119" s="91" t="s">
        <v>609</v>
      </c>
      <c r="B119" s="91">
        <v>3</v>
      </c>
      <c r="C119" s="133">
        <v>0.007910845522037826</v>
      </c>
      <c r="D119" s="91" t="s">
        <v>533</v>
      </c>
      <c r="E119" s="91" t="b">
        <v>1</v>
      </c>
      <c r="F119" s="91" t="b">
        <v>0</v>
      </c>
      <c r="G119" s="91" t="b">
        <v>0</v>
      </c>
    </row>
    <row r="120" spans="1:7" ht="15">
      <c r="A120" s="91" t="s">
        <v>738</v>
      </c>
      <c r="B120" s="91">
        <v>3</v>
      </c>
      <c r="C120" s="133">
        <v>0.007910845522037826</v>
      </c>
      <c r="D120" s="91" t="s">
        <v>533</v>
      </c>
      <c r="E120" s="91" t="b">
        <v>0</v>
      </c>
      <c r="F120" s="91" t="b">
        <v>0</v>
      </c>
      <c r="G120" s="91" t="b">
        <v>0</v>
      </c>
    </row>
    <row r="121" spans="1:7" ht="15">
      <c r="A121" s="91" t="s">
        <v>739</v>
      </c>
      <c r="B121" s="91">
        <v>3</v>
      </c>
      <c r="C121" s="133">
        <v>0.007910845522037826</v>
      </c>
      <c r="D121" s="91" t="s">
        <v>533</v>
      </c>
      <c r="E121" s="91" t="b">
        <v>0</v>
      </c>
      <c r="F121" s="91" t="b">
        <v>0</v>
      </c>
      <c r="G121" s="91" t="b">
        <v>0</v>
      </c>
    </row>
    <row r="122" spans="1:7" ht="15">
      <c r="A122" s="91" t="s">
        <v>284</v>
      </c>
      <c r="B122" s="91">
        <v>3</v>
      </c>
      <c r="C122" s="133">
        <v>0.007910845522037826</v>
      </c>
      <c r="D122" s="91" t="s">
        <v>533</v>
      </c>
      <c r="E122" s="91" t="b">
        <v>0</v>
      </c>
      <c r="F122" s="91" t="b">
        <v>0</v>
      </c>
      <c r="G122" s="91" t="b">
        <v>0</v>
      </c>
    </row>
    <row r="123" spans="1:7" ht="15">
      <c r="A123" s="91" t="s">
        <v>723</v>
      </c>
      <c r="B123" s="91">
        <v>3</v>
      </c>
      <c r="C123" s="133">
        <v>0.007910845522037826</v>
      </c>
      <c r="D123" s="91" t="s">
        <v>533</v>
      </c>
      <c r="E123" s="91" t="b">
        <v>0</v>
      </c>
      <c r="F123" s="91" t="b">
        <v>0</v>
      </c>
      <c r="G123" s="91" t="b">
        <v>0</v>
      </c>
    </row>
    <row r="124" spans="1:7" ht="15">
      <c r="A124" s="91" t="s">
        <v>724</v>
      </c>
      <c r="B124" s="91">
        <v>3</v>
      </c>
      <c r="C124" s="133">
        <v>0.007910845522037826</v>
      </c>
      <c r="D124" s="91" t="s">
        <v>533</v>
      </c>
      <c r="E124" s="91" t="b">
        <v>0</v>
      </c>
      <c r="F124" s="91" t="b">
        <v>0</v>
      </c>
      <c r="G124" s="91" t="b">
        <v>0</v>
      </c>
    </row>
    <row r="125" spans="1:7" ht="15">
      <c r="A125" s="91" t="s">
        <v>725</v>
      </c>
      <c r="B125" s="91">
        <v>3</v>
      </c>
      <c r="C125" s="133">
        <v>0.007910845522037826</v>
      </c>
      <c r="D125" s="91" t="s">
        <v>533</v>
      </c>
      <c r="E125" s="91" t="b">
        <v>0</v>
      </c>
      <c r="F125" s="91" t="b">
        <v>0</v>
      </c>
      <c r="G125" s="91" t="b">
        <v>0</v>
      </c>
    </row>
    <row r="126" spans="1:7" ht="15">
      <c r="A126" s="91" t="s">
        <v>746</v>
      </c>
      <c r="B126" s="91">
        <v>3</v>
      </c>
      <c r="C126" s="133">
        <v>0.007910845522037826</v>
      </c>
      <c r="D126" s="91" t="s">
        <v>533</v>
      </c>
      <c r="E126" s="91" t="b">
        <v>0</v>
      </c>
      <c r="F126" s="91" t="b">
        <v>0</v>
      </c>
      <c r="G126" s="91" t="b">
        <v>0</v>
      </c>
    </row>
    <row r="127" spans="1:7" ht="15">
      <c r="A127" s="91" t="s">
        <v>740</v>
      </c>
      <c r="B127" s="91">
        <v>3</v>
      </c>
      <c r="C127" s="133">
        <v>0.007910845522037826</v>
      </c>
      <c r="D127" s="91" t="s">
        <v>533</v>
      </c>
      <c r="E127" s="91" t="b">
        <v>1</v>
      </c>
      <c r="F127" s="91" t="b">
        <v>0</v>
      </c>
      <c r="G127" s="91" t="b">
        <v>0</v>
      </c>
    </row>
    <row r="128" spans="1:7" ht="15">
      <c r="A128" s="91" t="s">
        <v>220</v>
      </c>
      <c r="B128" s="91">
        <v>3</v>
      </c>
      <c r="C128" s="133">
        <v>0.007910845522037826</v>
      </c>
      <c r="D128" s="91" t="s">
        <v>533</v>
      </c>
      <c r="E128" s="91" t="b">
        <v>0</v>
      </c>
      <c r="F128" s="91" t="b">
        <v>0</v>
      </c>
      <c r="G128" s="91" t="b">
        <v>0</v>
      </c>
    </row>
    <row r="129" spans="1:7" ht="15">
      <c r="A129" s="91" t="s">
        <v>744</v>
      </c>
      <c r="B129" s="91">
        <v>3</v>
      </c>
      <c r="C129" s="133">
        <v>0.007910845522037826</v>
      </c>
      <c r="D129" s="91" t="s">
        <v>533</v>
      </c>
      <c r="E129" s="91" t="b">
        <v>0</v>
      </c>
      <c r="F129" s="91" t="b">
        <v>0</v>
      </c>
      <c r="G129" s="91" t="b">
        <v>0</v>
      </c>
    </row>
    <row r="130" spans="1:7" ht="15">
      <c r="A130" s="91" t="s">
        <v>743</v>
      </c>
      <c r="B130" s="91">
        <v>3</v>
      </c>
      <c r="C130" s="133">
        <v>0.007910845522037826</v>
      </c>
      <c r="D130" s="91" t="s">
        <v>533</v>
      </c>
      <c r="E130" s="91" t="b">
        <v>0</v>
      </c>
      <c r="F130" s="91" t="b">
        <v>0</v>
      </c>
      <c r="G130" s="91" t="b">
        <v>0</v>
      </c>
    </row>
    <row r="131" spans="1:7" ht="15">
      <c r="A131" s="91" t="s">
        <v>747</v>
      </c>
      <c r="B131" s="91">
        <v>2</v>
      </c>
      <c r="C131" s="133">
        <v>0.006432392140058208</v>
      </c>
      <c r="D131" s="91" t="s">
        <v>533</v>
      </c>
      <c r="E131" s="91" t="b">
        <v>0</v>
      </c>
      <c r="F131" s="91" t="b">
        <v>0</v>
      </c>
      <c r="G131" s="91" t="b">
        <v>0</v>
      </c>
    </row>
    <row r="132" spans="1:7" ht="15">
      <c r="A132" s="91" t="s">
        <v>748</v>
      </c>
      <c r="B132" s="91">
        <v>2</v>
      </c>
      <c r="C132" s="133">
        <v>0.006432392140058208</v>
      </c>
      <c r="D132" s="91" t="s">
        <v>533</v>
      </c>
      <c r="E132" s="91" t="b">
        <v>0</v>
      </c>
      <c r="F132" s="91" t="b">
        <v>0</v>
      </c>
      <c r="G132" s="91" t="b">
        <v>0</v>
      </c>
    </row>
    <row r="133" spans="1:7" ht="15">
      <c r="A133" s="91" t="s">
        <v>749</v>
      </c>
      <c r="B133" s="91">
        <v>2</v>
      </c>
      <c r="C133" s="133">
        <v>0.006432392140058208</v>
      </c>
      <c r="D133" s="91" t="s">
        <v>533</v>
      </c>
      <c r="E133" s="91" t="b">
        <v>0</v>
      </c>
      <c r="F133" s="91" t="b">
        <v>0</v>
      </c>
      <c r="G133" s="91" t="b">
        <v>0</v>
      </c>
    </row>
    <row r="134" spans="1:7" ht="15">
      <c r="A134" s="91" t="s">
        <v>750</v>
      </c>
      <c r="B134" s="91">
        <v>2</v>
      </c>
      <c r="C134" s="133">
        <v>0.006432392140058208</v>
      </c>
      <c r="D134" s="91" t="s">
        <v>533</v>
      </c>
      <c r="E134" s="91" t="b">
        <v>0</v>
      </c>
      <c r="F134" s="91" t="b">
        <v>0</v>
      </c>
      <c r="G134" s="91" t="b">
        <v>0</v>
      </c>
    </row>
    <row r="135" spans="1:7" ht="15">
      <c r="A135" s="91" t="s">
        <v>578</v>
      </c>
      <c r="B135" s="91">
        <v>2</v>
      </c>
      <c r="C135" s="133">
        <v>0.006432392140058208</v>
      </c>
      <c r="D135" s="91" t="s">
        <v>533</v>
      </c>
      <c r="E135" s="91" t="b">
        <v>0</v>
      </c>
      <c r="F135" s="91" t="b">
        <v>0</v>
      </c>
      <c r="G135" s="91" t="b">
        <v>0</v>
      </c>
    </row>
    <row r="136" spans="1:7" ht="15">
      <c r="A136" s="91" t="s">
        <v>729</v>
      </c>
      <c r="B136" s="91">
        <v>2</v>
      </c>
      <c r="C136" s="133">
        <v>0.006432392140058208</v>
      </c>
      <c r="D136" s="91" t="s">
        <v>533</v>
      </c>
      <c r="E136" s="91" t="b">
        <v>0</v>
      </c>
      <c r="F136" s="91" t="b">
        <v>0</v>
      </c>
      <c r="G136" s="91" t="b">
        <v>0</v>
      </c>
    </row>
    <row r="137" spans="1:7" ht="15">
      <c r="A137" s="91" t="s">
        <v>730</v>
      </c>
      <c r="B137" s="91">
        <v>2</v>
      </c>
      <c r="C137" s="133">
        <v>0.006432392140058208</v>
      </c>
      <c r="D137" s="91" t="s">
        <v>533</v>
      </c>
      <c r="E137" s="91" t="b">
        <v>0</v>
      </c>
      <c r="F137" s="91" t="b">
        <v>0</v>
      </c>
      <c r="G137" s="91" t="b">
        <v>0</v>
      </c>
    </row>
    <row r="138" spans="1:7" ht="15">
      <c r="A138" s="91" t="s">
        <v>731</v>
      </c>
      <c r="B138" s="91">
        <v>2</v>
      </c>
      <c r="C138" s="133">
        <v>0.006432392140058208</v>
      </c>
      <c r="D138" s="91" t="s">
        <v>533</v>
      </c>
      <c r="E138" s="91" t="b">
        <v>0</v>
      </c>
      <c r="F138" s="91" t="b">
        <v>0</v>
      </c>
      <c r="G138" s="91" t="b">
        <v>0</v>
      </c>
    </row>
    <row r="139" spans="1:7" ht="15">
      <c r="A139" s="91" t="s">
        <v>732</v>
      </c>
      <c r="B139" s="91">
        <v>2</v>
      </c>
      <c r="C139" s="133">
        <v>0.006432392140058208</v>
      </c>
      <c r="D139" s="91" t="s">
        <v>533</v>
      </c>
      <c r="E139" s="91" t="b">
        <v>1</v>
      </c>
      <c r="F139" s="91" t="b">
        <v>0</v>
      </c>
      <c r="G139" s="91" t="b">
        <v>0</v>
      </c>
    </row>
    <row r="140" spans="1:7" ht="15">
      <c r="A140" s="91" t="s">
        <v>733</v>
      </c>
      <c r="B140" s="91">
        <v>2</v>
      </c>
      <c r="C140" s="133">
        <v>0.006432392140058208</v>
      </c>
      <c r="D140" s="91" t="s">
        <v>533</v>
      </c>
      <c r="E140" s="91" t="b">
        <v>1</v>
      </c>
      <c r="F140" s="91" t="b">
        <v>0</v>
      </c>
      <c r="G140" s="91" t="b">
        <v>0</v>
      </c>
    </row>
    <row r="141" spans="1:7" ht="15">
      <c r="A141" s="91" t="s">
        <v>791</v>
      </c>
      <c r="B141" s="91">
        <v>2</v>
      </c>
      <c r="C141" s="133">
        <v>0.006432392140058208</v>
      </c>
      <c r="D141" s="91" t="s">
        <v>533</v>
      </c>
      <c r="E141" s="91" t="b">
        <v>0</v>
      </c>
      <c r="F141" s="91" t="b">
        <v>0</v>
      </c>
      <c r="G141" s="91" t="b">
        <v>0</v>
      </c>
    </row>
    <row r="142" spans="1:7" ht="15">
      <c r="A142" s="91" t="s">
        <v>788</v>
      </c>
      <c r="B142" s="91">
        <v>2</v>
      </c>
      <c r="C142" s="133">
        <v>0.006432392140058208</v>
      </c>
      <c r="D142" s="91" t="s">
        <v>533</v>
      </c>
      <c r="E142" s="91" t="b">
        <v>0</v>
      </c>
      <c r="F142" s="91" t="b">
        <v>0</v>
      </c>
      <c r="G142" s="91" t="b">
        <v>0</v>
      </c>
    </row>
    <row r="143" spans="1:7" ht="15">
      <c r="A143" s="91" t="s">
        <v>789</v>
      </c>
      <c r="B143" s="91">
        <v>2</v>
      </c>
      <c r="C143" s="133">
        <v>0.006432392140058208</v>
      </c>
      <c r="D143" s="91" t="s">
        <v>533</v>
      </c>
      <c r="E143" s="91" t="b">
        <v>0</v>
      </c>
      <c r="F143" s="91" t="b">
        <v>0</v>
      </c>
      <c r="G143" s="91" t="b">
        <v>0</v>
      </c>
    </row>
    <row r="144" spans="1:7" ht="15">
      <c r="A144" s="91" t="s">
        <v>606</v>
      </c>
      <c r="B144" s="91">
        <v>2</v>
      </c>
      <c r="C144" s="133">
        <v>0.006432392140058208</v>
      </c>
      <c r="D144" s="91" t="s">
        <v>533</v>
      </c>
      <c r="E144" s="91" t="b">
        <v>0</v>
      </c>
      <c r="F144" s="91" t="b">
        <v>0</v>
      </c>
      <c r="G144" s="91" t="b">
        <v>0</v>
      </c>
    </row>
    <row r="145" spans="1:7" ht="15">
      <c r="A145" s="91" t="s">
        <v>787</v>
      </c>
      <c r="B145" s="91">
        <v>2</v>
      </c>
      <c r="C145" s="133">
        <v>0.008412852637847558</v>
      </c>
      <c r="D145" s="91" t="s">
        <v>533</v>
      </c>
      <c r="E145" s="91" t="b">
        <v>0</v>
      </c>
      <c r="F145" s="91" t="b">
        <v>0</v>
      </c>
      <c r="G145" s="91" t="b">
        <v>0</v>
      </c>
    </row>
    <row r="146" spans="1:7" ht="15">
      <c r="A146" s="91" t="s">
        <v>785</v>
      </c>
      <c r="B146" s="91">
        <v>2</v>
      </c>
      <c r="C146" s="133">
        <v>0.006432392140058208</v>
      </c>
      <c r="D146" s="91" t="s">
        <v>533</v>
      </c>
      <c r="E146" s="91" t="b">
        <v>0</v>
      </c>
      <c r="F146" s="91" t="b">
        <v>0</v>
      </c>
      <c r="G146" s="91" t="b">
        <v>0</v>
      </c>
    </row>
    <row r="147" spans="1:7" ht="15">
      <c r="A147" s="91" t="s">
        <v>745</v>
      </c>
      <c r="B147" s="91">
        <v>2</v>
      </c>
      <c r="C147" s="133">
        <v>0.006432392140058208</v>
      </c>
      <c r="D147" s="91" t="s">
        <v>533</v>
      </c>
      <c r="E147" s="91" t="b">
        <v>0</v>
      </c>
      <c r="F147" s="91" t="b">
        <v>0</v>
      </c>
      <c r="G147" s="91" t="b">
        <v>0</v>
      </c>
    </row>
    <row r="148" spans="1:7" ht="15">
      <c r="A148" s="91" t="s">
        <v>771</v>
      </c>
      <c r="B148" s="91">
        <v>2</v>
      </c>
      <c r="C148" s="133">
        <v>0.006432392140058208</v>
      </c>
      <c r="D148" s="91" t="s">
        <v>533</v>
      </c>
      <c r="E148" s="91" t="b">
        <v>0</v>
      </c>
      <c r="F148" s="91" t="b">
        <v>0</v>
      </c>
      <c r="G148" s="91" t="b">
        <v>0</v>
      </c>
    </row>
    <row r="149" spans="1:7" ht="15">
      <c r="A149" s="91" t="s">
        <v>225</v>
      </c>
      <c r="B149" s="91">
        <v>2</v>
      </c>
      <c r="C149" s="133">
        <v>0.006432392140058208</v>
      </c>
      <c r="D149" s="91" t="s">
        <v>533</v>
      </c>
      <c r="E149" s="91" t="b">
        <v>0</v>
      </c>
      <c r="F149" s="91" t="b">
        <v>0</v>
      </c>
      <c r="G149" s="91" t="b">
        <v>0</v>
      </c>
    </row>
    <row r="150" spans="1:7" ht="15">
      <c r="A150" s="91" t="s">
        <v>772</v>
      </c>
      <c r="B150" s="91">
        <v>2</v>
      </c>
      <c r="C150" s="133">
        <v>0.006432392140058208</v>
      </c>
      <c r="D150" s="91" t="s">
        <v>533</v>
      </c>
      <c r="E150" s="91" t="b">
        <v>0</v>
      </c>
      <c r="F150" s="91" t="b">
        <v>0</v>
      </c>
      <c r="G150" s="91" t="b">
        <v>0</v>
      </c>
    </row>
    <row r="151" spans="1:7" ht="15">
      <c r="A151" s="91" t="s">
        <v>773</v>
      </c>
      <c r="B151" s="91">
        <v>2</v>
      </c>
      <c r="C151" s="133">
        <v>0.006432392140058208</v>
      </c>
      <c r="D151" s="91" t="s">
        <v>533</v>
      </c>
      <c r="E151" s="91" t="b">
        <v>1</v>
      </c>
      <c r="F151" s="91" t="b">
        <v>0</v>
      </c>
      <c r="G151" s="91" t="b">
        <v>0</v>
      </c>
    </row>
    <row r="152" spans="1:7" ht="15">
      <c r="A152" s="91" t="s">
        <v>774</v>
      </c>
      <c r="B152" s="91">
        <v>2</v>
      </c>
      <c r="C152" s="133">
        <v>0.006432392140058208</v>
      </c>
      <c r="D152" s="91" t="s">
        <v>533</v>
      </c>
      <c r="E152" s="91" t="b">
        <v>0</v>
      </c>
      <c r="F152" s="91" t="b">
        <v>0</v>
      </c>
      <c r="G152" s="91" t="b">
        <v>0</v>
      </c>
    </row>
    <row r="153" spans="1:7" ht="15">
      <c r="A153" s="91" t="s">
        <v>775</v>
      </c>
      <c r="B153" s="91">
        <v>2</v>
      </c>
      <c r="C153" s="133">
        <v>0.006432392140058208</v>
      </c>
      <c r="D153" s="91" t="s">
        <v>533</v>
      </c>
      <c r="E153" s="91" t="b">
        <v>0</v>
      </c>
      <c r="F153" s="91" t="b">
        <v>0</v>
      </c>
      <c r="G153" s="91" t="b">
        <v>0</v>
      </c>
    </row>
    <row r="154" spans="1:7" ht="15">
      <c r="A154" s="91" t="s">
        <v>776</v>
      </c>
      <c r="B154" s="91">
        <v>2</v>
      </c>
      <c r="C154" s="133">
        <v>0.006432392140058208</v>
      </c>
      <c r="D154" s="91" t="s">
        <v>533</v>
      </c>
      <c r="E154" s="91" t="b">
        <v>0</v>
      </c>
      <c r="F154" s="91" t="b">
        <v>0</v>
      </c>
      <c r="G154" s="91" t="b">
        <v>0</v>
      </c>
    </row>
    <row r="155" spans="1:7" ht="15">
      <c r="A155" s="91" t="s">
        <v>777</v>
      </c>
      <c r="B155" s="91">
        <v>2</v>
      </c>
      <c r="C155" s="133">
        <v>0.006432392140058208</v>
      </c>
      <c r="D155" s="91" t="s">
        <v>533</v>
      </c>
      <c r="E155" s="91" t="b">
        <v>0</v>
      </c>
      <c r="F155" s="91" t="b">
        <v>0</v>
      </c>
      <c r="G155" s="91" t="b">
        <v>0</v>
      </c>
    </row>
    <row r="156" spans="1:7" ht="15">
      <c r="A156" s="91" t="s">
        <v>778</v>
      </c>
      <c r="B156" s="91">
        <v>2</v>
      </c>
      <c r="C156" s="133">
        <v>0.006432392140058208</v>
      </c>
      <c r="D156" s="91" t="s">
        <v>533</v>
      </c>
      <c r="E156" s="91" t="b">
        <v>0</v>
      </c>
      <c r="F156" s="91" t="b">
        <v>0</v>
      </c>
      <c r="G156" s="91" t="b">
        <v>0</v>
      </c>
    </row>
    <row r="157" spans="1:7" ht="15">
      <c r="A157" s="91" t="s">
        <v>779</v>
      </c>
      <c r="B157" s="91">
        <v>2</v>
      </c>
      <c r="C157" s="133">
        <v>0.006432392140058208</v>
      </c>
      <c r="D157" s="91" t="s">
        <v>533</v>
      </c>
      <c r="E157" s="91" t="b">
        <v>0</v>
      </c>
      <c r="F157" s="91" t="b">
        <v>0</v>
      </c>
      <c r="G157" s="91" t="b">
        <v>0</v>
      </c>
    </row>
    <row r="158" spans="1:7" ht="15">
      <c r="A158" s="91" t="s">
        <v>780</v>
      </c>
      <c r="B158" s="91">
        <v>2</v>
      </c>
      <c r="C158" s="133">
        <v>0.006432392140058208</v>
      </c>
      <c r="D158" s="91" t="s">
        <v>533</v>
      </c>
      <c r="E158" s="91" t="b">
        <v>0</v>
      </c>
      <c r="F158" s="91" t="b">
        <v>0</v>
      </c>
      <c r="G158" s="91" t="b">
        <v>0</v>
      </c>
    </row>
    <row r="159" spans="1:7" ht="15">
      <c r="A159" s="91" t="s">
        <v>781</v>
      </c>
      <c r="B159" s="91">
        <v>2</v>
      </c>
      <c r="C159" s="133">
        <v>0.006432392140058208</v>
      </c>
      <c r="D159" s="91" t="s">
        <v>533</v>
      </c>
      <c r="E159" s="91" t="b">
        <v>1</v>
      </c>
      <c r="F159" s="91" t="b">
        <v>0</v>
      </c>
      <c r="G159" s="91" t="b">
        <v>0</v>
      </c>
    </row>
    <row r="160" spans="1:7" ht="15">
      <c r="A160" s="91" t="s">
        <v>782</v>
      </c>
      <c r="B160" s="91">
        <v>2</v>
      </c>
      <c r="C160" s="133">
        <v>0.006432392140058208</v>
      </c>
      <c r="D160" s="91" t="s">
        <v>533</v>
      </c>
      <c r="E160" s="91" t="b">
        <v>0</v>
      </c>
      <c r="F160" s="91" t="b">
        <v>0</v>
      </c>
      <c r="G160" s="91" t="b">
        <v>0</v>
      </c>
    </row>
    <row r="161" spans="1:7" ht="15">
      <c r="A161" s="91" t="s">
        <v>783</v>
      </c>
      <c r="B161" s="91">
        <v>2</v>
      </c>
      <c r="C161" s="133">
        <v>0.006432392140058208</v>
      </c>
      <c r="D161" s="91" t="s">
        <v>533</v>
      </c>
      <c r="E161" s="91" t="b">
        <v>0</v>
      </c>
      <c r="F161" s="91" t="b">
        <v>0</v>
      </c>
      <c r="G161" s="91" t="b">
        <v>0</v>
      </c>
    </row>
    <row r="162" spans="1:7" ht="15">
      <c r="A162" s="91" t="s">
        <v>784</v>
      </c>
      <c r="B162" s="91">
        <v>2</v>
      </c>
      <c r="C162" s="133">
        <v>0.008412852637847558</v>
      </c>
      <c r="D162" s="91" t="s">
        <v>533</v>
      </c>
      <c r="E162" s="91" t="b">
        <v>0</v>
      </c>
      <c r="F162" s="91" t="b">
        <v>0</v>
      </c>
      <c r="G162" s="91" t="b">
        <v>0</v>
      </c>
    </row>
    <row r="163" spans="1:7" ht="15">
      <c r="A163" s="91" t="s">
        <v>760</v>
      </c>
      <c r="B163" s="91">
        <v>2</v>
      </c>
      <c r="C163" s="133">
        <v>0.006432392140058208</v>
      </c>
      <c r="D163" s="91" t="s">
        <v>533</v>
      </c>
      <c r="E163" s="91" t="b">
        <v>0</v>
      </c>
      <c r="F163" s="91" t="b">
        <v>0</v>
      </c>
      <c r="G163" s="91" t="b">
        <v>0</v>
      </c>
    </row>
    <row r="164" spans="1:7" ht="15">
      <c r="A164" s="91" t="s">
        <v>761</v>
      </c>
      <c r="B164" s="91">
        <v>2</v>
      </c>
      <c r="C164" s="133">
        <v>0.006432392140058208</v>
      </c>
      <c r="D164" s="91" t="s">
        <v>533</v>
      </c>
      <c r="E164" s="91" t="b">
        <v>1</v>
      </c>
      <c r="F164" s="91" t="b">
        <v>0</v>
      </c>
      <c r="G164" s="91" t="b">
        <v>0</v>
      </c>
    </row>
    <row r="165" spans="1:7" ht="15">
      <c r="A165" s="91" t="s">
        <v>762</v>
      </c>
      <c r="B165" s="91">
        <v>2</v>
      </c>
      <c r="C165" s="133">
        <v>0.006432392140058208</v>
      </c>
      <c r="D165" s="91" t="s">
        <v>533</v>
      </c>
      <c r="E165" s="91" t="b">
        <v>0</v>
      </c>
      <c r="F165" s="91" t="b">
        <v>0</v>
      </c>
      <c r="G165" s="91" t="b">
        <v>0</v>
      </c>
    </row>
    <row r="166" spans="1:7" ht="15">
      <c r="A166" s="91" t="s">
        <v>763</v>
      </c>
      <c r="B166" s="91">
        <v>2</v>
      </c>
      <c r="C166" s="133">
        <v>0.006432392140058208</v>
      </c>
      <c r="D166" s="91" t="s">
        <v>533</v>
      </c>
      <c r="E166" s="91" t="b">
        <v>0</v>
      </c>
      <c r="F166" s="91" t="b">
        <v>0</v>
      </c>
      <c r="G166" s="91" t="b">
        <v>0</v>
      </c>
    </row>
    <row r="167" spans="1:7" ht="15">
      <c r="A167" s="91" t="s">
        <v>764</v>
      </c>
      <c r="B167" s="91">
        <v>2</v>
      </c>
      <c r="C167" s="133">
        <v>0.006432392140058208</v>
      </c>
      <c r="D167" s="91" t="s">
        <v>533</v>
      </c>
      <c r="E167" s="91" t="b">
        <v>0</v>
      </c>
      <c r="F167" s="91" t="b">
        <v>0</v>
      </c>
      <c r="G167" s="91" t="b">
        <v>0</v>
      </c>
    </row>
    <row r="168" spans="1:7" ht="15">
      <c r="A168" s="91" t="s">
        <v>765</v>
      </c>
      <c r="B168" s="91">
        <v>2</v>
      </c>
      <c r="C168" s="133">
        <v>0.006432392140058208</v>
      </c>
      <c r="D168" s="91" t="s">
        <v>533</v>
      </c>
      <c r="E168" s="91" t="b">
        <v>0</v>
      </c>
      <c r="F168" s="91" t="b">
        <v>0</v>
      </c>
      <c r="G168" s="91" t="b">
        <v>0</v>
      </c>
    </row>
    <row r="169" spans="1:7" ht="15">
      <c r="A169" s="91" t="s">
        <v>766</v>
      </c>
      <c r="B169" s="91">
        <v>2</v>
      </c>
      <c r="C169" s="133">
        <v>0.006432392140058208</v>
      </c>
      <c r="D169" s="91" t="s">
        <v>533</v>
      </c>
      <c r="E169" s="91" t="b">
        <v>0</v>
      </c>
      <c r="F169" s="91" t="b">
        <v>0</v>
      </c>
      <c r="G169" s="91" t="b">
        <v>0</v>
      </c>
    </row>
    <row r="170" spans="1:7" ht="15">
      <c r="A170" s="91" t="s">
        <v>767</v>
      </c>
      <c r="B170" s="91">
        <v>2</v>
      </c>
      <c r="C170" s="133">
        <v>0.006432392140058208</v>
      </c>
      <c r="D170" s="91" t="s">
        <v>533</v>
      </c>
      <c r="E170" s="91" t="b">
        <v>0</v>
      </c>
      <c r="F170" s="91" t="b">
        <v>0</v>
      </c>
      <c r="G170" s="91" t="b">
        <v>0</v>
      </c>
    </row>
    <row r="171" spans="1:7" ht="15">
      <c r="A171" s="91" t="s">
        <v>768</v>
      </c>
      <c r="B171" s="91">
        <v>2</v>
      </c>
      <c r="C171" s="133">
        <v>0.006432392140058208</v>
      </c>
      <c r="D171" s="91" t="s">
        <v>533</v>
      </c>
      <c r="E171" s="91" t="b">
        <v>0</v>
      </c>
      <c r="F171" s="91" t="b">
        <v>0</v>
      </c>
      <c r="G171" s="91" t="b">
        <v>0</v>
      </c>
    </row>
    <row r="172" spans="1:7" ht="15">
      <c r="A172" s="91" t="s">
        <v>769</v>
      </c>
      <c r="B172" s="91">
        <v>2</v>
      </c>
      <c r="C172" s="133">
        <v>0.006432392140058208</v>
      </c>
      <c r="D172" s="91" t="s">
        <v>533</v>
      </c>
      <c r="E172" s="91" t="b">
        <v>0</v>
      </c>
      <c r="F172" s="91" t="b">
        <v>0</v>
      </c>
      <c r="G172" s="91" t="b">
        <v>0</v>
      </c>
    </row>
    <row r="173" spans="1:7" ht="15">
      <c r="A173" s="91" t="s">
        <v>756</v>
      </c>
      <c r="B173" s="91">
        <v>2</v>
      </c>
      <c r="C173" s="133">
        <v>0.006432392140058208</v>
      </c>
      <c r="D173" s="91" t="s">
        <v>533</v>
      </c>
      <c r="E173" s="91" t="b">
        <v>0</v>
      </c>
      <c r="F173" s="91" t="b">
        <v>0</v>
      </c>
      <c r="G173" s="91" t="b">
        <v>0</v>
      </c>
    </row>
    <row r="174" spans="1:7" ht="15">
      <c r="A174" s="91" t="s">
        <v>757</v>
      </c>
      <c r="B174" s="91">
        <v>2</v>
      </c>
      <c r="C174" s="133">
        <v>0.006432392140058208</v>
      </c>
      <c r="D174" s="91" t="s">
        <v>533</v>
      </c>
      <c r="E174" s="91" t="b">
        <v>0</v>
      </c>
      <c r="F174" s="91" t="b">
        <v>0</v>
      </c>
      <c r="G174" s="91" t="b">
        <v>0</v>
      </c>
    </row>
    <row r="175" spans="1:7" ht="15">
      <c r="A175" s="91" t="s">
        <v>741</v>
      </c>
      <c r="B175" s="91">
        <v>2</v>
      </c>
      <c r="C175" s="133">
        <v>0.006432392140058208</v>
      </c>
      <c r="D175" s="91" t="s">
        <v>533</v>
      </c>
      <c r="E175" s="91" t="b">
        <v>0</v>
      </c>
      <c r="F175" s="91" t="b">
        <v>0</v>
      </c>
      <c r="G175" s="91" t="b">
        <v>0</v>
      </c>
    </row>
    <row r="176" spans="1:7" ht="15">
      <c r="A176" s="91" t="s">
        <v>758</v>
      </c>
      <c r="B176" s="91">
        <v>2</v>
      </c>
      <c r="C176" s="133">
        <v>0.006432392140058208</v>
      </c>
      <c r="D176" s="91" t="s">
        <v>533</v>
      </c>
      <c r="E176" s="91" t="b">
        <v>0</v>
      </c>
      <c r="F176" s="91" t="b">
        <v>0</v>
      </c>
      <c r="G176" s="91" t="b">
        <v>0</v>
      </c>
    </row>
    <row r="177" spans="1:7" ht="15">
      <c r="A177" s="91" t="s">
        <v>742</v>
      </c>
      <c r="B177" s="91">
        <v>2</v>
      </c>
      <c r="C177" s="133">
        <v>0.006432392140058208</v>
      </c>
      <c r="D177" s="91" t="s">
        <v>533</v>
      </c>
      <c r="E177" s="91" t="b">
        <v>0</v>
      </c>
      <c r="F177" s="91" t="b">
        <v>0</v>
      </c>
      <c r="G177" s="91" t="b">
        <v>0</v>
      </c>
    </row>
    <row r="178" spans="1:7" ht="15">
      <c r="A178" s="91" t="s">
        <v>759</v>
      </c>
      <c r="B178" s="91">
        <v>2</v>
      </c>
      <c r="C178" s="133">
        <v>0.006432392140058208</v>
      </c>
      <c r="D178" s="91" t="s">
        <v>533</v>
      </c>
      <c r="E178" s="91" t="b">
        <v>1</v>
      </c>
      <c r="F178" s="91" t="b">
        <v>0</v>
      </c>
      <c r="G178" s="91" t="b">
        <v>0</v>
      </c>
    </row>
    <row r="179" spans="1:7" ht="15">
      <c r="A179" s="91" t="s">
        <v>751</v>
      </c>
      <c r="B179" s="91">
        <v>2</v>
      </c>
      <c r="C179" s="133">
        <v>0.006432392140058208</v>
      </c>
      <c r="D179" s="91" t="s">
        <v>533</v>
      </c>
      <c r="E179" s="91" t="b">
        <v>0</v>
      </c>
      <c r="F179" s="91" t="b">
        <v>0</v>
      </c>
      <c r="G179" s="91" t="b">
        <v>0</v>
      </c>
    </row>
    <row r="180" spans="1:7" ht="15">
      <c r="A180" s="91" t="s">
        <v>752</v>
      </c>
      <c r="B180" s="91">
        <v>2</v>
      </c>
      <c r="C180" s="133">
        <v>0.006432392140058208</v>
      </c>
      <c r="D180" s="91" t="s">
        <v>533</v>
      </c>
      <c r="E180" s="91" t="b">
        <v>0</v>
      </c>
      <c r="F180" s="91" t="b">
        <v>0</v>
      </c>
      <c r="G180" s="91" t="b">
        <v>0</v>
      </c>
    </row>
    <row r="181" spans="1:7" ht="15">
      <c r="A181" s="91" t="s">
        <v>753</v>
      </c>
      <c r="B181" s="91">
        <v>2</v>
      </c>
      <c r="C181" s="133">
        <v>0.006432392140058208</v>
      </c>
      <c r="D181" s="91" t="s">
        <v>533</v>
      </c>
      <c r="E181" s="91" t="b">
        <v>0</v>
      </c>
      <c r="F181" s="91" t="b">
        <v>0</v>
      </c>
      <c r="G181" s="91" t="b">
        <v>0</v>
      </c>
    </row>
    <row r="182" spans="1:7" ht="15">
      <c r="A182" s="91" t="s">
        <v>754</v>
      </c>
      <c r="B182" s="91">
        <v>2</v>
      </c>
      <c r="C182" s="133">
        <v>0.006432392140058208</v>
      </c>
      <c r="D182" s="91" t="s">
        <v>533</v>
      </c>
      <c r="E182" s="91" t="b">
        <v>0</v>
      </c>
      <c r="F182" s="91" t="b">
        <v>0</v>
      </c>
      <c r="G182" s="91" t="b">
        <v>0</v>
      </c>
    </row>
    <row r="183" spans="1:7" ht="15">
      <c r="A183" s="91" t="s">
        <v>755</v>
      </c>
      <c r="B183" s="91">
        <v>2</v>
      </c>
      <c r="C183" s="133">
        <v>0.006432392140058208</v>
      </c>
      <c r="D183" s="91" t="s">
        <v>533</v>
      </c>
      <c r="E183" s="91" t="b">
        <v>0</v>
      </c>
      <c r="F183" s="91" t="b">
        <v>0</v>
      </c>
      <c r="G183" s="91" t="b">
        <v>0</v>
      </c>
    </row>
    <row r="184" spans="1:7" ht="15">
      <c r="A184" s="91" t="s">
        <v>596</v>
      </c>
      <c r="B184" s="91">
        <v>2</v>
      </c>
      <c r="C184" s="133">
        <v>0.026506736373314577</v>
      </c>
      <c r="D184" s="91" t="s">
        <v>534</v>
      </c>
      <c r="E184" s="91" t="b">
        <v>0</v>
      </c>
      <c r="F184" s="91" t="b">
        <v>0</v>
      </c>
      <c r="G184" s="91" t="b">
        <v>0</v>
      </c>
    </row>
    <row r="185" spans="1:7" ht="15">
      <c r="A185" s="91" t="s">
        <v>224</v>
      </c>
      <c r="B185" s="91">
        <v>2</v>
      </c>
      <c r="C185" s="133">
        <v>0.009782847725315624</v>
      </c>
      <c r="D185" s="91" t="s">
        <v>534</v>
      </c>
      <c r="E185" s="91" t="b">
        <v>0</v>
      </c>
      <c r="F185" s="91" t="b">
        <v>0</v>
      </c>
      <c r="G185" s="91" t="b">
        <v>0</v>
      </c>
    </row>
    <row r="186" spans="1:7" ht="15">
      <c r="A186" s="91" t="s">
        <v>218</v>
      </c>
      <c r="B186" s="91">
        <v>2</v>
      </c>
      <c r="C186" s="133">
        <v>0.009782847725315624</v>
      </c>
      <c r="D186" s="91" t="s">
        <v>534</v>
      </c>
      <c r="E186" s="91" t="b">
        <v>0</v>
      </c>
      <c r="F186" s="91" t="b">
        <v>0</v>
      </c>
      <c r="G186" s="91" t="b">
        <v>0</v>
      </c>
    </row>
    <row r="187" spans="1:7" ht="15">
      <c r="A187" s="91" t="s">
        <v>604</v>
      </c>
      <c r="B187" s="91">
        <v>2</v>
      </c>
      <c r="C187" s="133">
        <v>0.026506736373314577</v>
      </c>
      <c r="D187" s="91" t="s">
        <v>534</v>
      </c>
      <c r="E187" s="91" t="b">
        <v>0</v>
      </c>
      <c r="F187" s="91" t="b">
        <v>0</v>
      </c>
      <c r="G187" s="91" t="b">
        <v>0</v>
      </c>
    </row>
    <row r="188" spans="1:7" ht="15">
      <c r="A188" s="91" t="s">
        <v>594</v>
      </c>
      <c r="B188" s="91">
        <v>3</v>
      </c>
      <c r="C188" s="133">
        <v>0</v>
      </c>
      <c r="D188" s="91" t="s">
        <v>535</v>
      </c>
      <c r="E188" s="91" t="b">
        <v>0</v>
      </c>
      <c r="F188" s="91" t="b">
        <v>0</v>
      </c>
      <c r="G188" s="91" t="b">
        <v>0</v>
      </c>
    </row>
    <row r="189" spans="1:7" ht="15">
      <c r="A189" s="91" t="s">
        <v>606</v>
      </c>
      <c r="B189" s="91">
        <v>3</v>
      </c>
      <c r="C189" s="133">
        <v>0</v>
      </c>
      <c r="D189" s="91" t="s">
        <v>535</v>
      </c>
      <c r="E189" s="91" t="b">
        <v>0</v>
      </c>
      <c r="F189" s="91" t="b">
        <v>0</v>
      </c>
      <c r="G189" s="91" t="b">
        <v>0</v>
      </c>
    </row>
    <row r="190" spans="1:7" ht="15">
      <c r="A190" s="91" t="s">
        <v>607</v>
      </c>
      <c r="B190" s="91">
        <v>3</v>
      </c>
      <c r="C190" s="133">
        <v>0</v>
      </c>
      <c r="D190" s="91" t="s">
        <v>535</v>
      </c>
      <c r="E190" s="91" t="b">
        <v>0</v>
      </c>
      <c r="F190" s="91" t="b">
        <v>0</v>
      </c>
      <c r="G190" s="91" t="b">
        <v>0</v>
      </c>
    </row>
    <row r="191" spans="1:7" ht="15">
      <c r="A191" s="91" t="s">
        <v>608</v>
      </c>
      <c r="B191" s="91">
        <v>3</v>
      </c>
      <c r="C191" s="133">
        <v>0</v>
      </c>
      <c r="D191" s="91" t="s">
        <v>535</v>
      </c>
      <c r="E191" s="91" t="b">
        <v>0</v>
      </c>
      <c r="F191" s="91" t="b">
        <v>0</v>
      </c>
      <c r="G191" s="91" t="b">
        <v>0</v>
      </c>
    </row>
    <row r="192" spans="1:7" ht="15">
      <c r="A192" s="91" t="s">
        <v>218</v>
      </c>
      <c r="B192" s="91">
        <v>3</v>
      </c>
      <c r="C192" s="133">
        <v>0</v>
      </c>
      <c r="D192" s="91" t="s">
        <v>535</v>
      </c>
      <c r="E192" s="91" t="b">
        <v>0</v>
      </c>
      <c r="F192" s="91" t="b">
        <v>0</v>
      </c>
      <c r="G192" s="91" t="b">
        <v>0</v>
      </c>
    </row>
    <row r="193" spans="1:7" ht="15">
      <c r="A193" s="91" t="s">
        <v>609</v>
      </c>
      <c r="B193" s="91">
        <v>2</v>
      </c>
      <c r="C193" s="133">
        <v>0.013043796967087498</v>
      </c>
      <c r="D193" s="91" t="s">
        <v>535</v>
      </c>
      <c r="E193" s="91" t="b">
        <v>1</v>
      </c>
      <c r="F193" s="91" t="b">
        <v>0</v>
      </c>
      <c r="G193" s="91" t="b">
        <v>0</v>
      </c>
    </row>
    <row r="194" spans="1:7" ht="15">
      <c r="A194" s="91" t="s">
        <v>597</v>
      </c>
      <c r="B194" s="91">
        <v>2</v>
      </c>
      <c r="C194" s="133">
        <v>0.013043796967087498</v>
      </c>
      <c r="D194" s="91" t="s">
        <v>535</v>
      </c>
      <c r="E194" s="91" t="b">
        <v>0</v>
      </c>
      <c r="F194" s="91" t="b">
        <v>0</v>
      </c>
      <c r="G194" s="91" t="b">
        <v>0</v>
      </c>
    </row>
    <row r="195" spans="1:7" ht="15">
      <c r="A195" s="91" t="s">
        <v>594</v>
      </c>
      <c r="B195" s="91">
        <v>5</v>
      </c>
      <c r="C195" s="133">
        <v>0</v>
      </c>
      <c r="D195" s="91" t="s">
        <v>536</v>
      </c>
      <c r="E195" s="91" t="b">
        <v>0</v>
      </c>
      <c r="F195" s="91" t="b">
        <v>0</v>
      </c>
      <c r="G195" s="91" t="b">
        <v>0</v>
      </c>
    </row>
    <row r="196" spans="1:7" ht="15">
      <c r="A196" s="91" t="s">
        <v>611</v>
      </c>
      <c r="B196" s="91">
        <v>4</v>
      </c>
      <c r="C196" s="133">
        <v>0.020716618712433087</v>
      </c>
      <c r="D196" s="91" t="s">
        <v>536</v>
      </c>
      <c r="E196" s="91" t="b">
        <v>0</v>
      </c>
      <c r="F196" s="91" t="b">
        <v>0</v>
      </c>
      <c r="G196" s="91" t="b">
        <v>0</v>
      </c>
    </row>
    <row r="197" spans="1:7" ht="15">
      <c r="A197" s="91" t="s">
        <v>599</v>
      </c>
      <c r="B197" s="91">
        <v>3</v>
      </c>
      <c r="C197" s="133">
        <v>0</v>
      </c>
      <c r="D197" s="91" t="s">
        <v>536</v>
      </c>
      <c r="E197" s="91" t="b">
        <v>0</v>
      </c>
      <c r="F197" s="91" t="b">
        <v>0</v>
      </c>
      <c r="G197" s="91" t="b">
        <v>0</v>
      </c>
    </row>
    <row r="198" spans="1:7" ht="15">
      <c r="A198" s="91" t="s">
        <v>612</v>
      </c>
      <c r="B198" s="91">
        <v>2</v>
      </c>
      <c r="C198" s="133">
        <v>0.010358309356216544</v>
      </c>
      <c r="D198" s="91" t="s">
        <v>536</v>
      </c>
      <c r="E198" s="91" t="b">
        <v>1</v>
      </c>
      <c r="F198" s="91" t="b">
        <v>0</v>
      </c>
      <c r="G198" s="91" t="b">
        <v>0</v>
      </c>
    </row>
    <row r="199" spans="1:7" ht="15">
      <c r="A199" s="91" t="s">
        <v>596</v>
      </c>
      <c r="B199" s="91">
        <v>2</v>
      </c>
      <c r="C199" s="133">
        <v>0.010358309356216544</v>
      </c>
      <c r="D199" s="91" t="s">
        <v>536</v>
      </c>
      <c r="E199" s="91" t="b">
        <v>0</v>
      </c>
      <c r="F199" s="91" t="b">
        <v>0</v>
      </c>
      <c r="G199" s="91" t="b">
        <v>0</v>
      </c>
    </row>
    <row r="200" spans="1:7" ht="15">
      <c r="A200" s="91" t="s">
        <v>613</v>
      </c>
      <c r="B200" s="91">
        <v>2</v>
      </c>
      <c r="C200" s="133">
        <v>0.010358309356216544</v>
      </c>
      <c r="D200" s="91" t="s">
        <v>536</v>
      </c>
      <c r="E200" s="91" t="b">
        <v>0</v>
      </c>
      <c r="F200" s="91" t="b">
        <v>0</v>
      </c>
      <c r="G200" s="91" t="b">
        <v>0</v>
      </c>
    </row>
    <row r="201" spans="1:7" ht="15">
      <c r="A201" s="91" t="s">
        <v>606</v>
      </c>
      <c r="B201" s="91">
        <v>2</v>
      </c>
      <c r="C201" s="133">
        <v>0.010358309356216544</v>
      </c>
      <c r="D201" s="91" t="s">
        <v>536</v>
      </c>
      <c r="E201" s="91" t="b">
        <v>0</v>
      </c>
      <c r="F201" s="91" t="b">
        <v>0</v>
      </c>
      <c r="G201" s="91" t="b">
        <v>0</v>
      </c>
    </row>
    <row r="202" spans="1:7" ht="15">
      <c r="A202" s="91" t="s">
        <v>595</v>
      </c>
      <c r="B202" s="91">
        <v>2</v>
      </c>
      <c r="C202" s="133">
        <v>0.010358309356216544</v>
      </c>
      <c r="D202" s="91" t="s">
        <v>536</v>
      </c>
      <c r="E202" s="91" t="b">
        <v>0</v>
      </c>
      <c r="F202" s="91" t="b">
        <v>0</v>
      </c>
      <c r="G20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798</v>
      </c>
      <c r="B1" s="13" t="s">
        <v>799</v>
      </c>
      <c r="C1" s="13" t="s">
        <v>792</v>
      </c>
      <c r="D1" s="13" t="s">
        <v>793</v>
      </c>
      <c r="E1" s="13" t="s">
        <v>800</v>
      </c>
      <c r="F1" s="13" t="s">
        <v>144</v>
      </c>
      <c r="G1" s="13" t="s">
        <v>801</v>
      </c>
      <c r="H1" s="13" t="s">
        <v>802</v>
      </c>
      <c r="I1" s="13" t="s">
        <v>803</v>
      </c>
      <c r="J1" s="13" t="s">
        <v>804</v>
      </c>
      <c r="K1" s="13" t="s">
        <v>805</v>
      </c>
      <c r="L1" s="13" t="s">
        <v>806</v>
      </c>
    </row>
    <row r="2" spans="1:12" ht="15">
      <c r="A2" s="91" t="s">
        <v>594</v>
      </c>
      <c r="B2" s="91" t="s">
        <v>606</v>
      </c>
      <c r="C2" s="91">
        <v>7</v>
      </c>
      <c r="D2" s="133">
        <v>0.010509775409715054</v>
      </c>
      <c r="E2" s="133">
        <v>1.4255807961304496</v>
      </c>
      <c r="F2" s="91" t="s">
        <v>794</v>
      </c>
      <c r="G2" s="91" t="b">
        <v>0</v>
      </c>
      <c r="H2" s="91" t="b">
        <v>0</v>
      </c>
      <c r="I2" s="91" t="b">
        <v>0</v>
      </c>
      <c r="J2" s="91" t="b">
        <v>0</v>
      </c>
      <c r="K2" s="91" t="b">
        <v>0</v>
      </c>
      <c r="L2" s="91" t="b">
        <v>0</v>
      </c>
    </row>
    <row r="3" spans="1:12" ht="15">
      <c r="A3" s="91" t="s">
        <v>601</v>
      </c>
      <c r="B3" s="91" t="s">
        <v>597</v>
      </c>
      <c r="C3" s="91">
        <v>4</v>
      </c>
      <c r="D3" s="133">
        <v>0.008429905636052436</v>
      </c>
      <c r="E3" s="133">
        <v>1.5205563093613064</v>
      </c>
      <c r="F3" s="91" t="s">
        <v>794</v>
      </c>
      <c r="G3" s="91" t="b">
        <v>0</v>
      </c>
      <c r="H3" s="91" t="b">
        <v>0</v>
      </c>
      <c r="I3" s="91" t="b">
        <v>0</v>
      </c>
      <c r="J3" s="91" t="b">
        <v>0</v>
      </c>
      <c r="K3" s="91" t="b">
        <v>0</v>
      </c>
      <c r="L3" s="91" t="b">
        <v>0</v>
      </c>
    </row>
    <row r="4" spans="1:12" ht="15">
      <c r="A4" s="91" t="s">
        <v>607</v>
      </c>
      <c r="B4" s="91" t="s">
        <v>608</v>
      </c>
      <c r="C4" s="91">
        <v>4</v>
      </c>
      <c r="D4" s="133">
        <v>0.008429905636052436</v>
      </c>
      <c r="E4" s="133">
        <v>1.9696488404807253</v>
      </c>
      <c r="F4" s="91" t="s">
        <v>794</v>
      </c>
      <c r="G4" s="91" t="b">
        <v>0</v>
      </c>
      <c r="H4" s="91" t="b">
        <v>0</v>
      </c>
      <c r="I4" s="91" t="b">
        <v>0</v>
      </c>
      <c r="J4" s="91" t="b">
        <v>0</v>
      </c>
      <c r="K4" s="91" t="b">
        <v>0</v>
      </c>
      <c r="L4" s="91" t="b">
        <v>0</v>
      </c>
    </row>
    <row r="5" spans="1:12" ht="15">
      <c r="A5" s="91" t="s">
        <v>284</v>
      </c>
      <c r="B5" s="91" t="s">
        <v>729</v>
      </c>
      <c r="C5" s="91">
        <v>4</v>
      </c>
      <c r="D5" s="133">
        <v>0.008429905636052436</v>
      </c>
      <c r="E5" s="133">
        <v>1.8727388274726688</v>
      </c>
      <c r="F5" s="91" t="s">
        <v>794</v>
      </c>
      <c r="G5" s="91" t="b">
        <v>0</v>
      </c>
      <c r="H5" s="91" t="b">
        <v>0</v>
      </c>
      <c r="I5" s="91" t="b">
        <v>0</v>
      </c>
      <c r="J5" s="91" t="b">
        <v>0</v>
      </c>
      <c r="K5" s="91" t="b">
        <v>0</v>
      </c>
      <c r="L5" s="91" t="b">
        <v>0</v>
      </c>
    </row>
    <row r="6" spans="1:12" ht="15">
      <c r="A6" s="91" t="s">
        <v>729</v>
      </c>
      <c r="B6" s="91" t="s">
        <v>730</v>
      </c>
      <c r="C6" s="91">
        <v>4</v>
      </c>
      <c r="D6" s="133">
        <v>0.008429905636052436</v>
      </c>
      <c r="E6" s="133">
        <v>1.9696488404807253</v>
      </c>
      <c r="F6" s="91" t="s">
        <v>794</v>
      </c>
      <c r="G6" s="91" t="b">
        <v>0</v>
      </c>
      <c r="H6" s="91" t="b">
        <v>0</v>
      </c>
      <c r="I6" s="91" t="b">
        <v>0</v>
      </c>
      <c r="J6" s="91" t="b">
        <v>0</v>
      </c>
      <c r="K6" s="91" t="b">
        <v>0</v>
      </c>
      <c r="L6" s="91" t="b">
        <v>0</v>
      </c>
    </row>
    <row r="7" spans="1:12" ht="15">
      <c r="A7" s="91" t="s">
        <v>730</v>
      </c>
      <c r="B7" s="91" t="s">
        <v>599</v>
      </c>
      <c r="C7" s="91">
        <v>4</v>
      </c>
      <c r="D7" s="133">
        <v>0.008429905636052436</v>
      </c>
      <c r="E7" s="133">
        <v>1.6174663223693628</v>
      </c>
      <c r="F7" s="91" t="s">
        <v>794</v>
      </c>
      <c r="G7" s="91" t="b">
        <v>0</v>
      </c>
      <c r="H7" s="91" t="b">
        <v>0</v>
      </c>
      <c r="I7" s="91" t="b">
        <v>0</v>
      </c>
      <c r="J7" s="91" t="b">
        <v>0</v>
      </c>
      <c r="K7" s="91" t="b">
        <v>0</v>
      </c>
      <c r="L7" s="91" t="b">
        <v>0</v>
      </c>
    </row>
    <row r="8" spans="1:12" ht="15">
      <c r="A8" s="91" t="s">
        <v>599</v>
      </c>
      <c r="B8" s="91" t="s">
        <v>723</v>
      </c>
      <c r="C8" s="91">
        <v>4</v>
      </c>
      <c r="D8" s="133">
        <v>0.008429905636052436</v>
      </c>
      <c r="E8" s="133">
        <v>1.5205563093613064</v>
      </c>
      <c r="F8" s="91" t="s">
        <v>794</v>
      </c>
      <c r="G8" s="91" t="b">
        <v>0</v>
      </c>
      <c r="H8" s="91" t="b">
        <v>0</v>
      </c>
      <c r="I8" s="91" t="b">
        <v>0</v>
      </c>
      <c r="J8" s="91" t="b">
        <v>0</v>
      </c>
      <c r="K8" s="91" t="b">
        <v>0</v>
      </c>
      <c r="L8" s="91" t="b">
        <v>0</v>
      </c>
    </row>
    <row r="9" spans="1:12" ht="15">
      <c r="A9" s="91" t="s">
        <v>723</v>
      </c>
      <c r="B9" s="91" t="s">
        <v>595</v>
      </c>
      <c r="C9" s="91">
        <v>4</v>
      </c>
      <c r="D9" s="133">
        <v>0.008429905636052436</v>
      </c>
      <c r="E9" s="133">
        <v>1.3956175727530065</v>
      </c>
      <c r="F9" s="91" t="s">
        <v>794</v>
      </c>
      <c r="G9" s="91" t="b">
        <v>0</v>
      </c>
      <c r="H9" s="91" t="b">
        <v>0</v>
      </c>
      <c r="I9" s="91" t="b">
        <v>0</v>
      </c>
      <c r="J9" s="91" t="b">
        <v>0</v>
      </c>
      <c r="K9" s="91" t="b">
        <v>0</v>
      </c>
      <c r="L9" s="91" t="b">
        <v>0</v>
      </c>
    </row>
    <row r="10" spans="1:12" ht="15">
      <c r="A10" s="91" t="s">
        <v>595</v>
      </c>
      <c r="B10" s="91" t="s">
        <v>731</v>
      </c>
      <c r="C10" s="91">
        <v>4</v>
      </c>
      <c r="D10" s="133">
        <v>0.008429905636052436</v>
      </c>
      <c r="E10" s="133">
        <v>1.5717088318086876</v>
      </c>
      <c r="F10" s="91" t="s">
        <v>794</v>
      </c>
      <c r="G10" s="91" t="b">
        <v>0</v>
      </c>
      <c r="H10" s="91" t="b">
        <v>0</v>
      </c>
      <c r="I10" s="91" t="b">
        <v>0</v>
      </c>
      <c r="J10" s="91" t="b">
        <v>0</v>
      </c>
      <c r="K10" s="91" t="b">
        <v>0</v>
      </c>
      <c r="L10" s="91" t="b">
        <v>0</v>
      </c>
    </row>
    <row r="11" spans="1:12" ht="15">
      <c r="A11" s="91" t="s">
        <v>731</v>
      </c>
      <c r="B11" s="91" t="s">
        <v>724</v>
      </c>
      <c r="C11" s="91">
        <v>4</v>
      </c>
      <c r="D11" s="133">
        <v>0.008429905636052436</v>
      </c>
      <c r="E11" s="133">
        <v>1.8727388274726688</v>
      </c>
      <c r="F11" s="91" t="s">
        <v>794</v>
      </c>
      <c r="G11" s="91" t="b">
        <v>0</v>
      </c>
      <c r="H11" s="91" t="b">
        <v>0</v>
      </c>
      <c r="I11" s="91" t="b">
        <v>0</v>
      </c>
      <c r="J11" s="91" t="b">
        <v>0</v>
      </c>
      <c r="K11" s="91" t="b">
        <v>0</v>
      </c>
      <c r="L11" s="91" t="b">
        <v>0</v>
      </c>
    </row>
    <row r="12" spans="1:12" ht="15">
      <c r="A12" s="91" t="s">
        <v>724</v>
      </c>
      <c r="B12" s="91" t="s">
        <v>732</v>
      </c>
      <c r="C12" s="91">
        <v>4</v>
      </c>
      <c r="D12" s="133">
        <v>0.008429905636052436</v>
      </c>
      <c r="E12" s="133">
        <v>1.8727388274726688</v>
      </c>
      <c r="F12" s="91" t="s">
        <v>794</v>
      </c>
      <c r="G12" s="91" t="b">
        <v>0</v>
      </c>
      <c r="H12" s="91" t="b">
        <v>0</v>
      </c>
      <c r="I12" s="91" t="b">
        <v>0</v>
      </c>
      <c r="J12" s="91" t="b">
        <v>1</v>
      </c>
      <c r="K12" s="91" t="b">
        <v>0</v>
      </c>
      <c r="L12" s="91" t="b">
        <v>0</v>
      </c>
    </row>
    <row r="13" spans="1:12" ht="15">
      <c r="A13" s="91" t="s">
        <v>732</v>
      </c>
      <c r="B13" s="91" t="s">
        <v>725</v>
      </c>
      <c r="C13" s="91">
        <v>4</v>
      </c>
      <c r="D13" s="133">
        <v>0.008429905636052436</v>
      </c>
      <c r="E13" s="133">
        <v>1.8727388274726688</v>
      </c>
      <c r="F13" s="91" t="s">
        <v>794</v>
      </c>
      <c r="G13" s="91" t="b">
        <v>1</v>
      </c>
      <c r="H13" s="91" t="b">
        <v>0</v>
      </c>
      <c r="I13" s="91" t="b">
        <v>0</v>
      </c>
      <c r="J13" s="91" t="b">
        <v>0</v>
      </c>
      <c r="K13" s="91" t="b">
        <v>0</v>
      </c>
      <c r="L13" s="91" t="b">
        <v>0</v>
      </c>
    </row>
    <row r="14" spans="1:12" ht="15">
      <c r="A14" s="91" t="s">
        <v>725</v>
      </c>
      <c r="B14" s="91" t="s">
        <v>733</v>
      </c>
      <c r="C14" s="91">
        <v>4</v>
      </c>
      <c r="D14" s="133">
        <v>0.008429905636052436</v>
      </c>
      <c r="E14" s="133">
        <v>1.8727388274726688</v>
      </c>
      <c r="F14" s="91" t="s">
        <v>794</v>
      </c>
      <c r="G14" s="91" t="b">
        <v>0</v>
      </c>
      <c r="H14" s="91" t="b">
        <v>0</v>
      </c>
      <c r="I14" s="91" t="b">
        <v>0</v>
      </c>
      <c r="J14" s="91" t="b">
        <v>1</v>
      </c>
      <c r="K14" s="91" t="b">
        <v>0</v>
      </c>
      <c r="L14" s="91" t="b">
        <v>0</v>
      </c>
    </row>
    <row r="15" spans="1:12" ht="15">
      <c r="A15" s="91" t="s">
        <v>595</v>
      </c>
      <c r="B15" s="91" t="s">
        <v>735</v>
      </c>
      <c r="C15" s="91">
        <v>3</v>
      </c>
      <c r="D15" s="133">
        <v>0.007257132992188704</v>
      </c>
      <c r="E15" s="133">
        <v>1.5717088318086876</v>
      </c>
      <c r="F15" s="91" t="s">
        <v>794</v>
      </c>
      <c r="G15" s="91" t="b">
        <v>0</v>
      </c>
      <c r="H15" s="91" t="b">
        <v>0</v>
      </c>
      <c r="I15" s="91" t="b">
        <v>0</v>
      </c>
      <c r="J15" s="91" t="b">
        <v>0</v>
      </c>
      <c r="K15" s="91" t="b">
        <v>0</v>
      </c>
      <c r="L15" s="91" t="b">
        <v>0</v>
      </c>
    </row>
    <row r="16" spans="1:12" ht="15">
      <c r="A16" s="91" t="s">
        <v>736</v>
      </c>
      <c r="B16" s="91" t="s">
        <v>737</v>
      </c>
      <c r="C16" s="91">
        <v>3</v>
      </c>
      <c r="D16" s="133">
        <v>0.007257132992188704</v>
      </c>
      <c r="E16" s="133">
        <v>2.094587577089025</v>
      </c>
      <c r="F16" s="91" t="s">
        <v>794</v>
      </c>
      <c r="G16" s="91" t="b">
        <v>1</v>
      </c>
      <c r="H16" s="91" t="b">
        <v>0</v>
      </c>
      <c r="I16" s="91" t="b">
        <v>0</v>
      </c>
      <c r="J16" s="91" t="b">
        <v>0</v>
      </c>
      <c r="K16" s="91" t="b">
        <v>0</v>
      </c>
      <c r="L16" s="91" t="b">
        <v>0</v>
      </c>
    </row>
    <row r="17" spans="1:12" ht="15">
      <c r="A17" s="91" t="s">
        <v>727</v>
      </c>
      <c r="B17" s="91" t="s">
        <v>738</v>
      </c>
      <c r="C17" s="91">
        <v>3</v>
      </c>
      <c r="D17" s="133">
        <v>0.007257132992188704</v>
      </c>
      <c r="E17" s="133">
        <v>1.9696488404807253</v>
      </c>
      <c r="F17" s="91" t="s">
        <v>794</v>
      </c>
      <c r="G17" s="91" t="b">
        <v>0</v>
      </c>
      <c r="H17" s="91" t="b">
        <v>0</v>
      </c>
      <c r="I17" s="91" t="b">
        <v>0</v>
      </c>
      <c r="J17" s="91" t="b">
        <v>0</v>
      </c>
      <c r="K17" s="91" t="b">
        <v>0</v>
      </c>
      <c r="L17" s="91" t="b">
        <v>0</v>
      </c>
    </row>
    <row r="18" spans="1:12" ht="15">
      <c r="A18" s="91" t="s">
        <v>608</v>
      </c>
      <c r="B18" s="91" t="s">
        <v>218</v>
      </c>
      <c r="C18" s="91">
        <v>3</v>
      </c>
      <c r="D18" s="133">
        <v>0.007257132992188704</v>
      </c>
      <c r="E18" s="133">
        <v>1.6016720551861308</v>
      </c>
      <c r="F18" s="91" t="s">
        <v>794</v>
      </c>
      <c r="G18" s="91" t="b">
        <v>0</v>
      </c>
      <c r="H18" s="91" t="b">
        <v>0</v>
      </c>
      <c r="I18" s="91" t="b">
        <v>0</v>
      </c>
      <c r="J18" s="91" t="b">
        <v>0</v>
      </c>
      <c r="K18" s="91" t="b">
        <v>0</v>
      </c>
      <c r="L18" s="91" t="b">
        <v>0</v>
      </c>
    </row>
    <row r="19" spans="1:12" ht="15">
      <c r="A19" s="91" t="s">
        <v>611</v>
      </c>
      <c r="B19" s="91" t="s">
        <v>594</v>
      </c>
      <c r="C19" s="91">
        <v>3</v>
      </c>
      <c r="D19" s="133">
        <v>0.007257132992188704</v>
      </c>
      <c r="E19" s="133">
        <v>0.9996120638581685</v>
      </c>
      <c r="F19" s="91" t="s">
        <v>794</v>
      </c>
      <c r="G19" s="91" t="b">
        <v>0</v>
      </c>
      <c r="H19" s="91" t="b">
        <v>0</v>
      </c>
      <c r="I19" s="91" t="b">
        <v>0</v>
      </c>
      <c r="J19" s="91" t="b">
        <v>0</v>
      </c>
      <c r="K19" s="91" t="b">
        <v>0</v>
      </c>
      <c r="L19" s="91" t="b">
        <v>0</v>
      </c>
    </row>
    <row r="20" spans="1:12" ht="15">
      <c r="A20" s="91" t="s">
        <v>594</v>
      </c>
      <c r="B20" s="91" t="s">
        <v>612</v>
      </c>
      <c r="C20" s="91">
        <v>3</v>
      </c>
      <c r="D20" s="133">
        <v>0.007257132992188704</v>
      </c>
      <c r="E20" s="133">
        <v>1.4255807961304496</v>
      </c>
      <c r="F20" s="91" t="s">
        <v>794</v>
      </c>
      <c r="G20" s="91" t="b">
        <v>0</v>
      </c>
      <c r="H20" s="91" t="b">
        <v>0</v>
      </c>
      <c r="I20" s="91" t="b">
        <v>0</v>
      </c>
      <c r="J20" s="91" t="b">
        <v>1</v>
      </c>
      <c r="K20" s="91" t="b">
        <v>0</v>
      </c>
      <c r="L20" s="91" t="b">
        <v>0</v>
      </c>
    </row>
    <row r="21" spans="1:12" ht="15">
      <c r="A21" s="91" t="s">
        <v>612</v>
      </c>
      <c r="B21" s="91" t="s">
        <v>599</v>
      </c>
      <c r="C21" s="91">
        <v>3</v>
      </c>
      <c r="D21" s="133">
        <v>0.007257132992188704</v>
      </c>
      <c r="E21" s="133">
        <v>1.6174663223693628</v>
      </c>
      <c r="F21" s="91" t="s">
        <v>794</v>
      </c>
      <c r="G21" s="91" t="b">
        <v>1</v>
      </c>
      <c r="H21" s="91" t="b">
        <v>0</v>
      </c>
      <c r="I21" s="91" t="b">
        <v>0</v>
      </c>
      <c r="J21" s="91" t="b">
        <v>0</v>
      </c>
      <c r="K21" s="91" t="b">
        <v>0</v>
      </c>
      <c r="L21" s="91" t="b">
        <v>0</v>
      </c>
    </row>
    <row r="22" spans="1:12" ht="15">
      <c r="A22" s="91" t="s">
        <v>599</v>
      </c>
      <c r="B22" s="91" t="s">
        <v>596</v>
      </c>
      <c r="C22" s="91">
        <v>3</v>
      </c>
      <c r="D22" s="133">
        <v>0.007257132992188704</v>
      </c>
      <c r="E22" s="133">
        <v>1.0945875770890252</v>
      </c>
      <c r="F22" s="91" t="s">
        <v>794</v>
      </c>
      <c r="G22" s="91" t="b">
        <v>0</v>
      </c>
      <c r="H22" s="91" t="b">
        <v>0</v>
      </c>
      <c r="I22" s="91" t="b">
        <v>0</v>
      </c>
      <c r="J22" s="91" t="b">
        <v>0</v>
      </c>
      <c r="K22" s="91" t="b">
        <v>0</v>
      </c>
      <c r="L22" s="91" t="b">
        <v>0</v>
      </c>
    </row>
    <row r="23" spans="1:12" ht="15">
      <c r="A23" s="91" t="s">
        <v>596</v>
      </c>
      <c r="B23" s="91" t="s">
        <v>611</v>
      </c>
      <c r="C23" s="91">
        <v>3</v>
      </c>
      <c r="D23" s="133">
        <v>0.007257132992188704</v>
      </c>
      <c r="E23" s="133">
        <v>1.2706788361447063</v>
      </c>
      <c r="F23" s="91" t="s">
        <v>794</v>
      </c>
      <c r="G23" s="91" t="b">
        <v>0</v>
      </c>
      <c r="H23" s="91" t="b">
        <v>0</v>
      </c>
      <c r="I23" s="91" t="b">
        <v>0</v>
      </c>
      <c r="J23" s="91" t="b">
        <v>0</v>
      </c>
      <c r="K23" s="91" t="b">
        <v>0</v>
      </c>
      <c r="L23" s="91" t="b">
        <v>0</v>
      </c>
    </row>
    <row r="24" spans="1:12" ht="15">
      <c r="A24" s="91" t="s">
        <v>611</v>
      </c>
      <c r="B24" s="91" t="s">
        <v>613</v>
      </c>
      <c r="C24" s="91">
        <v>3</v>
      </c>
      <c r="D24" s="133">
        <v>0.007257132992188704</v>
      </c>
      <c r="E24" s="133">
        <v>1.668618844816744</v>
      </c>
      <c r="F24" s="91" t="s">
        <v>794</v>
      </c>
      <c r="G24" s="91" t="b">
        <v>0</v>
      </c>
      <c r="H24" s="91" t="b">
        <v>0</v>
      </c>
      <c r="I24" s="91" t="b">
        <v>0</v>
      </c>
      <c r="J24" s="91" t="b">
        <v>0</v>
      </c>
      <c r="K24" s="91" t="b">
        <v>0</v>
      </c>
      <c r="L24" s="91" t="b">
        <v>0</v>
      </c>
    </row>
    <row r="25" spans="1:12" ht="15">
      <c r="A25" s="91" t="s">
        <v>613</v>
      </c>
      <c r="B25" s="91" t="s">
        <v>594</v>
      </c>
      <c r="C25" s="91">
        <v>3</v>
      </c>
      <c r="D25" s="133">
        <v>0.007257132992188704</v>
      </c>
      <c r="E25" s="133">
        <v>1.4255807961304496</v>
      </c>
      <c r="F25" s="91" t="s">
        <v>794</v>
      </c>
      <c r="G25" s="91" t="b">
        <v>0</v>
      </c>
      <c r="H25" s="91" t="b">
        <v>0</v>
      </c>
      <c r="I25" s="91" t="b">
        <v>0</v>
      </c>
      <c r="J25" s="91" t="b">
        <v>0</v>
      </c>
      <c r="K25" s="91" t="b">
        <v>0</v>
      </c>
      <c r="L25" s="91" t="b">
        <v>0</v>
      </c>
    </row>
    <row r="26" spans="1:12" ht="15">
      <c r="A26" s="91" t="s">
        <v>747</v>
      </c>
      <c r="B26" s="91" t="s">
        <v>283</v>
      </c>
      <c r="C26" s="91">
        <v>2</v>
      </c>
      <c r="D26" s="133">
        <v>0.005716349305128369</v>
      </c>
      <c r="E26" s="133">
        <v>1.793557581425044</v>
      </c>
      <c r="F26" s="91" t="s">
        <v>794</v>
      </c>
      <c r="G26" s="91" t="b">
        <v>0</v>
      </c>
      <c r="H26" s="91" t="b">
        <v>0</v>
      </c>
      <c r="I26" s="91" t="b">
        <v>0</v>
      </c>
      <c r="J26" s="91" t="b">
        <v>0</v>
      </c>
      <c r="K26" s="91" t="b">
        <v>0</v>
      </c>
      <c r="L26" s="91" t="b">
        <v>0</v>
      </c>
    </row>
    <row r="27" spans="1:12" ht="15">
      <c r="A27" s="91" t="s">
        <v>283</v>
      </c>
      <c r="B27" s="91" t="s">
        <v>748</v>
      </c>
      <c r="C27" s="91">
        <v>2</v>
      </c>
      <c r="D27" s="133">
        <v>0.005716349305128369</v>
      </c>
      <c r="E27" s="133">
        <v>1.8727388274726688</v>
      </c>
      <c r="F27" s="91" t="s">
        <v>794</v>
      </c>
      <c r="G27" s="91" t="b">
        <v>0</v>
      </c>
      <c r="H27" s="91" t="b">
        <v>0</v>
      </c>
      <c r="I27" s="91" t="b">
        <v>0</v>
      </c>
      <c r="J27" s="91" t="b">
        <v>0</v>
      </c>
      <c r="K27" s="91" t="b">
        <v>0</v>
      </c>
      <c r="L27" s="91" t="b">
        <v>0</v>
      </c>
    </row>
    <row r="28" spans="1:12" ht="15">
      <c r="A28" s="91" t="s">
        <v>748</v>
      </c>
      <c r="B28" s="91" t="s">
        <v>734</v>
      </c>
      <c r="C28" s="91">
        <v>2</v>
      </c>
      <c r="D28" s="133">
        <v>0.005716349305128369</v>
      </c>
      <c r="E28" s="133">
        <v>2.094587577089025</v>
      </c>
      <c r="F28" s="91" t="s">
        <v>794</v>
      </c>
      <c r="G28" s="91" t="b">
        <v>0</v>
      </c>
      <c r="H28" s="91" t="b">
        <v>0</v>
      </c>
      <c r="I28" s="91" t="b">
        <v>0</v>
      </c>
      <c r="J28" s="91" t="b">
        <v>0</v>
      </c>
      <c r="K28" s="91" t="b">
        <v>0</v>
      </c>
      <c r="L28" s="91" t="b">
        <v>0</v>
      </c>
    </row>
    <row r="29" spans="1:12" ht="15">
      <c r="A29" s="91" t="s">
        <v>734</v>
      </c>
      <c r="B29" s="91" t="s">
        <v>595</v>
      </c>
      <c r="C29" s="91">
        <v>2</v>
      </c>
      <c r="D29" s="133">
        <v>0.005716349305128369</v>
      </c>
      <c r="E29" s="133">
        <v>1.3164363267053816</v>
      </c>
      <c r="F29" s="91" t="s">
        <v>794</v>
      </c>
      <c r="G29" s="91" t="b">
        <v>0</v>
      </c>
      <c r="H29" s="91" t="b">
        <v>0</v>
      </c>
      <c r="I29" s="91" t="b">
        <v>0</v>
      </c>
      <c r="J29" s="91" t="b">
        <v>0</v>
      </c>
      <c r="K29" s="91" t="b">
        <v>0</v>
      </c>
      <c r="L29" s="91" t="b">
        <v>0</v>
      </c>
    </row>
    <row r="30" spans="1:12" ht="15">
      <c r="A30" s="91" t="s">
        <v>735</v>
      </c>
      <c r="B30" s="91" t="s">
        <v>596</v>
      </c>
      <c r="C30" s="91">
        <v>2</v>
      </c>
      <c r="D30" s="133">
        <v>0.005716349305128369</v>
      </c>
      <c r="E30" s="133">
        <v>1.3956175727530065</v>
      </c>
      <c r="F30" s="91" t="s">
        <v>794</v>
      </c>
      <c r="G30" s="91" t="b">
        <v>0</v>
      </c>
      <c r="H30" s="91" t="b">
        <v>0</v>
      </c>
      <c r="I30" s="91" t="b">
        <v>0</v>
      </c>
      <c r="J30" s="91" t="b">
        <v>0</v>
      </c>
      <c r="K30" s="91" t="b">
        <v>0</v>
      </c>
      <c r="L30" s="91" t="b">
        <v>0</v>
      </c>
    </row>
    <row r="31" spans="1:12" ht="15">
      <c r="A31" s="91" t="s">
        <v>596</v>
      </c>
      <c r="B31" s="91" t="s">
        <v>749</v>
      </c>
      <c r="C31" s="91">
        <v>2</v>
      </c>
      <c r="D31" s="133">
        <v>0.005716349305128369</v>
      </c>
      <c r="E31" s="133">
        <v>1.5717088318086876</v>
      </c>
      <c r="F31" s="91" t="s">
        <v>794</v>
      </c>
      <c r="G31" s="91" t="b">
        <v>0</v>
      </c>
      <c r="H31" s="91" t="b">
        <v>0</v>
      </c>
      <c r="I31" s="91" t="b">
        <v>0</v>
      </c>
      <c r="J31" s="91" t="b">
        <v>0</v>
      </c>
      <c r="K31" s="91" t="b">
        <v>0</v>
      </c>
      <c r="L31" s="91" t="b">
        <v>0</v>
      </c>
    </row>
    <row r="32" spans="1:12" ht="15">
      <c r="A32" s="91" t="s">
        <v>749</v>
      </c>
      <c r="B32" s="91" t="s">
        <v>750</v>
      </c>
      <c r="C32" s="91">
        <v>2</v>
      </c>
      <c r="D32" s="133">
        <v>0.005716349305128369</v>
      </c>
      <c r="E32" s="133">
        <v>2.2706788361447066</v>
      </c>
      <c r="F32" s="91" t="s">
        <v>794</v>
      </c>
      <c r="G32" s="91" t="b">
        <v>0</v>
      </c>
      <c r="H32" s="91" t="b">
        <v>0</v>
      </c>
      <c r="I32" s="91" t="b">
        <v>0</v>
      </c>
      <c r="J32" s="91" t="b">
        <v>0</v>
      </c>
      <c r="K32" s="91" t="b">
        <v>0</v>
      </c>
      <c r="L32" s="91" t="b">
        <v>0</v>
      </c>
    </row>
    <row r="33" spans="1:12" ht="15">
      <c r="A33" s="91" t="s">
        <v>750</v>
      </c>
      <c r="B33" s="91" t="s">
        <v>726</v>
      </c>
      <c r="C33" s="91">
        <v>2</v>
      </c>
      <c r="D33" s="133">
        <v>0.005716349305128369</v>
      </c>
      <c r="E33" s="133">
        <v>1.9696488404807253</v>
      </c>
      <c r="F33" s="91" t="s">
        <v>794</v>
      </c>
      <c r="G33" s="91" t="b">
        <v>0</v>
      </c>
      <c r="H33" s="91" t="b">
        <v>0</v>
      </c>
      <c r="I33" s="91" t="b">
        <v>0</v>
      </c>
      <c r="J33" s="91" t="b">
        <v>0</v>
      </c>
      <c r="K33" s="91" t="b">
        <v>0</v>
      </c>
      <c r="L33" s="91" t="b">
        <v>0</v>
      </c>
    </row>
    <row r="34" spans="1:12" ht="15">
      <c r="A34" s="91" t="s">
        <v>726</v>
      </c>
      <c r="B34" s="91" t="s">
        <v>736</v>
      </c>
      <c r="C34" s="91">
        <v>2</v>
      </c>
      <c r="D34" s="133">
        <v>0.005716349305128369</v>
      </c>
      <c r="E34" s="133">
        <v>1.793557581425044</v>
      </c>
      <c r="F34" s="91" t="s">
        <v>794</v>
      </c>
      <c r="G34" s="91" t="b">
        <v>0</v>
      </c>
      <c r="H34" s="91" t="b">
        <v>0</v>
      </c>
      <c r="I34" s="91" t="b">
        <v>0</v>
      </c>
      <c r="J34" s="91" t="b">
        <v>1</v>
      </c>
      <c r="K34" s="91" t="b">
        <v>0</v>
      </c>
      <c r="L34" s="91" t="b">
        <v>0</v>
      </c>
    </row>
    <row r="35" spans="1:12" ht="15">
      <c r="A35" s="91" t="s">
        <v>737</v>
      </c>
      <c r="B35" s="91" t="s">
        <v>609</v>
      </c>
      <c r="C35" s="91">
        <v>2</v>
      </c>
      <c r="D35" s="133">
        <v>0.005716349305128369</v>
      </c>
      <c r="E35" s="133">
        <v>1.793557581425044</v>
      </c>
      <c r="F35" s="91" t="s">
        <v>794</v>
      </c>
      <c r="G35" s="91" t="b">
        <v>0</v>
      </c>
      <c r="H35" s="91" t="b">
        <v>0</v>
      </c>
      <c r="I35" s="91" t="b">
        <v>0</v>
      </c>
      <c r="J35" s="91" t="b">
        <v>1</v>
      </c>
      <c r="K35" s="91" t="b">
        <v>0</v>
      </c>
      <c r="L35" s="91" t="b">
        <v>0</v>
      </c>
    </row>
    <row r="36" spans="1:12" ht="15">
      <c r="A36" s="91" t="s">
        <v>751</v>
      </c>
      <c r="B36" s="91" t="s">
        <v>752</v>
      </c>
      <c r="C36" s="91">
        <v>2</v>
      </c>
      <c r="D36" s="133">
        <v>0.005716349305128369</v>
      </c>
      <c r="E36" s="133">
        <v>2.2706788361447066</v>
      </c>
      <c r="F36" s="91" t="s">
        <v>794</v>
      </c>
      <c r="G36" s="91" t="b">
        <v>0</v>
      </c>
      <c r="H36" s="91" t="b">
        <v>0</v>
      </c>
      <c r="I36" s="91" t="b">
        <v>0</v>
      </c>
      <c r="J36" s="91" t="b">
        <v>0</v>
      </c>
      <c r="K36" s="91" t="b">
        <v>0</v>
      </c>
      <c r="L36" s="91" t="b">
        <v>0</v>
      </c>
    </row>
    <row r="37" spans="1:12" ht="15">
      <c r="A37" s="91" t="s">
        <v>752</v>
      </c>
      <c r="B37" s="91" t="s">
        <v>218</v>
      </c>
      <c r="C37" s="91">
        <v>2</v>
      </c>
      <c r="D37" s="133">
        <v>0.005716349305128369</v>
      </c>
      <c r="E37" s="133">
        <v>1.7266107917944307</v>
      </c>
      <c r="F37" s="91" t="s">
        <v>794</v>
      </c>
      <c r="G37" s="91" t="b">
        <v>0</v>
      </c>
      <c r="H37" s="91" t="b">
        <v>0</v>
      </c>
      <c r="I37" s="91" t="b">
        <v>0</v>
      </c>
      <c r="J37" s="91" t="b">
        <v>0</v>
      </c>
      <c r="K37" s="91" t="b">
        <v>0</v>
      </c>
      <c r="L37" s="91" t="b">
        <v>0</v>
      </c>
    </row>
    <row r="38" spans="1:12" ht="15">
      <c r="A38" s="91" t="s">
        <v>218</v>
      </c>
      <c r="B38" s="91" t="s">
        <v>601</v>
      </c>
      <c r="C38" s="91">
        <v>2</v>
      </c>
      <c r="D38" s="133">
        <v>0.005716349305128369</v>
      </c>
      <c r="E38" s="133">
        <v>1.027640787458412</v>
      </c>
      <c r="F38" s="91" t="s">
        <v>794</v>
      </c>
      <c r="G38" s="91" t="b">
        <v>0</v>
      </c>
      <c r="H38" s="91" t="b">
        <v>0</v>
      </c>
      <c r="I38" s="91" t="b">
        <v>0</v>
      </c>
      <c r="J38" s="91" t="b">
        <v>0</v>
      </c>
      <c r="K38" s="91" t="b">
        <v>0</v>
      </c>
      <c r="L38" s="91" t="b">
        <v>0</v>
      </c>
    </row>
    <row r="39" spans="1:12" ht="15">
      <c r="A39" s="91" t="s">
        <v>597</v>
      </c>
      <c r="B39" s="91" t="s">
        <v>753</v>
      </c>
      <c r="C39" s="91">
        <v>2</v>
      </c>
      <c r="D39" s="133">
        <v>0.005716349305128369</v>
      </c>
      <c r="E39" s="133">
        <v>1.668618844816744</v>
      </c>
      <c r="F39" s="91" t="s">
        <v>794</v>
      </c>
      <c r="G39" s="91" t="b">
        <v>0</v>
      </c>
      <c r="H39" s="91" t="b">
        <v>0</v>
      </c>
      <c r="I39" s="91" t="b">
        <v>0</v>
      </c>
      <c r="J39" s="91" t="b">
        <v>0</v>
      </c>
      <c r="K39" s="91" t="b">
        <v>0</v>
      </c>
      <c r="L39" s="91" t="b">
        <v>0</v>
      </c>
    </row>
    <row r="40" spans="1:12" ht="15">
      <c r="A40" s="91" t="s">
        <v>753</v>
      </c>
      <c r="B40" s="91" t="s">
        <v>740</v>
      </c>
      <c r="C40" s="91">
        <v>2</v>
      </c>
      <c r="D40" s="133">
        <v>0.005716349305128369</v>
      </c>
      <c r="E40" s="133">
        <v>2.094587577089025</v>
      </c>
      <c r="F40" s="91" t="s">
        <v>794</v>
      </c>
      <c r="G40" s="91" t="b">
        <v>0</v>
      </c>
      <c r="H40" s="91" t="b">
        <v>0</v>
      </c>
      <c r="I40" s="91" t="b">
        <v>0</v>
      </c>
      <c r="J40" s="91" t="b">
        <v>1</v>
      </c>
      <c r="K40" s="91" t="b">
        <v>0</v>
      </c>
      <c r="L40" s="91" t="b">
        <v>0</v>
      </c>
    </row>
    <row r="41" spans="1:12" ht="15">
      <c r="A41" s="91" t="s">
        <v>740</v>
      </c>
      <c r="B41" s="91" t="s">
        <v>754</v>
      </c>
      <c r="C41" s="91">
        <v>2</v>
      </c>
      <c r="D41" s="133">
        <v>0.005716349305128369</v>
      </c>
      <c r="E41" s="133">
        <v>2.094587577089025</v>
      </c>
      <c r="F41" s="91" t="s">
        <v>794</v>
      </c>
      <c r="G41" s="91" t="b">
        <v>1</v>
      </c>
      <c r="H41" s="91" t="b">
        <v>0</v>
      </c>
      <c r="I41" s="91" t="b">
        <v>0</v>
      </c>
      <c r="J41" s="91" t="b">
        <v>0</v>
      </c>
      <c r="K41" s="91" t="b">
        <v>0</v>
      </c>
      <c r="L41" s="91" t="b">
        <v>0</v>
      </c>
    </row>
    <row r="42" spans="1:12" ht="15">
      <c r="A42" s="91" t="s">
        <v>754</v>
      </c>
      <c r="B42" s="91" t="s">
        <v>755</v>
      </c>
      <c r="C42" s="91">
        <v>2</v>
      </c>
      <c r="D42" s="133">
        <v>0.005716349305128369</v>
      </c>
      <c r="E42" s="133">
        <v>2.2706788361447066</v>
      </c>
      <c r="F42" s="91" t="s">
        <v>794</v>
      </c>
      <c r="G42" s="91" t="b">
        <v>0</v>
      </c>
      <c r="H42" s="91" t="b">
        <v>0</v>
      </c>
      <c r="I42" s="91" t="b">
        <v>0</v>
      </c>
      <c r="J42" s="91" t="b">
        <v>0</v>
      </c>
      <c r="K42" s="91" t="b">
        <v>0</v>
      </c>
      <c r="L42" s="91" t="b">
        <v>0</v>
      </c>
    </row>
    <row r="43" spans="1:12" ht="15">
      <c r="A43" s="91" t="s">
        <v>756</v>
      </c>
      <c r="B43" s="91" t="s">
        <v>757</v>
      </c>
      <c r="C43" s="91">
        <v>2</v>
      </c>
      <c r="D43" s="133">
        <v>0.005716349305128369</v>
      </c>
      <c r="E43" s="133">
        <v>2.2706788361447066</v>
      </c>
      <c r="F43" s="91" t="s">
        <v>794</v>
      </c>
      <c r="G43" s="91" t="b">
        <v>0</v>
      </c>
      <c r="H43" s="91" t="b">
        <v>0</v>
      </c>
      <c r="I43" s="91" t="b">
        <v>0</v>
      </c>
      <c r="J43" s="91" t="b">
        <v>0</v>
      </c>
      <c r="K43" s="91" t="b">
        <v>0</v>
      </c>
      <c r="L43" s="91" t="b">
        <v>0</v>
      </c>
    </row>
    <row r="44" spans="1:12" ht="15">
      <c r="A44" s="91" t="s">
        <v>757</v>
      </c>
      <c r="B44" s="91" t="s">
        <v>741</v>
      </c>
      <c r="C44" s="91">
        <v>2</v>
      </c>
      <c r="D44" s="133">
        <v>0.005716349305128369</v>
      </c>
      <c r="E44" s="133">
        <v>2.094587577089025</v>
      </c>
      <c r="F44" s="91" t="s">
        <v>794</v>
      </c>
      <c r="G44" s="91" t="b">
        <v>0</v>
      </c>
      <c r="H44" s="91" t="b">
        <v>0</v>
      </c>
      <c r="I44" s="91" t="b">
        <v>0</v>
      </c>
      <c r="J44" s="91" t="b">
        <v>0</v>
      </c>
      <c r="K44" s="91" t="b">
        <v>0</v>
      </c>
      <c r="L44" s="91" t="b">
        <v>0</v>
      </c>
    </row>
    <row r="45" spans="1:12" ht="15">
      <c r="A45" s="91" t="s">
        <v>741</v>
      </c>
      <c r="B45" s="91" t="s">
        <v>758</v>
      </c>
      <c r="C45" s="91">
        <v>2</v>
      </c>
      <c r="D45" s="133">
        <v>0.005716349305128369</v>
      </c>
      <c r="E45" s="133">
        <v>2.094587577089025</v>
      </c>
      <c r="F45" s="91" t="s">
        <v>794</v>
      </c>
      <c r="G45" s="91" t="b">
        <v>0</v>
      </c>
      <c r="H45" s="91" t="b">
        <v>0</v>
      </c>
      <c r="I45" s="91" t="b">
        <v>0</v>
      </c>
      <c r="J45" s="91" t="b">
        <v>0</v>
      </c>
      <c r="K45" s="91" t="b">
        <v>0</v>
      </c>
      <c r="L45" s="91" t="b">
        <v>0</v>
      </c>
    </row>
    <row r="46" spans="1:12" ht="15">
      <c r="A46" s="91" t="s">
        <v>758</v>
      </c>
      <c r="B46" s="91" t="s">
        <v>742</v>
      </c>
      <c r="C46" s="91">
        <v>2</v>
      </c>
      <c r="D46" s="133">
        <v>0.005716349305128369</v>
      </c>
      <c r="E46" s="133">
        <v>2.094587577089025</v>
      </c>
      <c r="F46" s="91" t="s">
        <v>794</v>
      </c>
      <c r="G46" s="91" t="b">
        <v>0</v>
      </c>
      <c r="H46" s="91" t="b">
        <v>0</v>
      </c>
      <c r="I46" s="91" t="b">
        <v>0</v>
      </c>
      <c r="J46" s="91" t="b">
        <v>0</v>
      </c>
      <c r="K46" s="91" t="b">
        <v>0</v>
      </c>
      <c r="L46" s="91" t="b">
        <v>0</v>
      </c>
    </row>
    <row r="47" spans="1:12" ht="15">
      <c r="A47" s="91" t="s">
        <v>742</v>
      </c>
      <c r="B47" s="91" t="s">
        <v>222</v>
      </c>
      <c r="C47" s="91">
        <v>2</v>
      </c>
      <c r="D47" s="133">
        <v>0.005716349305128369</v>
      </c>
      <c r="E47" s="133">
        <v>1.9184963180333439</v>
      </c>
      <c r="F47" s="91" t="s">
        <v>794</v>
      </c>
      <c r="G47" s="91" t="b">
        <v>0</v>
      </c>
      <c r="H47" s="91" t="b">
        <v>0</v>
      </c>
      <c r="I47" s="91" t="b">
        <v>0</v>
      </c>
      <c r="J47" s="91" t="b">
        <v>0</v>
      </c>
      <c r="K47" s="91" t="b">
        <v>0</v>
      </c>
      <c r="L47" s="91" t="b">
        <v>0</v>
      </c>
    </row>
    <row r="48" spans="1:12" ht="15">
      <c r="A48" s="91" t="s">
        <v>222</v>
      </c>
      <c r="B48" s="91" t="s">
        <v>601</v>
      </c>
      <c r="C48" s="91">
        <v>2</v>
      </c>
      <c r="D48" s="133">
        <v>0.005716349305128369</v>
      </c>
      <c r="E48" s="133">
        <v>1.6966475684169875</v>
      </c>
      <c r="F48" s="91" t="s">
        <v>794</v>
      </c>
      <c r="G48" s="91" t="b">
        <v>0</v>
      </c>
      <c r="H48" s="91" t="b">
        <v>0</v>
      </c>
      <c r="I48" s="91" t="b">
        <v>0</v>
      </c>
      <c r="J48" s="91" t="b">
        <v>0</v>
      </c>
      <c r="K48" s="91" t="b">
        <v>0</v>
      </c>
      <c r="L48" s="91" t="b">
        <v>0</v>
      </c>
    </row>
    <row r="49" spans="1:12" ht="15">
      <c r="A49" s="91" t="s">
        <v>597</v>
      </c>
      <c r="B49" s="91" t="s">
        <v>759</v>
      </c>
      <c r="C49" s="91">
        <v>2</v>
      </c>
      <c r="D49" s="133">
        <v>0.005716349305128369</v>
      </c>
      <c r="E49" s="133">
        <v>1.668618844816744</v>
      </c>
      <c r="F49" s="91" t="s">
        <v>794</v>
      </c>
      <c r="G49" s="91" t="b">
        <v>0</v>
      </c>
      <c r="H49" s="91" t="b">
        <v>0</v>
      </c>
      <c r="I49" s="91" t="b">
        <v>0</v>
      </c>
      <c r="J49" s="91" t="b">
        <v>1</v>
      </c>
      <c r="K49" s="91" t="b">
        <v>0</v>
      </c>
      <c r="L49" s="91" t="b">
        <v>0</v>
      </c>
    </row>
    <row r="50" spans="1:12" ht="15">
      <c r="A50" s="91" t="s">
        <v>759</v>
      </c>
      <c r="B50" s="91" t="s">
        <v>727</v>
      </c>
      <c r="C50" s="91">
        <v>2</v>
      </c>
      <c r="D50" s="133">
        <v>0.005716349305128369</v>
      </c>
      <c r="E50" s="133">
        <v>1.9696488404807253</v>
      </c>
      <c r="F50" s="91" t="s">
        <v>794</v>
      </c>
      <c r="G50" s="91" t="b">
        <v>1</v>
      </c>
      <c r="H50" s="91" t="b">
        <v>0</v>
      </c>
      <c r="I50" s="91" t="b">
        <v>0</v>
      </c>
      <c r="J50" s="91" t="b">
        <v>0</v>
      </c>
      <c r="K50" s="91" t="b">
        <v>0</v>
      </c>
      <c r="L50" s="91" t="b">
        <v>0</v>
      </c>
    </row>
    <row r="51" spans="1:12" ht="15">
      <c r="A51" s="91" t="s">
        <v>738</v>
      </c>
      <c r="B51" s="91" t="s">
        <v>728</v>
      </c>
      <c r="C51" s="91">
        <v>2</v>
      </c>
      <c r="D51" s="133">
        <v>0.005716349305128369</v>
      </c>
      <c r="E51" s="133">
        <v>1.793557581425044</v>
      </c>
      <c r="F51" s="91" t="s">
        <v>794</v>
      </c>
      <c r="G51" s="91" t="b">
        <v>0</v>
      </c>
      <c r="H51" s="91" t="b">
        <v>0</v>
      </c>
      <c r="I51" s="91" t="b">
        <v>0</v>
      </c>
      <c r="J51" s="91" t="b">
        <v>0</v>
      </c>
      <c r="K51" s="91" t="b">
        <v>0</v>
      </c>
      <c r="L51" s="91" t="b">
        <v>0</v>
      </c>
    </row>
    <row r="52" spans="1:12" ht="15">
      <c r="A52" s="91" t="s">
        <v>760</v>
      </c>
      <c r="B52" s="91" t="s">
        <v>761</v>
      </c>
      <c r="C52" s="91">
        <v>2</v>
      </c>
      <c r="D52" s="133">
        <v>0.005716349305128369</v>
      </c>
      <c r="E52" s="133">
        <v>2.2706788361447066</v>
      </c>
      <c r="F52" s="91" t="s">
        <v>794</v>
      </c>
      <c r="G52" s="91" t="b">
        <v>0</v>
      </c>
      <c r="H52" s="91" t="b">
        <v>0</v>
      </c>
      <c r="I52" s="91" t="b">
        <v>0</v>
      </c>
      <c r="J52" s="91" t="b">
        <v>1</v>
      </c>
      <c r="K52" s="91" t="b">
        <v>0</v>
      </c>
      <c r="L52" s="91" t="b">
        <v>0</v>
      </c>
    </row>
    <row r="53" spans="1:12" ht="15">
      <c r="A53" s="91" t="s">
        <v>761</v>
      </c>
      <c r="B53" s="91" t="s">
        <v>600</v>
      </c>
      <c r="C53" s="91">
        <v>2</v>
      </c>
      <c r="D53" s="133">
        <v>0.005716349305128369</v>
      </c>
      <c r="E53" s="133">
        <v>1.8727388274726688</v>
      </c>
      <c r="F53" s="91" t="s">
        <v>794</v>
      </c>
      <c r="G53" s="91" t="b">
        <v>1</v>
      </c>
      <c r="H53" s="91" t="b">
        <v>0</v>
      </c>
      <c r="I53" s="91" t="b">
        <v>0</v>
      </c>
      <c r="J53" s="91" t="b">
        <v>0</v>
      </c>
      <c r="K53" s="91" t="b">
        <v>0</v>
      </c>
      <c r="L53" s="91" t="b">
        <v>0</v>
      </c>
    </row>
    <row r="54" spans="1:12" ht="15">
      <c r="A54" s="91" t="s">
        <v>600</v>
      </c>
      <c r="B54" s="91" t="s">
        <v>762</v>
      </c>
      <c r="C54" s="91">
        <v>2</v>
      </c>
      <c r="D54" s="133">
        <v>0.005716349305128369</v>
      </c>
      <c r="E54" s="133">
        <v>1.8727388274726688</v>
      </c>
      <c r="F54" s="91" t="s">
        <v>794</v>
      </c>
      <c r="G54" s="91" t="b">
        <v>0</v>
      </c>
      <c r="H54" s="91" t="b">
        <v>0</v>
      </c>
      <c r="I54" s="91" t="b">
        <v>0</v>
      </c>
      <c r="J54" s="91" t="b">
        <v>0</v>
      </c>
      <c r="K54" s="91" t="b">
        <v>0</v>
      </c>
      <c r="L54" s="91" t="b">
        <v>0</v>
      </c>
    </row>
    <row r="55" spans="1:12" ht="15">
      <c r="A55" s="91" t="s">
        <v>762</v>
      </c>
      <c r="B55" s="91" t="s">
        <v>763</v>
      </c>
      <c r="C55" s="91">
        <v>2</v>
      </c>
      <c r="D55" s="133">
        <v>0.005716349305128369</v>
      </c>
      <c r="E55" s="133">
        <v>2.2706788361447066</v>
      </c>
      <c r="F55" s="91" t="s">
        <v>794</v>
      </c>
      <c r="G55" s="91" t="b">
        <v>0</v>
      </c>
      <c r="H55" s="91" t="b">
        <v>0</v>
      </c>
      <c r="I55" s="91" t="b">
        <v>0</v>
      </c>
      <c r="J55" s="91" t="b">
        <v>0</v>
      </c>
      <c r="K55" s="91" t="b">
        <v>0</v>
      </c>
      <c r="L55" s="91" t="b">
        <v>0</v>
      </c>
    </row>
    <row r="56" spans="1:12" ht="15">
      <c r="A56" s="91" t="s">
        <v>763</v>
      </c>
      <c r="B56" s="91" t="s">
        <v>597</v>
      </c>
      <c r="C56" s="91">
        <v>2</v>
      </c>
      <c r="D56" s="133">
        <v>0.005716349305128369</v>
      </c>
      <c r="E56" s="133">
        <v>1.6174663223693628</v>
      </c>
      <c r="F56" s="91" t="s">
        <v>794</v>
      </c>
      <c r="G56" s="91" t="b">
        <v>0</v>
      </c>
      <c r="H56" s="91" t="b">
        <v>0</v>
      </c>
      <c r="I56" s="91" t="b">
        <v>0</v>
      </c>
      <c r="J56" s="91" t="b">
        <v>0</v>
      </c>
      <c r="K56" s="91" t="b">
        <v>0</v>
      </c>
      <c r="L56" s="91" t="b">
        <v>0</v>
      </c>
    </row>
    <row r="57" spans="1:12" ht="15">
      <c r="A57" s="91" t="s">
        <v>597</v>
      </c>
      <c r="B57" s="91" t="s">
        <v>764</v>
      </c>
      <c r="C57" s="91">
        <v>2</v>
      </c>
      <c r="D57" s="133">
        <v>0.005716349305128369</v>
      </c>
      <c r="E57" s="133">
        <v>1.668618844816744</v>
      </c>
      <c r="F57" s="91" t="s">
        <v>794</v>
      </c>
      <c r="G57" s="91" t="b">
        <v>0</v>
      </c>
      <c r="H57" s="91" t="b">
        <v>0</v>
      </c>
      <c r="I57" s="91" t="b">
        <v>0</v>
      </c>
      <c r="J57" s="91" t="b">
        <v>0</v>
      </c>
      <c r="K57" s="91" t="b">
        <v>0</v>
      </c>
      <c r="L57" s="91" t="b">
        <v>0</v>
      </c>
    </row>
    <row r="58" spans="1:12" ht="15">
      <c r="A58" s="91" t="s">
        <v>764</v>
      </c>
      <c r="B58" s="91" t="s">
        <v>765</v>
      </c>
      <c r="C58" s="91">
        <v>2</v>
      </c>
      <c r="D58" s="133">
        <v>0.005716349305128369</v>
      </c>
      <c r="E58" s="133">
        <v>2.2706788361447066</v>
      </c>
      <c r="F58" s="91" t="s">
        <v>794</v>
      </c>
      <c r="G58" s="91" t="b">
        <v>0</v>
      </c>
      <c r="H58" s="91" t="b">
        <v>0</v>
      </c>
      <c r="I58" s="91" t="b">
        <v>0</v>
      </c>
      <c r="J58" s="91" t="b">
        <v>0</v>
      </c>
      <c r="K58" s="91" t="b">
        <v>0</v>
      </c>
      <c r="L58" s="91" t="b">
        <v>0</v>
      </c>
    </row>
    <row r="59" spans="1:12" ht="15">
      <c r="A59" s="91" t="s">
        <v>765</v>
      </c>
      <c r="B59" s="91" t="s">
        <v>766</v>
      </c>
      <c r="C59" s="91">
        <v>2</v>
      </c>
      <c r="D59" s="133">
        <v>0.005716349305128369</v>
      </c>
      <c r="E59" s="133">
        <v>2.2706788361447066</v>
      </c>
      <c r="F59" s="91" t="s">
        <v>794</v>
      </c>
      <c r="G59" s="91" t="b">
        <v>0</v>
      </c>
      <c r="H59" s="91" t="b">
        <v>0</v>
      </c>
      <c r="I59" s="91" t="b">
        <v>0</v>
      </c>
      <c r="J59" s="91" t="b">
        <v>0</v>
      </c>
      <c r="K59" s="91" t="b">
        <v>0</v>
      </c>
      <c r="L59" s="91" t="b">
        <v>0</v>
      </c>
    </row>
    <row r="60" spans="1:12" ht="15">
      <c r="A60" s="91" t="s">
        <v>766</v>
      </c>
      <c r="B60" s="91" t="s">
        <v>767</v>
      </c>
      <c r="C60" s="91">
        <v>2</v>
      </c>
      <c r="D60" s="133">
        <v>0.005716349305128369</v>
      </c>
      <c r="E60" s="133">
        <v>2.2706788361447066</v>
      </c>
      <c r="F60" s="91" t="s">
        <v>794</v>
      </c>
      <c r="G60" s="91" t="b">
        <v>0</v>
      </c>
      <c r="H60" s="91" t="b">
        <v>0</v>
      </c>
      <c r="I60" s="91" t="b">
        <v>0</v>
      </c>
      <c r="J60" s="91" t="b">
        <v>0</v>
      </c>
      <c r="K60" s="91" t="b">
        <v>0</v>
      </c>
      <c r="L60" s="91" t="b">
        <v>0</v>
      </c>
    </row>
    <row r="61" spans="1:12" ht="15">
      <c r="A61" s="91" t="s">
        <v>767</v>
      </c>
      <c r="B61" s="91" t="s">
        <v>768</v>
      </c>
      <c r="C61" s="91">
        <v>2</v>
      </c>
      <c r="D61" s="133">
        <v>0.005716349305128369</v>
      </c>
      <c r="E61" s="133">
        <v>2.2706788361447066</v>
      </c>
      <c r="F61" s="91" t="s">
        <v>794</v>
      </c>
      <c r="G61" s="91" t="b">
        <v>0</v>
      </c>
      <c r="H61" s="91" t="b">
        <v>0</v>
      </c>
      <c r="I61" s="91" t="b">
        <v>0</v>
      </c>
      <c r="J61" s="91" t="b">
        <v>0</v>
      </c>
      <c r="K61" s="91" t="b">
        <v>0</v>
      </c>
      <c r="L61" s="91" t="b">
        <v>0</v>
      </c>
    </row>
    <row r="62" spans="1:12" ht="15">
      <c r="A62" s="91" t="s">
        <v>768</v>
      </c>
      <c r="B62" s="91" t="s">
        <v>599</v>
      </c>
      <c r="C62" s="91">
        <v>2</v>
      </c>
      <c r="D62" s="133">
        <v>0.005716349305128369</v>
      </c>
      <c r="E62" s="133">
        <v>1.6174663223693628</v>
      </c>
      <c r="F62" s="91" t="s">
        <v>794</v>
      </c>
      <c r="G62" s="91" t="b">
        <v>0</v>
      </c>
      <c r="H62" s="91" t="b">
        <v>0</v>
      </c>
      <c r="I62" s="91" t="b">
        <v>0</v>
      </c>
      <c r="J62" s="91" t="b">
        <v>0</v>
      </c>
      <c r="K62" s="91" t="b">
        <v>0</v>
      </c>
      <c r="L62" s="91" t="b">
        <v>0</v>
      </c>
    </row>
    <row r="63" spans="1:12" ht="15">
      <c r="A63" s="91" t="s">
        <v>599</v>
      </c>
      <c r="B63" s="91" t="s">
        <v>595</v>
      </c>
      <c r="C63" s="91">
        <v>2</v>
      </c>
      <c r="D63" s="133">
        <v>0.005716349305128369</v>
      </c>
      <c r="E63" s="133">
        <v>0.8393150719857192</v>
      </c>
      <c r="F63" s="91" t="s">
        <v>794</v>
      </c>
      <c r="G63" s="91" t="b">
        <v>0</v>
      </c>
      <c r="H63" s="91" t="b">
        <v>0</v>
      </c>
      <c r="I63" s="91" t="b">
        <v>0</v>
      </c>
      <c r="J63" s="91" t="b">
        <v>0</v>
      </c>
      <c r="K63" s="91" t="b">
        <v>0</v>
      </c>
      <c r="L63" s="91" t="b">
        <v>0</v>
      </c>
    </row>
    <row r="64" spans="1:12" ht="15">
      <c r="A64" s="91" t="s">
        <v>595</v>
      </c>
      <c r="B64" s="91" t="s">
        <v>769</v>
      </c>
      <c r="C64" s="91">
        <v>2</v>
      </c>
      <c r="D64" s="133">
        <v>0.005716349305128369</v>
      </c>
      <c r="E64" s="133">
        <v>1.5717088318086876</v>
      </c>
      <c r="F64" s="91" t="s">
        <v>794</v>
      </c>
      <c r="G64" s="91" t="b">
        <v>0</v>
      </c>
      <c r="H64" s="91" t="b">
        <v>0</v>
      </c>
      <c r="I64" s="91" t="b">
        <v>0</v>
      </c>
      <c r="J64" s="91" t="b">
        <v>0</v>
      </c>
      <c r="K64" s="91" t="b">
        <v>0</v>
      </c>
      <c r="L64" s="91" t="b">
        <v>0</v>
      </c>
    </row>
    <row r="65" spans="1:12" ht="15">
      <c r="A65" s="91" t="s">
        <v>594</v>
      </c>
      <c r="B65" s="91" t="s">
        <v>771</v>
      </c>
      <c r="C65" s="91">
        <v>2</v>
      </c>
      <c r="D65" s="133">
        <v>0.005716349305128369</v>
      </c>
      <c r="E65" s="133">
        <v>1.4255807961304496</v>
      </c>
      <c r="F65" s="91" t="s">
        <v>794</v>
      </c>
      <c r="G65" s="91" t="b">
        <v>0</v>
      </c>
      <c r="H65" s="91" t="b">
        <v>0</v>
      </c>
      <c r="I65" s="91" t="b">
        <v>0</v>
      </c>
      <c r="J65" s="91" t="b">
        <v>0</v>
      </c>
      <c r="K65" s="91" t="b">
        <v>0</v>
      </c>
      <c r="L65" s="91" t="b">
        <v>0</v>
      </c>
    </row>
    <row r="66" spans="1:12" ht="15">
      <c r="A66" s="91" t="s">
        <v>772</v>
      </c>
      <c r="B66" s="91" t="s">
        <v>602</v>
      </c>
      <c r="C66" s="91">
        <v>2</v>
      </c>
      <c r="D66" s="133">
        <v>0.005716349305128369</v>
      </c>
      <c r="E66" s="133">
        <v>1.8727388274726688</v>
      </c>
      <c r="F66" s="91" t="s">
        <v>794</v>
      </c>
      <c r="G66" s="91" t="b">
        <v>0</v>
      </c>
      <c r="H66" s="91" t="b">
        <v>0</v>
      </c>
      <c r="I66" s="91" t="b">
        <v>0</v>
      </c>
      <c r="J66" s="91" t="b">
        <v>0</v>
      </c>
      <c r="K66" s="91" t="b">
        <v>0</v>
      </c>
      <c r="L66" s="91" t="b">
        <v>0</v>
      </c>
    </row>
    <row r="67" spans="1:12" ht="15">
      <c r="A67" s="91" t="s">
        <v>602</v>
      </c>
      <c r="B67" s="91" t="s">
        <v>743</v>
      </c>
      <c r="C67" s="91">
        <v>2</v>
      </c>
      <c r="D67" s="133">
        <v>0.005716349305128369</v>
      </c>
      <c r="E67" s="133">
        <v>1.793557581425044</v>
      </c>
      <c r="F67" s="91" t="s">
        <v>794</v>
      </c>
      <c r="G67" s="91" t="b">
        <v>0</v>
      </c>
      <c r="H67" s="91" t="b">
        <v>0</v>
      </c>
      <c r="I67" s="91" t="b">
        <v>0</v>
      </c>
      <c r="J67" s="91" t="b">
        <v>0</v>
      </c>
      <c r="K67" s="91" t="b">
        <v>0</v>
      </c>
      <c r="L67" s="91" t="b">
        <v>0</v>
      </c>
    </row>
    <row r="68" spans="1:12" ht="15">
      <c r="A68" s="91" t="s">
        <v>743</v>
      </c>
      <c r="B68" s="91" t="s">
        <v>773</v>
      </c>
      <c r="C68" s="91">
        <v>2</v>
      </c>
      <c r="D68" s="133">
        <v>0.005716349305128369</v>
      </c>
      <c r="E68" s="133">
        <v>2.094587577089025</v>
      </c>
      <c r="F68" s="91" t="s">
        <v>794</v>
      </c>
      <c r="G68" s="91" t="b">
        <v>0</v>
      </c>
      <c r="H68" s="91" t="b">
        <v>0</v>
      </c>
      <c r="I68" s="91" t="b">
        <v>0</v>
      </c>
      <c r="J68" s="91" t="b">
        <v>1</v>
      </c>
      <c r="K68" s="91" t="b">
        <v>0</v>
      </c>
      <c r="L68" s="91" t="b">
        <v>0</v>
      </c>
    </row>
    <row r="69" spans="1:12" ht="15">
      <c r="A69" s="91" t="s">
        <v>773</v>
      </c>
      <c r="B69" s="91" t="s">
        <v>774</v>
      </c>
      <c r="C69" s="91">
        <v>2</v>
      </c>
      <c r="D69" s="133">
        <v>0.005716349305128369</v>
      </c>
      <c r="E69" s="133">
        <v>2.2706788361447066</v>
      </c>
      <c r="F69" s="91" t="s">
        <v>794</v>
      </c>
      <c r="G69" s="91" t="b">
        <v>1</v>
      </c>
      <c r="H69" s="91" t="b">
        <v>0</v>
      </c>
      <c r="I69" s="91" t="b">
        <v>0</v>
      </c>
      <c r="J69" s="91" t="b">
        <v>0</v>
      </c>
      <c r="K69" s="91" t="b">
        <v>0</v>
      </c>
      <c r="L69" s="91" t="b">
        <v>0</v>
      </c>
    </row>
    <row r="70" spans="1:12" ht="15">
      <c r="A70" s="91" t="s">
        <v>774</v>
      </c>
      <c r="B70" s="91" t="s">
        <v>283</v>
      </c>
      <c r="C70" s="91">
        <v>2</v>
      </c>
      <c r="D70" s="133">
        <v>0.005716349305128369</v>
      </c>
      <c r="E70" s="133">
        <v>1.793557581425044</v>
      </c>
      <c r="F70" s="91" t="s">
        <v>794</v>
      </c>
      <c r="G70" s="91" t="b">
        <v>0</v>
      </c>
      <c r="H70" s="91" t="b">
        <v>0</v>
      </c>
      <c r="I70" s="91" t="b">
        <v>0</v>
      </c>
      <c r="J70" s="91" t="b">
        <v>0</v>
      </c>
      <c r="K70" s="91" t="b">
        <v>0</v>
      </c>
      <c r="L70" s="91" t="b">
        <v>0</v>
      </c>
    </row>
    <row r="71" spans="1:12" ht="15">
      <c r="A71" s="91" t="s">
        <v>283</v>
      </c>
      <c r="B71" s="91" t="s">
        <v>775</v>
      </c>
      <c r="C71" s="91">
        <v>2</v>
      </c>
      <c r="D71" s="133">
        <v>0.005716349305128369</v>
      </c>
      <c r="E71" s="133">
        <v>1.8727388274726688</v>
      </c>
      <c r="F71" s="91" t="s">
        <v>794</v>
      </c>
      <c r="G71" s="91" t="b">
        <v>0</v>
      </c>
      <c r="H71" s="91" t="b">
        <v>0</v>
      </c>
      <c r="I71" s="91" t="b">
        <v>0</v>
      </c>
      <c r="J71" s="91" t="b">
        <v>0</v>
      </c>
      <c r="K71" s="91" t="b">
        <v>0</v>
      </c>
      <c r="L71" s="91" t="b">
        <v>0</v>
      </c>
    </row>
    <row r="72" spans="1:12" ht="15">
      <c r="A72" s="91" t="s">
        <v>775</v>
      </c>
      <c r="B72" s="91" t="s">
        <v>776</v>
      </c>
      <c r="C72" s="91">
        <v>2</v>
      </c>
      <c r="D72" s="133">
        <v>0.005716349305128369</v>
      </c>
      <c r="E72" s="133">
        <v>2.2706788361447066</v>
      </c>
      <c r="F72" s="91" t="s">
        <v>794</v>
      </c>
      <c r="G72" s="91" t="b">
        <v>0</v>
      </c>
      <c r="H72" s="91" t="b">
        <v>0</v>
      </c>
      <c r="I72" s="91" t="b">
        <v>0</v>
      </c>
      <c r="J72" s="91" t="b">
        <v>0</v>
      </c>
      <c r="K72" s="91" t="b">
        <v>0</v>
      </c>
      <c r="L72" s="91" t="b">
        <v>0</v>
      </c>
    </row>
    <row r="73" spans="1:12" ht="15">
      <c r="A73" s="91" t="s">
        <v>776</v>
      </c>
      <c r="B73" s="91" t="s">
        <v>777</v>
      </c>
      <c r="C73" s="91">
        <v>2</v>
      </c>
      <c r="D73" s="133">
        <v>0.005716349305128369</v>
      </c>
      <c r="E73" s="133">
        <v>2.2706788361447066</v>
      </c>
      <c r="F73" s="91" t="s">
        <v>794</v>
      </c>
      <c r="G73" s="91" t="b">
        <v>0</v>
      </c>
      <c r="H73" s="91" t="b">
        <v>0</v>
      </c>
      <c r="I73" s="91" t="b">
        <v>0</v>
      </c>
      <c r="J73" s="91" t="b">
        <v>0</v>
      </c>
      <c r="K73" s="91" t="b">
        <v>0</v>
      </c>
      <c r="L73" s="91" t="b">
        <v>0</v>
      </c>
    </row>
    <row r="74" spans="1:12" ht="15">
      <c r="A74" s="91" t="s">
        <v>777</v>
      </c>
      <c r="B74" s="91" t="s">
        <v>778</v>
      </c>
      <c r="C74" s="91">
        <v>2</v>
      </c>
      <c r="D74" s="133">
        <v>0.005716349305128369</v>
      </c>
      <c r="E74" s="133">
        <v>2.2706788361447066</v>
      </c>
      <c r="F74" s="91" t="s">
        <v>794</v>
      </c>
      <c r="G74" s="91" t="b">
        <v>0</v>
      </c>
      <c r="H74" s="91" t="b">
        <v>0</v>
      </c>
      <c r="I74" s="91" t="b">
        <v>0</v>
      </c>
      <c r="J74" s="91" t="b">
        <v>0</v>
      </c>
      <c r="K74" s="91" t="b">
        <v>0</v>
      </c>
      <c r="L74" s="91" t="b">
        <v>0</v>
      </c>
    </row>
    <row r="75" spans="1:12" ht="15">
      <c r="A75" s="91" t="s">
        <v>778</v>
      </c>
      <c r="B75" s="91" t="s">
        <v>779</v>
      </c>
      <c r="C75" s="91">
        <v>2</v>
      </c>
      <c r="D75" s="133">
        <v>0.005716349305128369</v>
      </c>
      <c r="E75" s="133">
        <v>2.2706788361447066</v>
      </c>
      <c r="F75" s="91" t="s">
        <v>794</v>
      </c>
      <c r="G75" s="91" t="b">
        <v>0</v>
      </c>
      <c r="H75" s="91" t="b">
        <v>0</v>
      </c>
      <c r="I75" s="91" t="b">
        <v>0</v>
      </c>
      <c r="J75" s="91" t="b">
        <v>0</v>
      </c>
      <c r="K75" s="91" t="b">
        <v>0</v>
      </c>
      <c r="L75" s="91" t="b">
        <v>0</v>
      </c>
    </row>
    <row r="76" spans="1:12" ht="15">
      <c r="A76" s="91" t="s">
        <v>779</v>
      </c>
      <c r="B76" s="91" t="s">
        <v>780</v>
      </c>
      <c r="C76" s="91">
        <v>2</v>
      </c>
      <c r="D76" s="133">
        <v>0.005716349305128369</v>
      </c>
      <c r="E76" s="133">
        <v>2.2706788361447066</v>
      </c>
      <c r="F76" s="91" t="s">
        <v>794</v>
      </c>
      <c r="G76" s="91" t="b">
        <v>0</v>
      </c>
      <c r="H76" s="91" t="b">
        <v>0</v>
      </c>
      <c r="I76" s="91" t="b">
        <v>0</v>
      </c>
      <c r="J76" s="91" t="b">
        <v>0</v>
      </c>
      <c r="K76" s="91" t="b">
        <v>0</v>
      </c>
      <c r="L76" s="91" t="b">
        <v>0</v>
      </c>
    </row>
    <row r="77" spans="1:12" ht="15">
      <c r="A77" s="91" t="s">
        <v>780</v>
      </c>
      <c r="B77" s="91" t="s">
        <v>781</v>
      </c>
      <c r="C77" s="91">
        <v>2</v>
      </c>
      <c r="D77" s="133">
        <v>0.005716349305128369</v>
      </c>
      <c r="E77" s="133">
        <v>2.2706788361447066</v>
      </c>
      <c r="F77" s="91" t="s">
        <v>794</v>
      </c>
      <c r="G77" s="91" t="b">
        <v>0</v>
      </c>
      <c r="H77" s="91" t="b">
        <v>0</v>
      </c>
      <c r="I77" s="91" t="b">
        <v>0</v>
      </c>
      <c r="J77" s="91" t="b">
        <v>1</v>
      </c>
      <c r="K77" s="91" t="b">
        <v>0</v>
      </c>
      <c r="L77" s="91" t="b">
        <v>0</v>
      </c>
    </row>
    <row r="78" spans="1:12" ht="15">
      <c r="A78" s="91" t="s">
        <v>781</v>
      </c>
      <c r="B78" s="91" t="s">
        <v>782</v>
      </c>
      <c r="C78" s="91">
        <v>2</v>
      </c>
      <c r="D78" s="133">
        <v>0.005716349305128369</v>
      </c>
      <c r="E78" s="133">
        <v>2.2706788361447066</v>
      </c>
      <c r="F78" s="91" t="s">
        <v>794</v>
      </c>
      <c r="G78" s="91" t="b">
        <v>1</v>
      </c>
      <c r="H78" s="91" t="b">
        <v>0</v>
      </c>
      <c r="I78" s="91" t="b">
        <v>0</v>
      </c>
      <c r="J78" s="91" t="b">
        <v>0</v>
      </c>
      <c r="K78" s="91" t="b">
        <v>0</v>
      </c>
      <c r="L78" s="91" t="b">
        <v>0</v>
      </c>
    </row>
    <row r="79" spans="1:12" ht="15">
      <c r="A79" s="91" t="s">
        <v>782</v>
      </c>
      <c r="B79" s="91" t="s">
        <v>783</v>
      </c>
      <c r="C79" s="91">
        <v>2</v>
      </c>
      <c r="D79" s="133">
        <v>0.005716349305128369</v>
      </c>
      <c r="E79" s="133">
        <v>2.2706788361447066</v>
      </c>
      <c r="F79" s="91" t="s">
        <v>794</v>
      </c>
      <c r="G79" s="91" t="b">
        <v>0</v>
      </c>
      <c r="H79" s="91" t="b">
        <v>0</v>
      </c>
      <c r="I79" s="91" t="b">
        <v>0</v>
      </c>
      <c r="J79" s="91" t="b">
        <v>0</v>
      </c>
      <c r="K79" s="91" t="b">
        <v>0</v>
      </c>
      <c r="L79" s="91" t="b">
        <v>0</v>
      </c>
    </row>
    <row r="80" spans="1:12" ht="15">
      <c r="A80" s="91" t="s">
        <v>785</v>
      </c>
      <c r="B80" s="91" t="s">
        <v>602</v>
      </c>
      <c r="C80" s="91">
        <v>2</v>
      </c>
      <c r="D80" s="133">
        <v>0.005716349305128369</v>
      </c>
      <c r="E80" s="133">
        <v>1.8727388274726688</v>
      </c>
      <c r="F80" s="91" t="s">
        <v>794</v>
      </c>
      <c r="G80" s="91" t="b">
        <v>0</v>
      </c>
      <c r="H80" s="91" t="b">
        <v>0</v>
      </c>
      <c r="I80" s="91" t="b">
        <v>0</v>
      </c>
      <c r="J80" s="91" t="b">
        <v>0</v>
      </c>
      <c r="K80" s="91" t="b">
        <v>0</v>
      </c>
      <c r="L80" s="91" t="b">
        <v>0</v>
      </c>
    </row>
    <row r="81" spans="1:12" ht="15">
      <c r="A81" s="91" t="s">
        <v>602</v>
      </c>
      <c r="B81" s="91" t="s">
        <v>745</v>
      </c>
      <c r="C81" s="91">
        <v>2</v>
      </c>
      <c r="D81" s="133">
        <v>0.005716349305128369</v>
      </c>
      <c r="E81" s="133">
        <v>1.9696488404807253</v>
      </c>
      <c r="F81" s="91" t="s">
        <v>794</v>
      </c>
      <c r="G81" s="91" t="b">
        <v>0</v>
      </c>
      <c r="H81" s="91" t="b">
        <v>0</v>
      </c>
      <c r="I81" s="91" t="b">
        <v>0</v>
      </c>
      <c r="J81" s="91" t="b">
        <v>0</v>
      </c>
      <c r="K81" s="91" t="b">
        <v>0</v>
      </c>
      <c r="L81" s="91" t="b">
        <v>0</v>
      </c>
    </row>
    <row r="82" spans="1:12" ht="15">
      <c r="A82" s="91" t="s">
        <v>745</v>
      </c>
      <c r="B82" s="91" t="s">
        <v>596</v>
      </c>
      <c r="C82" s="91">
        <v>2</v>
      </c>
      <c r="D82" s="133">
        <v>0.005716349305128369</v>
      </c>
      <c r="E82" s="133">
        <v>1.3956175727530065</v>
      </c>
      <c r="F82" s="91" t="s">
        <v>794</v>
      </c>
      <c r="G82" s="91" t="b">
        <v>0</v>
      </c>
      <c r="H82" s="91" t="b">
        <v>0</v>
      </c>
      <c r="I82" s="91" t="b">
        <v>0</v>
      </c>
      <c r="J82" s="91" t="b">
        <v>0</v>
      </c>
      <c r="K82" s="91" t="b">
        <v>0</v>
      </c>
      <c r="L82" s="91" t="b">
        <v>0</v>
      </c>
    </row>
    <row r="83" spans="1:12" ht="15">
      <c r="A83" s="91" t="s">
        <v>609</v>
      </c>
      <c r="B83" s="91" t="s">
        <v>594</v>
      </c>
      <c r="C83" s="91">
        <v>2</v>
      </c>
      <c r="D83" s="133">
        <v>0.005716349305128369</v>
      </c>
      <c r="E83" s="133">
        <v>1.027640787458412</v>
      </c>
      <c r="F83" s="91" t="s">
        <v>794</v>
      </c>
      <c r="G83" s="91" t="b">
        <v>1</v>
      </c>
      <c r="H83" s="91" t="b">
        <v>0</v>
      </c>
      <c r="I83" s="91" t="b">
        <v>0</v>
      </c>
      <c r="J83" s="91" t="b">
        <v>0</v>
      </c>
      <c r="K83" s="91" t="b">
        <v>0</v>
      </c>
      <c r="L83" s="91" t="b">
        <v>0</v>
      </c>
    </row>
    <row r="84" spans="1:12" ht="15">
      <c r="A84" s="91" t="s">
        <v>606</v>
      </c>
      <c r="B84" s="91" t="s">
        <v>597</v>
      </c>
      <c r="C84" s="91">
        <v>2</v>
      </c>
      <c r="D84" s="133">
        <v>0.005716349305128369</v>
      </c>
      <c r="E84" s="133">
        <v>1.1403450676497005</v>
      </c>
      <c r="F84" s="91" t="s">
        <v>794</v>
      </c>
      <c r="G84" s="91" t="b">
        <v>0</v>
      </c>
      <c r="H84" s="91" t="b">
        <v>0</v>
      </c>
      <c r="I84" s="91" t="b">
        <v>0</v>
      </c>
      <c r="J84" s="91" t="b">
        <v>0</v>
      </c>
      <c r="K84" s="91" t="b">
        <v>0</v>
      </c>
      <c r="L84" s="91" t="b">
        <v>0</v>
      </c>
    </row>
    <row r="85" spans="1:12" ht="15">
      <c r="A85" s="91" t="s">
        <v>788</v>
      </c>
      <c r="B85" s="91" t="s">
        <v>600</v>
      </c>
      <c r="C85" s="91">
        <v>2</v>
      </c>
      <c r="D85" s="133">
        <v>0.005716349305128369</v>
      </c>
      <c r="E85" s="133">
        <v>1.8727388274726688</v>
      </c>
      <c r="F85" s="91" t="s">
        <v>794</v>
      </c>
      <c r="G85" s="91" t="b">
        <v>0</v>
      </c>
      <c r="H85" s="91" t="b">
        <v>0</v>
      </c>
      <c r="I85" s="91" t="b">
        <v>0</v>
      </c>
      <c r="J85" s="91" t="b">
        <v>0</v>
      </c>
      <c r="K85" s="91" t="b">
        <v>0</v>
      </c>
      <c r="L85" s="91" t="b">
        <v>0</v>
      </c>
    </row>
    <row r="86" spans="1:12" ht="15">
      <c r="A86" s="91" t="s">
        <v>789</v>
      </c>
      <c r="B86" s="91" t="s">
        <v>746</v>
      </c>
      <c r="C86" s="91">
        <v>2</v>
      </c>
      <c r="D86" s="133">
        <v>0.005716349305128369</v>
      </c>
      <c r="E86" s="133">
        <v>2.094587577089025</v>
      </c>
      <c r="F86" s="91" t="s">
        <v>794</v>
      </c>
      <c r="G86" s="91" t="b">
        <v>0</v>
      </c>
      <c r="H86" s="91" t="b">
        <v>0</v>
      </c>
      <c r="I86" s="91" t="b">
        <v>0</v>
      </c>
      <c r="J86" s="91" t="b">
        <v>0</v>
      </c>
      <c r="K86" s="91" t="b">
        <v>0</v>
      </c>
      <c r="L86" s="91" t="b">
        <v>0</v>
      </c>
    </row>
    <row r="87" spans="1:12" ht="15">
      <c r="A87" s="91" t="s">
        <v>218</v>
      </c>
      <c r="B87" s="91" t="s">
        <v>284</v>
      </c>
      <c r="C87" s="91">
        <v>2</v>
      </c>
      <c r="D87" s="133">
        <v>0.005716349305128369</v>
      </c>
      <c r="E87" s="133">
        <v>1.2494895370747683</v>
      </c>
      <c r="F87" s="91" t="s">
        <v>794</v>
      </c>
      <c r="G87" s="91" t="b">
        <v>0</v>
      </c>
      <c r="H87" s="91" t="b">
        <v>0</v>
      </c>
      <c r="I87" s="91" t="b">
        <v>0</v>
      </c>
      <c r="J87" s="91" t="b">
        <v>0</v>
      </c>
      <c r="K87" s="91" t="b">
        <v>0</v>
      </c>
      <c r="L87" s="91" t="b">
        <v>0</v>
      </c>
    </row>
    <row r="88" spans="1:12" ht="15">
      <c r="A88" s="91" t="s">
        <v>733</v>
      </c>
      <c r="B88" s="91" t="s">
        <v>594</v>
      </c>
      <c r="C88" s="91">
        <v>2</v>
      </c>
      <c r="D88" s="133">
        <v>0.005716349305128369</v>
      </c>
      <c r="E88" s="133">
        <v>1.1245508004664684</v>
      </c>
      <c r="F88" s="91" t="s">
        <v>794</v>
      </c>
      <c r="G88" s="91" t="b">
        <v>1</v>
      </c>
      <c r="H88" s="91" t="b">
        <v>0</v>
      </c>
      <c r="I88" s="91" t="b">
        <v>0</v>
      </c>
      <c r="J88" s="91" t="b">
        <v>0</v>
      </c>
      <c r="K88" s="91" t="b">
        <v>0</v>
      </c>
      <c r="L88" s="91" t="b">
        <v>0</v>
      </c>
    </row>
    <row r="89" spans="1:12" ht="15">
      <c r="A89" s="91" t="s">
        <v>594</v>
      </c>
      <c r="B89" s="91" t="s">
        <v>790</v>
      </c>
      <c r="C89" s="91">
        <v>2</v>
      </c>
      <c r="D89" s="133">
        <v>0.005716349305128369</v>
      </c>
      <c r="E89" s="133">
        <v>1.4255807961304496</v>
      </c>
      <c r="F89" s="91" t="s">
        <v>794</v>
      </c>
      <c r="G89" s="91" t="b">
        <v>0</v>
      </c>
      <c r="H89" s="91" t="b">
        <v>0</v>
      </c>
      <c r="I89" s="91" t="b">
        <v>0</v>
      </c>
      <c r="J89" s="91" t="b">
        <v>0</v>
      </c>
      <c r="K89" s="91" t="b">
        <v>0</v>
      </c>
      <c r="L89" s="91" t="b">
        <v>0</v>
      </c>
    </row>
    <row r="90" spans="1:12" ht="15">
      <c r="A90" s="91" t="s">
        <v>220</v>
      </c>
      <c r="B90" s="91" t="s">
        <v>611</v>
      </c>
      <c r="C90" s="91">
        <v>2</v>
      </c>
      <c r="D90" s="133">
        <v>0.005716349305128369</v>
      </c>
      <c r="E90" s="133">
        <v>1.6174663223693626</v>
      </c>
      <c r="F90" s="91" t="s">
        <v>794</v>
      </c>
      <c r="G90" s="91" t="b">
        <v>0</v>
      </c>
      <c r="H90" s="91" t="b">
        <v>0</v>
      </c>
      <c r="I90" s="91" t="b">
        <v>0</v>
      </c>
      <c r="J90" s="91" t="b">
        <v>0</v>
      </c>
      <c r="K90" s="91" t="b">
        <v>0</v>
      </c>
      <c r="L90" s="91" t="b">
        <v>0</v>
      </c>
    </row>
    <row r="91" spans="1:12" ht="15">
      <c r="A91" s="91" t="s">
        <v>606</v>
      </c>
      <c r="B91" s="91" t="s">
        <v>595</v>
      </c>
      <c r="C91" s="91">
        <v>2</v>
      </c>
      <c r="D91" s="133">
        <v>0.005716349305128369</v>
      </c>
      <c r="E91" s="133">
        <v>1.0154063310414003</v>
      </c>
      <c r="F91" s="91" t="s">
        <v>794</v>
      </c>
      <c r="G91" s="91" t="b">
        <v>0</v>
      </c>
      <c r="H91" s="91" t="b">
        <v>0</v>
      </c>
      <c r="I91" s="91" t="b">
        <v>0</v>
      </c>
      <c r="J91" s="91" t="b">
        <v>0</v>
      </c>
      <c r="K91" s="91" t="b">
        <v>0</v>
      </c>
      <c r="L91" s="91" t="b">
        <v>0</v>
      </c>
    </row>
    <row r="92" spans="1:12" ht="15">
      <c r="A92" s="91" t="s">
        <v>733</v>
      </c>
      <c r="B92" s="91" t="s">
        <v>791</v>
      </c>
      <c r="C92" s="91">
        <v>2</v>
      </c>
      <c r="D92" s="133">
        <v>0.005716349305128369</v>
      </c>
      <c r="E92" s="133">
        <v>1.9696488404807253</v>
      </c>
      <c r="F92" s="91" t="s">
        <v>794</v>
      </c>
      <c r="G92" s="91" t="b">
        <v>1</v>
      </c>
      <c r="H92" s="91" t="b">
        <v>0</v>
      </c>
      <c r="I92" s="91" t="b">
        <v>0</v>
      </c>
      <c r="J92" s="91" t="b">
        <v>0</v>
      </c>
      <c r="K92" s="91" t="b">
        <v>0</v>
      </c>
      <c r="L92" s="91" t="b">
        <v>0</v>
      </c>
    </row>
    <row r="93" spans="1:12" ht="15">
      <c r="A93" s="91" t="s">
        <v>601</v>
      </c>
      <c r="B93" s="91" t="s">
        <v>597</v>
      </c>
      <c r="C93" s="91">
        <v>4</v>
      </c>
      <c r="D93" s="133">
        <v>0.008903863284537718</v>
      </c>
      <c r="E93" s="133">
        <v>1.512836806986197</v>
      </c>
      <c r="F93" s="91" t="s">
        <v>533</v>
      </c>
      <c r="G93" s="91" t="b">
        <v>0</v>
      </c>
      <c r="H93" s="91" t="b">
        <v>0</v>
      </c>
      <c r="I93" s="91" t="b">
        <v>0</v>
      </c>
      <c r="J93" s="91" t="b">
        <v>0</v>
      </c>
      <c r="K93" s="91" t="b">
        <v>0</v>
      </c>
      <c r="L93" s="91" t="b">
        <v>0</v>
      </c>
    </row>
    <row r="94" spans="1:12" ht="15">
      <c r="A94" s="91" t="s">
        <v>595</v>
      </c>
      <c r="B94" s="91" t="s">
        <v>735</v>
      </c>
      <c r="C94" s="91">
        <v>3</v>
      </c>
      <c r="D94" s="133">
        <v>0.007910845522037826</v>
      </c>
      <c r="E94" s="133">
        <v>1.5517548730165664</v>
      </c>
      <c r="F94" s="91" t="s">
        <v>533</v>
      </c>
      <c r="G94" s="91" t="b">
        <v>0</v>
      </c>
      <c r="H94" s="91" t="b">
        <v>0</v>
      </c>
      <c r="I94" s="91" t="b">
        <v>0</v>
      </c>
      <c r="J94" s="91" t="b">
        <v>0</v>
      </c>
      <c r="K94" s="91" t="b">
        <v>0</v>
      </c>
      <c r="L94" s="91" t="b">
        <v>0</v>
      </c>
    </row>
    <row r="95" spans="1:12" ht="15">
      <c r="A95" s="91" t="s">
        <v>736</v>
      </c>
      <c r="B95" s="91" t="s">
        <v>737</v>
      </c>
      <c r="C95" s="91">
        <v>3</v>
      </c>
      <c r="D95" s="133">
        <v>0.007910845522037826</v>
      </c>
      <c r="E95" s="133">
        <v>1.9777236052888478</v>
      </c>
      <c r="F95" s="91" t="s">
        <v>533</v>
      </c>
      <c r="G95" s="91" t="b">
        <v>1</v>
      </c>
      <c r="H95" s="91" t="b">
        <v>0</v>
      </c>
      <c r="I95" s="91" t="b">
        <v>0</v>
      </c>
      <c r="J95" s="91" t="b">
        <v>0</v>
      </c>
      <c r="K95" s="91" t="b">
        <v>0</v>
      </c>
      <c r="L95" s="91" t="b">
        <v>0</v>
      </c>
    </row>
    <row r="96" spans="1:12" ht="15">
      <c r="A96" s="91" t="s">
        <v>727</v>
      </c>
      <c r="B96" s="91" t="s">
        <v>738</v>
      </c>
      <c r="C96" s="91">
        <v>3</v>
      </c>
      <c r="D96" s="133">
        <v>0.007910845522037826</v>
      </c>
      <c r="E96" s="133">
        <v>1.8527848686805477</v>
      </c>
      <c r="F96" s="91" t="s">
        <v>533</v>
      </c>
      <c r="G96" s="91" t="b">
        <v>0</v>
      </c>
      <c r="H96" s="91" t="b">
        <v>0</v>
      </c>
      <c r="I96" s="91" t="b">
        <v>0</v>
      </c>
      <c r="J96" s="91" t="b">
        <v>0</v>
      </c>
      <c r="K96" s="91" t="b">
        <v>0</v>
      </c>
      <c r="L96" s="91" t="b">
        <v>0</v>
      </c>
    </row>
    <row r="97" spans="1:12" ht="15">
      <c r="A97" s="91" t="s">
        <v>747</v>
      </c>
      <c r="B97" s="91" t="s">
        <v>283</v>
      </c>
      <c r="C97" s="91">
        <v>2</v>
      </c>
      <c r="D97" s="133">
        <v>0.006432392140058208</v>
      </c>
      <c r="E97" s="133">
        <v>1.6766936096248666</v>
      </c>
      <c r="F97" s="91" t="s">
        <v>533</v>
      </c>
      <c r="G97" s="91" t="b">
        <v>0</v>
      </c>
      <c r="H97" s="91" t="b">
        <v>0</v>
      </c>
      <c r="I97" s="91" t="b">
        <v>0</v>
      </c>
      <c r="J97" s="91" t="b">
        <v>0</v>
      </c>
      <c r="K97" s="91" t="b">
        <v>0</v>
      </c>
      <c r="L97" s="91" t="b">
        <v>0</v>
      </c>
    </row>
    <row r="98" spans="1:12" ht="15">
      <c r="A98" s="91" t="s">
        <v>283</v>
      </c>
      <c r="B98" s="91" t="s">
        <v>748</v>
      </c>
      <c r="C98" s="91">
        <v>2</v>
      </c>
      <c r="D98" s="133">
        <v>0.006432392140058208</v>
      </c>
      <c r="E98" s="133">
        <v>1.7558748556724915</v>
      </c>
      <c r="F98" s="91" t="s">
        <v>533</v>
      </c>
      <c r="G98" s="91" t="b">
        <v>0</v>
      </c>
      <c r="H98" s="91" t="b">
        <v>0</v>
      </c>
      <c r="I98" s="91" t="b">
        <v>0</v>
      </c>
      <c r="J98" s="91" t="b">
        <v>0</v>
      </c>
      <c r="K98" s="91" t="b">
        <v>0</v>
      </c>
      <c r="L98" s="91" t="b">
        <v>0</v>
      </c>
    </row>
    <row r="99" spans="1:12" ht="15">
      <c r="A99" s="91" t="s">
        <v>748</v>
      </c>
      <c r="B99" s="91" t="s">
        <v>734</v>
      </c>
      <c r="C99" s="91">
        <v>2</v>
      </c>
      <c r="D99" s="133">
        <v>0.006432392140058208</v>
      </c>
      <c r="E99" s="133">
        <v>1.9777236052888478</v>
      </c>
      <c r="F99" s="91" t="s">
        <v>533</v>
      </c>
      <c r="G99" s="91" t="b">
        <v>0</v>
      </c>
      <c r="H99" s="91" t="b">
        <v>0</v>
      </c>
      <c r="I99" s="91" t="b">
        <v>0</v>
      </c>
      <c r="J99" s="91" t="b">
        <v>0</v>
      </c>
      <c r="K99" s="91" t="b">
        <v>0</v>
      </c>
      <c r="L99" s="91" t="b">
        <v>0</v>
      </c>
    </row>
    <row r="100" spans="1:12" ht="15">
      <c r="A100" s="91" t="s">
        <v>734</v>
      </c>
      <c r="B100" s="91" t="s">
        <v>595</v>
      </c>
      <c r="C100" s="91">
        <v>2</v>
      </c>
      <c r="D100" s="133">
        <v>0.006432392140058208</v>
      </c>
      <c r="E100" s="133">
        <v>1.324511091513504</v>
      </c>
      <c r="F100" s="91" t="s">
        <v>533</v>
      </c>
      <c r="G100" s="91" t="b">
        <v>0</v>
      </c>
      <c r="H100" s="91" t="b">
        <v>0</v>
      </c>
      <c r="I100" s="91" t="b">
        <v>0</v>
      </c>
      <c r="J100" s="91" t="b">
        <v>0</v>
      </c>
      <c r="K100" s="91" t="b">
        <v>0</v>
      </c>
      <c r="L100" s="91" t="b">
        <v>0</v>
      </c>
    </row>
    <row r="101" spans="1:12" ht="15">
      <c r="A101" s="91" t="s">
        <v>735</v>
      </c>
      <c r="B101" s="91" t="s">
        <v>596</v>
      </c>
      <c r="C101" s="91">
        <v>2</v>
      </c>
      <c r="D101" s="133">
        <v>0.006432392140058208</v>
      </c>
      <c r="E101" s="133">
        <v>1.5006023505691855</v>
      </c>
      <c r="F101" s="91" t="s">
        <v>533</v>
      </c>
      <c r="G101" s="91" t="b">
        <v>0</v>
      </c>
      <c r="H101" s="91" t="b">
        <v>0</v>
      </c>
      <c r="I101" s="91" t="b">
        <v>0</v>
      </c>
      <c r="J101" s="91" t="b">
        <v>0</v>
      </c>
      <c r="K101" s="91" t="b">
        <v>0</v>
      </c>
      <c r="L101" s="91" t="b">
        <v>0</v>
      </c>
    </row>
    <row r="102" spans="1:12" ht="15">
      <c r="A102" s="91" t="s">
        <v>596</v>
      </c>
      <c r="B102" s="91" t="s">
        <v>749</v>
      </c>
      <c r="C102" s="91">
        <v>2</v>
      </c>
      <c r="D102" s="133">
        <v>0.006432392140058208</v>
      </c>
      <c r="E102" s="133">
        <v>1.6766936096248666</v>
      </c>
      <c r="F102" s="91" t="s">
        <v>533</v>
      </c>
      <c r="G102" s="91" t="b">
        <v>0</v>
      </c>
      <c r="H102" s="91" t="b">
        <v>0</v>
      </c>
      <c r="I102" s="91" t="b">
        <v>0</v>
      </c>
      <c r="J102" s="91" t="b">
        <v>0</v>
      </c>
      <c r="K102" s="91" t="b">
        <v>0</v>
      </c>
      <c r="L102" s="91" t="b">
        <v>0</v>
      </c>
    </row>
    <row r="103" spans="1:12" ht="15">
      <c r="A103" s="91" t="s">
        <v>749</v>
      </c>
      <c r="B103" s="91" t="s">
        <v>750</v>
      </c>
      <c r="C103" s="91">
        <v>2</v>
      </c>
      <c r="D103" s="133">
        <v>0.006432392140058208</v>
      </c>
      <c r="E103" s="133">
        <v>2.153814864344529</v>
      </c>
      <c r="F103" s="91" t="s">
        <v>533</v>
      </c>
      <c r="G103" s="91" t="b">
        <v>0</v>
      </c>
      <c r="H103" s="91" t="b">
        <v>0</v>
      </c>
      <c r="I103" s="91" t="b">
        <v>0</v>
      </c>
      <c r="J103" s="91" t="b">
        <v>0</v>
      </c>
      <c r="K103" s="91" t="b">
        <v>0</v>
      </c>
      <c r="L103" s="91" t="b">
        <v>0</v>
      </c>
    </row>
    <row r="104" spans="1:12" ht="15">
      <c r="A104" s="91" t="s">
        <v>750</v>
      </c>
      <c r="B104" s="91" t="s">
        <v>726</v>
      </c>
      <c r="C104" s="91">
        <v>2</v>
      </c>
      <c r="D104" s="133">
        <v>0.006432392140058208</v>
      </c>
      <c r="E104" s="133">
        <v>1.9777236052888478</v>
      </c>
      <c r="F104" s="91" t="s">
        <v>533</v>
      </c>
      <c r="G104" s="91" t="b">
        <v>0</v>
      </c>
      <c r="H104" s="91" t="b">
        <v>0</v>
      </c>
      <c r="I104" s="91" t="b">
        <v>0</v>
      </c>
      <c r="J104" s="91" t="b">
        <v>0</v>
      </c>
      <c r="K104" s="91" t="b">
        <v>0</v>
      </c>
      <c r="L104" s="91" t="b">
        <v>0</v>
      </c>
    </row>
    <row r="105" spans="1:12" ht="15">
      <c r="A105" s="91" t="s">
        <v>726</v>
      </c>
      <c r="B105" s="91" t="s">
        <v>736</v>
      </c>
      <c r="C105" s="91">
        <v>2</v>
      </c>
      <c r="D105" s="133">
        <v>0.006432392140058208</v>
      </c>
      <c r="E105" s="133">
        <v>1.8016323462331665</v>
      </c>
      <c r="F105" s="91" t="s">
        <v>533</v>
      </c>
      <c r="G105" s="91" t="b">
        <v>0</v>
      </c>
      <c r="H105" s="91" t="b">
        <v>0</v>
      </c>
      <c r="I105" s="91" t="b">
        <v>0</v>
      </c>
      <c r="J105" s="91" t="b">
        <v>1</v>
      </c>
      <c r="K105" s="91" t="b">
        <v>0</v>
      </c>
      <c r="L105" s="91" t="b">
        <v>0</v>
      </c>
    </row>
    <row r="106" spans="1:12" ht="15">
      <c r="A106" s="91" t="s">
        <v>737</v>
      </c>
      <c r="B106" s="91" t="s">
        <v>609</v>
      </c>
      <c r="C106" s="91">
        <v>2</v>
      </c>
      <c r="D106" s="133">
        <v>0.006432392140058208</v>
      </c>
      <c r="E106" s="133">
        <v>1.8016323462331665</v>
      </c>
      <c r="F106" s="91" t="s">
        <v>533</v>
      </c>
      <c r="G106" s="91" t="b">
        <v>0</v>
      </c>
      <c r="H106" s="91" t="b">
        <v>0</v>
      </c>
      <c r="I106" s="91" t="b">
        <v>0</v>
      </c>
      <c r="J106" s="91" t="b">
        <v>1</v>
      </c>
      <c r="K106" s="91" t="b">
        <v>0</v>
      </c>
      <c r="L106" s="91" t="b">
        <v>0</v>
      </c>
    </row>
    <row r="107" spans="1:12" ht="15">
      <c r="A107" s="91" t="s">
        <v>284</v>
      </c>
      <c r="B107" s="91" t="s">
        <v>729</v>
      </c>
      <c r="C107" s="91">
        <v>2</v>
      </c>
      <c r="D107" s="133">
        <v>0.006432392140058208</v>
      </c>
      <c r="E107" s="133">
        <v>1.9777236052888478</v>
      </c>
      <c r="F107" s="91" t="s">
        <v>533</v>
      </c>
      <c r="G107" s="91" t="b">
        <v>0</v>
      </c>
      <c r="H107" s="91" t="b">
        <v>0</v>
      </c>
      <c r="I107" s="91" t="b">
        <v>0</v>
      </c>
      <c r="J107" s="91" t="b">
        <v>0</v>
      </c>
      <c r="K107" s="91" t="b">
        <v>0</v>
      </c>
      <c r="L107" s="91" t="b">
        <v>0</v>
      </c>
    </row>
    <row r="108" spans="1:12" ht="15">
      <c r="A108" s="91" t="s">
        <v>729</v>
      </c>
      <c r="B108" s="91" t="s">
        <v>730</v>
      </c>
      <c r="C108" s="91">
        <v>2</v>
      </c>
      <c r="D108" s="133">
        <v>0.006432392140058208</v>
      </c>
      <c r="E108" s="133">
        <v>2.153814864344529</v>
      </c>
      <c r="F108" s="91" t="s">
        <v>533</v>
      </c>
      <c r="G108" s="91" t="b">
        <v>0</v>
      </c>
      <c r="H108" s="91" t="b">
        <v>0</v>
      </c>
      <c r="I108" s="91" t="b">
        <v>0</v>
      </c>
      <c r="J108" s="91" t="b">
        <v>0</v>
      </c>
      <c r="K108" s="91" t="b">
        <v>0</v>
      </c>
      <c r="L108" s="91" t="b">
        <v>0</v>
      </c>
    </row>
    <row r="109" spans="1:12" ht="15">
      <c r="A109" s="91" t="s">
        <v>730</v>
      </c>
      <c r="B109" s="91" t="s">
        <v>599</v>
      </c>
      <c r="C109" s="91">
        <v>2</v>
      </c>
      <c r="D109" s="133">
        <v>0.006432392140058208</v>
      </c>
      <c r="E109" s="133">
        <v>1.7558748556724915</v>
      </c>
      <c r="F109" s="91" t="s">
        <v>533</v>
      </c>
      <c r="G109" s="91" t="b">
        <v>0</v>
      </c>
      <c r="H109" s="91" t="b">
        <v>0</v>
      </c>
      <c r="I109" s="91" t="b">
        <v>0</v>
      </c>
      <c r="J109" s="91" t="b">
        <v>0</v>
      </c>
      <c r="K109" s="91" t="b">
        <v>0</v>
      </c>
      <c r="L109" s="91" t="b">
        <v>0</v>
      </c>
    </row>
    <row r="110" spans="1:12" ht="15">
      <c r="A110" s="91" t="s">
        <v>599</v>
      </c>
      <c r="B110" s="91" t="s">
        <v>723</v>
      </c>
      <c r="C110" s="91">
        <v>2</v>
      </c>
      <c r="D110" s="133">
        <v>0.006432392140058208</v>
      </c>
      <c r="E110" s="133">
        <v>1.5797835966168101</v>
      </c>
      <c r="F110" s="91" t="s">
        <v>533</v>
      </c>
      <c r="G110" s="91" t="b">
        <v>0</v>
      </c>
      <c r="H110" s="91" t="b">
        <v>0</v>
      </c>
      <c r="I110" s="91" t="b">
        <v>0</v>
      </c>
      <c r="J110" s="91" t="b">
        <v>0</v>
      </c>
      <c r="K110" s="91" t="b">
        <v>0</v>
      </c>
      <c r="L110" s="91" t="b">
        <v>0</v>
      </c>
    </row>
    <row r="111" spans="1:12" ht="15">
      <c r="A111" s="91" t="s">
        <v>723</v>
      </c>
      <c r="B111" s="91" t="s">
        <v>595</v>
      </c>
      <c r="C111" s="91">
        <v>2</v>
      </c>
      <c r="D111" s="133">
        <v>0.006432392140058208</v>
      </c>
      <c r="E111" s="133">
        <v>1.324511091513504</v>
      </c>
      <c r="F111" s="91" t="s">
        <v>533</v>
      </c>
      <c r="G111" s="91" t="b">
        <v>0</v>
      </c>
      <c r="H111" s="91" t="b">
        <v>0</v>
      </c>
      <c r="I111" s="91" t="b">
        <v>0</v>
      </c>
      <c r="J111" s="91" t="b">
        <v>0</v>
      </c>
      <c r="K111" s="91" t="b">
        <v>0</v>
      </c>
      <c r="L111" s="91" t="b">
        <v>0</v>
      </c>
    </row>
    <row r="112" spans="1:12" ht="15">
      <c r="A112" s="91" t="s">
        <v>595</v>
      </c>
      <c r="B112" s="91" t="s">
        <v>731</v>
      </c>
      <c r="C112" s="91">
        <v>2</v>
      </c>
      <c r="D112" s="133">
        <v>0.006432392140058208</v>
      </c>
      <c r="E112" s="133">
        <v>1.5517548730165667</v>
      </c>
      <c r="F112" s="91" t="s">
        <v>533</v>
      </c>
      <c r="G112" s="91" t="b">
        <v>0</v>
      </c>
      <c r="H112" s="91" t="b">
        <v>0</v>
      </c>
      <c r="I112" s="91" t="b">
        <v>0</v>
      </c>
      <c r="J112" s="91" t="b">
        <v>0</v>
      </c>
      <c r="K112" s="91" t="b">
        <v>0</v>
      </c>
      <c r="L112" s="91" t="b">
        <v>0</v>
      </c>
    </row>
    <row r="113" spans="1:12" ht="15">
      <c r="A113" s="91" t="s">
        <v>731</v>
      </c>
      <c r="B113" s="91" t="s">
        <v>724</v>
      </c>
      <c r="C113" s="91">
        <v>2</v>
      </c>
      <c r="D113" s="133">
        <v>0.006432392140058208</v>
      </c>
      <c r="E113" s="133">
        <v>1.9777236052888478</v>
      </c>
      <c r="F113" s="91" t="s">
        <v>533</v>
      </c>
      <c r="G113" s="91" t="b">
        <v>0</v>
      </c>
      <c r="H113" s="91" t="b">
        <v>0</v>
      </c>
      <c r="I113" s="91" t="b">
        <v>0</v>
      </c>
      <c r="J113" s="91" t="b">
        <v>0</v>
      </c>
      <c r="K113" s="91" t="b">
        <v>0</v>
      </c>
      <c r="L113" s="91" t="b">
        <v>0</v>
      </c>
    </row>
    <row r="114" spans="1:12" ht="15">
      <c r="A114" s="91" t="s">
        <v>724</v>
      </c>
      <c r="B114" s="91" t="s">
        <v>732</v>
      </c>
      <c r="C114" s="91">
        <v>2</v>
      </c>
      <c r="D114" s="133">
        <v>0.006432392140058208</v>
      </c>
      <c r="E114" s="133">
        <v>1.9777236052888478</v>
      </c>
      <c r="F114" s="91" t="s">
        <v>533</v>
      </c>
      <c r="G114" s="91" t="b">
        <v>0</v>
      </c>
      <c r="H114" s="91" t="b">
        <v>0</v>
      </c>
      <c r="I114" s="91" t="b">
        <v>0</v>
      </c>
      <c r="J114" s="91" t="b">
        <v>1</v>
      </c>
      <c r="K114" s="91" t="b">
        <v>0</v>
      </c>
      <c r="L114" s="91" t="b">
        <v>0</v>
      </c>
    </row>
    <row r="115" spans="1:12" ht="15">
      <c r="A115" s="91" t="s">
        <v>732</v>
      </c>
      <c r="B115" s="91" t="s">
        <v>725</v>
      </c>
      <c r="C115" s="91">
        <v>2</v>
      </c>
      <c r="D115" s="133">
        <v>0.006432392140058208</v>
      </c>
      <c r="E115" s="133">
        <v>1.9777236052888478</v>
      </c>
      <c r="F115" s="91" t="s">
        <v>533</v>
      </c>
      <c r="G115" s="91" t="b">
        <v>1</v>
      </c>
      <c r="H115" s="91" t="b">
        <v>0</v>
      </c>
      <c r="I115" s="91" t="b">
        <v>0</v>
      </c>
      <c r="J115" s="91" t="b">
        <v>0</v>
      </c>
      <c r="K115" s="91" t="b">
        <v>0</v>
      </c>
      <c r="L115" s="91" t="b">
        <v>0</v>
      </c>
    </row>
    <row r="116" spans="1:12" ht="15">
      <c r="A116" s="91" t="s">
        <v>725</v>
      </c>
      <c r="B116" s="91" t="s">
        <v>733</v>
      </c>
      <c r="C116" s="91">
        <v>2</v>
      </c>
      <c r="D116" s="133">
        <v>0.006432392140058208</v>
      </c>
      <c r="E116" s="133">
        <v>1.9777236052888478</v>
      </c>
      <c r="F116" s="91" t="s">
        <v>533</v>
      </c>
      <c r="G116" s="91" t="b">
        <v>0</v>
      </c>
      <c r="H116" s="91" t="b">
        <v>0</v>
      </c>
      <c r="I116" s="91" t="b">
        <v>0</v>
      </c>
      <c r="J116" s="91" t="b">
        <v>1</v>
      </c>
      <c r="K116" s="91" t="b">
        <v>0</v>
      </c>
      <c r="L116" s="91" t="b">
        <v>0</v>
      </c>
    </row>
    <row r="117" spans="1:12" ht="15">
      <c r="A117" s="91" t="s">
        <v>733</v>
      </c>
      <c r="B117" s="91" t="s">
        <v>791</v>
      </c>
      <c r="C117" s="91">
        <v>2</v>
      </c>
      <c r="D117" s="133">
        <v>0.006432392140058208</v>
      </c>
      <c r="E117" s="133">
        <v>2.153814864344529</v>
      </c>
      <c r="F117" s="91" t="s">
        <v>533</v>
      </c>
      <c r="G117" s="91" t="b">
        <v>1</v>
      </c>
      <c r="H117" s="91" t="b">
        <v>0</v>
      </c>
      <c r="I117" s="91" t="b">
        <v>0</v>
      </c>
      <c r="J117" s="91" t="b">
        <v>0</v>
      </c>
      <c r="K117" s="91" t="b">
        <v>0</v>
      </c>
      <c r="L117" s="91" t="b">
        <v>0</v>
      </c>
    </row>
    <row r="118" spans="1:12" ht="15">
      <c r="A118" s="91" t="s">
        <v>788</v>
      </c>
      <c r="B118" s="91" t="s">
        <v>600</v>
      </c>
      <c r="C118" s="91">
        <v>2</v>
      </c>
      <c r="D118" s="133">
        <v>0.006432392140058208</v>
      </c>
      <c r="E118" s="133">
        <v>1.7558748556724915</v>
      </c>
      <c r="F118" s="91" t="s">
        <v>533</v>
      </c>
      <c r="G118" s="91" t="b">
        <v>0</v>
      </c>
      <c r="H118" s="91" t="b">
        <v>0</v>
      </c>
      <c r="I118" s="91" t="b">
        <v>0</v>
      </c>
      <c r="J118" s="91" t="b">
        <v>0</v>
      </c>
      <c r="K118" s="91" t="b">
        <v>0</v>
      </c>
      <c r="L118" s="91" t="b">
        <v>0</v>
      </c>
    </row>
    <row r="119" spans="1:12" ht="15">
      <c r="A119" s="91" t="s">
        <v>789</v>
      </c>
      <c r="B119" s="91" t="s">
        <v>746</v>
      </c>
      <c r="C119" s="91">
        <v>2</v>
      </c>
      <c r="D119" s="133">
        <v>0.006432392140058208</v>
      </c>
      <c r="E119" s="133">
        <v>1.9777236052888478</v>
      </c>
      <c r="F119" s="91" t="s">
        <v>533</v>
      </c>
      <c r="G119" s="91" t="b">
        <v>0</v>
      </c>
      <c r="H119" s="91" t="b">
        <v>0</v>
      </c>
      <c r="I119" s="91" t="b">
        <v>0</v>
      </c>
      <c r="J119" s="91" t="b">
        <v>0</v>
      </c>
      <c r="K119" s="91" t="b">
        <v>0</v>
      </c>
      <c r="L119" s="91" t="b">
        <v>0</v>
      </c>
    </row>
    <row r="120" spans="1:12" ht="15">
      <c r="A120" s="91" t="s">
        <v>594</v>
      </c>
      <c r="B120" s="91" t="s">
        <v>606</v>
      </c>
      <c r="C120" s="91">
        <v>2</v>
      </c>
      <c r="D120" s="133">
        <v>0.006432392140058208</v>
      </c>
      <c r="E120" s="133">
        <v>1.7558748556724915</v>
      </c>
      <c r="F120" s="91" t="s">
        <v>533</v>
      </c>
      <c r="G120" s="91" t="b">
        <v>0</v>
      </c>
      <c r="H120" s="91" t="b">
        <v>0</v>
      </c>
      <c r="I120" s="91" t="b">
        <v>0</v>
      </c>
      <c r="J120" s="91" t="b">
        <v>0</v>
      </c>
      <c r="K120" s="91" t="b">
        <v>0</v>
      </c>
      <c r="L120" s="91" t="b">
        <v>0</v>
      </c>
    </row>
    <row r="121" spans="1:12" ht="15">
      <c r="A121" s="91" t="s">
        <v>785</v>
      </c>
      <c r="B121" s="91" t="s">
        <v>602</v>
      </c>
      <c r="C121" s="91">
        <v>2</v>
      </c>
      <c r="D121" s="133">
        <v>0.006432392140058208</v>
      </c>
      <c r="E121" s="133">
        <v>1.7558748556724915</v>
      </c>
      <c r="F121" s="91" t="s">
        <v>533</v>
      </c>
      <c r="G121" s="91" t="b">
        <v>0</v>
      </c>
      <c r="H121" s="91" t="b">
        <v>0</v>
      </c>
      <c r="I121" s="91" t="b">
        <v>0</v>
      </c>
      <c r="J121" s="91" t="b">
        <v>0</v>
      </c>
      <c r="K121" s="91" t="b">
        <v>0</v>
      </c>
      <c r="L121" s="91" t="b">
        <v>0</v>
      </c>
    </row>
    <row r="122" spans="1:12" ht="15">
      <c r="A122" s="91" t="s">
        <v>602</v>
      </c>
      <c r="B122" s="91" t="s">
        <v>745</v>
      </c>
      <c r="C122" s="91">
        <v>2</v>
      </c>
      <c r="D122" s="133">
        <v>0.006432392140058208</v>
      </c>
      <c r="E122" s="133">
        <v>1.8527848686805477</v>
      </c>
      <c r="F122" s="91" t="s">
        <v>533</v>
      </c>
      <c r="G122" s="91" t="b">
        <v>0</v>
      </c>
      <c r="H122" s="91" t="b">
        <v>0</v>
      </c>
      <c r="I122" s="91" t="b">
        <v>0</v>
      </c>
      <c r="J122" s="91" t="b">
        <v>0</v>
      </c>
      <c r="K122" s="91" t="b">
        <v>0</v>
      </c>
      <c r="L122" s="91" t="b">
        <v>0</v>
      </c>
    </row>
    <row r="123" spans="1:12" ht="15">
      <c r="A123" s="91" t="s">
        <v>594</v>
      </c>
      <c r="B123" s="91" t="s">
        <v>771</v>
      </c>
      <c r="C123" s="91">
        <v>2</v>
      </c>
      <c r="D123" s="133">
        <v>0.006432392140058208</v>
      </c>
      <c r="E123" s="133">
        <v>1.7558748556724915</v>
      </c>
      <c r="F123" s="91" t="s">
        <v>533</v>
      </c>
      <c r="G123" s="91" t="b">
        <v>0</v>
      </c>
      <c r="H123" s="91" t="b">
        <v>0</v>
      </c>
      <c r="I123" s="91" t="b">
        <v>0</v>
      </c>
      <c r="J123" s="91" t="b">
        <v>0</v>
      </c>
      <c r="K123" s="91" t="b">
        <v>0</v>
      </c>
      <c r="L123" s="91" t="b">
        <v>0</v>
      </c>
    </row>
    <row r="124" spans="1:12" ht="15">
      <c r="A124" s="91" t="s">
        <v>772</v>
      </c>
      <c r="B124" s="91" t="s">
        <v>602</v>
      </c>
      <c r="C124" s="91">
        <v>2</v>
      </c>
      <c r="D124" s="133">
        <v>0.006432392140058208</v>
      </c>
      <c r="E124" s="133">
        <v>1.7558748556724915</v>
      </c>
      <c r="F124" s="91" t="s">
        <v>533</v>
      </c>
      <c r="G124" s="91" t="b">
        <v>0</v>
      </c>
      <c r="H124" s="91" t="b">
        <v>0</v>
      </c>
      <c r="I124" s="91" t="b">
        <v>0</v>
      </c>
      <c r="J124" s="91" t="b">
        <v>0</v>
      </c>
      <c r="K124" s="91" t="b">
        <v>0</v>
      </c>
      <c r="L124" s="91" t="b">
        <v>0</v>
      </c>
    </row>
    <row r="125" spans="1:12" ht="15">
      <c r="A125" s="91" t="s">
        <v>602</v>
      </c>
      <c r="B125" s="91" t="s">
        <v>743</v>
      </c>
      <c r="C125" s="91">
        <v>2</v>
      </c>
      <c r="D125" s="133">
        <v>0.006432392140058208</v>
      </c>
      <c r="E125" s="133">
        <v>1.6766936096248666</v>
      </c>
      <c r="F125" s="91" t="s">
        <v>533</v>
      </c>
      <c r="G125" s="91" t="b">
        <v>0</v>
      </c>
      <c r="H125" s="91" t="b">
        <v>0</v>
      </c>
      <c r="I125" s="91" t="b">
        <v>0</v>
      </c>
      <c r="J125" s="91" t="b">
        <v>0</v>
      </c>
      <c r="K125" s="91" t="b">
        <v>0</v>
      </c>
      <c r="L125" s="91" t="b">
        <v>0</v>
      </c>
    </row>
    <row r="126" spans="1:12" ht="15">
      <c r="A126" s="91" t="s">
        <v>743</v>
      </c>
      <c r="B126" s="91" t="s">
        <v>773</v>
      </c>
      <c r="C126" s="91">
        <v>2</v>
      </c>
      <c r="D126" s="133">
        <v>0.006432392140058208</v>
      </c>
      <c r="E126" s="133">
        <v>1.9777236052888478</v>
      </c>
      <c r="F126" s="91" t="s">
        <v>533</v>
      </c>
      <c r="G126" s="91" t="b">
        <v>0</v>
      </c>
      <c r="H126" s="91" t="b">
        <v>0</v>
      </c>
      <c r="I126" s="91" t="b">
        <v>0</v>
      </c>
      <c r="J126" s="91" t="b">
        <v>1</v>
      </c>
      <c r="K126" s="91" t="b">
        <v>0</v>
      </c>
      <c r="L126" s="91" t="b">
        <v>0</v>
      </c>
    </row>
    <row r="127" spans="1:12" ht="15">
      <c r="A127" s="91" t="s">
        <v>773</v>
      </c>
      <c r="B127" s="91" t="s">
        <v>774</v>
      </c>
      <c r="C127" s="91">
        <v>2</v>
      </c>
      <c r="D127" s="133">
        <v>0.006432392140058208</v>
      </c>
      <c r="E127" s="133">
        <v>2.153814864344529</v>
      </c>
      <c r="F127" s="91" t="s">
        <v>533</v>
      </c>
      <c r="G127" s="91" t="b">
        <v>1</v>
      </c>
      <c r="H127" s="91" t="b">
        <v>0</v>
      </c>
      <c r="I127" s="91" t="b">
        <v>0</v>
      </c>
      <c r="J127" s="91" t="b">
        <v>0</v>
      </c>
      <c r="K127" s="91" t="b">
        <v>0</v>
      </c>
      <c r="L127" s="91" t="b">
        <v>0</v>
      </c>
    </row>
    <row r="128" spans="1:12" ht="15">
      <c r="A128" s="91" t="s">
        <v>774</v>
      </c>
      <c r="B128" s="91" t="s">
        <v>283</v>
      </c>
      <c r="C128" s="91">
        <v>2</v>
      </c>
      <c r="D128" s="133">
        <v>0.006432392140058208</v>
      </c>
      <c r="E128" s="133">
        <v>1.6766936096248666</v>
      </c>
      <c r="F128" s="91" t="s">
        <v>533</v>
      </c>
      <c r="G128" s="91" t="b">
        <v>0</v>
      </c>
      <c r="H128" s="91" t="b">
        <v>0</v>
      </c>
      <c r="I128" s="91" t="b">
        <v>0</v>
      </c>
      <c r="J128" s="91" t="b">
        <v>0</v>
      </c>
      <c r="K128" s="91" t="b">
        <v>0</v>
      </c>
      <c r="L128" s="91" t="b">
        <v>0</v>
      </c>
    </row>
    <row r="129" spans="1:12" ht="15">
      <c r="A129" s="91" t="s">
        <v>283</v>
      </c>
      <c r="B129" s="91" t="s">
        <v>775</v>
      </c>
      <c r="C129" s="91">
        <v>2</v>
      </c>
      <c r="D129" s="133">
        <v>0.006432392140058208</v>
      </c>
      <c r="E129" s="133">
        <v>1.7558748556724915</v>
      </c>
      <c r="F129" s="91" t="s">
        <v>533</v>
      </c>
      <c r="G129" s="91" t="b">
        <v>0</v>
      </c>
      <c r="H129" s="91" t="b">
        <v>0</v>
      </c>
      <c r="I129" s="91" t="b">
        <v>0</v>
      </c>
      <c r="J129" s="91" t="b">
        <v>0</v>
      </c>
      <c r="K129" s="91" t="b">
        <v>0</v>
      </c>
      <c r="L129" s="91" t="b">
        <v>0</v>
      </c>
    </row>
    <row r="130" spans="1:12" ht="15">
      <c r="A130" s="91" t="s">
        <v>775</v>
      </c>
      <c r="B130" s="91" t="s">
        <v>776</v>
      </c>
      <c r="C130" s="91">
        <v>2</v>
      </c>
      <c r="D130" s="133">
        <v>0.006432392140058208</v>
      </c>
      <c r="E130" s="133">
        <v>2.153814864344529</v>
      </c>
      <c r="F130" s="91" t="s">
        <v>533</v>
      </c>
      <c r="G130" s="91" t="b">
        <v>0</v>
      </c>
      <c r="H130" s="91" t="b">
        <v>0</v>
      </c>
      <c r="I130" s="91" t="b">
        <v>0</v>
      </c>
      <c r="J130" s="91" t="b">
        <v>0</v>
      </c>
      <c r="K130" s="91" t="b">
        <v>0</v>
      </c>
      <c r="L130" s="91" t="b">
        <v>0</v>
      </c>
    </row>
    <row r="131" spans="1:12" ht="15">
      <c r="A131" s="91" t="s">
        <v>776</v>
      </c>
      <c r="B131" s="91" t="s">
        <v>777</v>
      </c>
      <c r="C131" s="91">
        <v>2</v>
      </c>
      <c r="D131" s="133">
        <v>0.006432392140058208</v>
      </c>
      <c r="E131" s="133">
        <v>2.153814864344529</v>
      </c>
      <c r="F131" s="91" t="s">
        <v>533</v>
      </c>
      <c r="G131" s="91" t="b">
        <v>0</v>
      </c>
      <c r="H131" s="91" t="b">
        <v>0</v>
      </c>
      <c r="I131" s="91" t="b">
        <v>0</v>
      </c>
      <c r="J131" s="91" t="b">
        <v>0</v>
      </c>
      <c r="K131" s="91" t="b">
        <v>0</v>
      </c>
      <c r="L131" s="91" t="b">
        <v>0</v>
      </c>
    </row>
    <row r="132" spans="1:12" ht="15">
      <c r="A132" s="91" t="s">
        <v>777</v>
      </c>
      <c r="B132" s="91" t="s">
        <v>778</v>
      </c>
      <c r="C132" s="91">
        <v>2</v>
      </c>
      <c r="D132" s="133">
        <v>0.006432392140058208</v>
      </c>
      <c r="E132" s="133">
        <v>2.153814864344529</v>
      </c>
      <c r="F132" s="91" t="s">
        <v>533</v>
      </c>
      <c r="G132" s="91" t="b">
        <v>0</v>
      </c>
      <c r="H132" s="91" t="b">
        <v>0</v>
      </c>
      <c r="I132" s="91" t="b">
        <v>0</v>
      </c>
      <c r="J132" s="91" t="b">
        <v>0</v>
      </c>
      <c r="K132" s="91" t="b">
        <v>0</v>
      </c>
      <c r="L132" s="91" t="b">
        <v>0</v>
      </c>
    </row>
    <row r="133" spans="1:12" ht="15">
      <c r="A133" s="91" t="s">
        <v>778</v>
      </c>
      <c r="B133" s="91" t="s">
        <v>779</v>
      </c>
      <c r="C133" s="91">
        <v>2</v>
      </c>
      <c r="D133" s="133">
        <v>0.006432392140058208</v>
      </c>
      <c r="E133" s="133">
        <v>2.153814864344529</v>
      </c>
      <c r="F133" s="91" t="s">
        <v>533</v>
      </c>
      <c r="G133" s="91" t="b">
        <v>0</v>
      </c>
      <c r="H133" s="91" t="b">
        <v>0</v>
      </c>
      <c r="I133" s="91" t="b">
        <v>0</v>
      </c>
      <c r="J133" s="91" t="b">
        <v>0</v>
      </c>
      <c r="K133" s="91" t="b">
        <v>0</v>
      </c>
      <c r="L133" s="91" t="b">
        <v>0</v>
      </c>
    </row>
    <row r="134" spans="1:12" ht="15">
      <c r="A134" s="91" t="s">
        <v>779</v>
      </c>
      <c r="B134" s="91" t="s">
        <v>780</v>
      </c>
      <c r="C134" s="91">
        <v>2</v>
      </c>
      <c r="D134" s="133">
        <v>0.006432392140058208</v>
      </c>
      <c r="E134" s="133">
        <v>2.153814864344529</v>
      </c>
      <c r="F134" s="91" t="s">
        <v>533</v>
      </c>
      <c r="G134" s="91" t="b">
        <v>0</v>
      </c>
      <c r="H134" s="91" t="b">
        <v>0</v>
      </c>
      <c r="I134" s="91" t="b">
        <v>0</v>
      </c>
      <c r="J134" s="91" t="b">
        <v>0</v>
      </c>
      <c r="K134" s="91" t="b">
        <v>0</v>
      </c>
      <c r="L134" s="91" t="b">
        <v>0</v>
      </c>
    </row>
    <row r="135" spans="1:12" ht="15">
      <c r="A135" s="91" t="s">
        <v>780</v>
      </c>
      <c r="B135" s="91" t="s">
        <v>781</v>
      </c>
      <c r="C135" s="91">
        <v>2</v>
      </c>
      <c r="D135" s="133">
        <v>0.006432392140058208</v>
      </c>
      <c r="E135" s="133">
        <v>2.153814864344529</v>
      </c>
      <c r="F135" s="91" t="s">
        <v>533</v>
      </c>
      <c r="G135" s="91" t="b">
        <v>0</v>
      </c>
      <c r="H135" s="91" t="b">
        <v>0</v>
      </c>
      <c r="I135" s="91" t="b">
        <v>0</v>
      </c>
      <c r="J135" s="91" t="b">
        <v>1</v>
      </c>
      <c r="K135" s="91" t="b">
        <v>0</v>
      </c>
      <c r="L135" s="91" t="b">
        <v>0</v>
      </c>
    </row>
    <row r="136" spans="1:12" ht="15">
      <c r="A136" s="91" t="s">
        <v>781</v>
      </c>
      <c r="B136" s="91" t="s">
        <v>782</v>
      </c>
      <c r="C136" s="91">
        <v>2</v>
      </c>
      <c r="D136" s="133">
        <v>0.006432392140058208</v>
      </c>
      <c r="E136" s="133">
        <v>2.153814864344529</v>
      </c>
      <c r="F136" s="91" t="s">
        <v>533</v>
      </c>
      <c r="G136" s="91" t="b">
        <v>1</v>
      </c>
      <c r="H136" s="91" t="b">
        <v>0</v>
      </c>
      <c r="I136" s="91" t="b">
        <v>0</v>
      </c>
      <c r="J136" s="91" t="b">
        <v>0</v>
      </c>
      <c r="K136" s="91" t="b">
        <v>0</v>
      </c>
      <c r="L136" s="91" t="b">
        <v>0</v>
      </c>
    </row>
    <row r="137" spans="1:12" ht="15">
      <c r="A137" s="91" t="s">
        <v>782</v>
      </c>
      <c r="B137" s="91" t="s">
        <v>783</v>
      </c>
      <c r="C137" s="91">
        <v>2</v>
      </c>
      <c r="D137" s="133">
        <v>0.006432392140058208</v>
      </c>
      <c r="E137" s="133">
        <v>2.153814864344529</v>
      </c>
      <c r="F137" s="91" t="s">
        <v>533</v>
      </c>
      <c r="G137" s="91" t="b">
        <v>0</v>
      </c>
      <c r="H137" s="91" t="b">
        <v>0</v>
      </c>
      <c r="I137" s="91" t="b">
        <v>0</v>
      </c>
      <c r="J137" s="91" t="b">
        <v>0</v>
      </c>
      <c r="K137" s="91" t="b">
        <v>0</v>
      </c>
      <c r="L137" s="91" t="b">
        <v>0</v>
      </c>
    </row>
    <row r="138" spans="1:12" ht="15">
      <c r="A138" s="91" t="s">
        <v>760</v>
      </c>
      <c r="B138" s="91" t="s">
        <v>761</v>
      </c>
      <c r="C138" s="91">
        <v>2</v>
      </c>
      <c r="D138" s="133">
        <v>0.006432392140058208</v>
      </c>
      <c r="E138" s="133">
        <v>2.153814864344529</v>
      </c>
      <c r="F138" s="91" t="s">
        <v>533</v>
      </c>
      <c r="G138" s="91" t="b">
        <v>0</v>
      </c>
      <c r="H138" s="91" t="b">
        <v>0</v>
      </c>
      <c r="I138" s="91" t="b">
        <v>0</v>
      </c>
      <c r="J138" s="91" t="b">
        <v>1</v>
      </c>
      <c r="K138" s="91" t="b">
        <v>0</v>
      </c>
      <c r="L138" s="91" t="b">
        <v>0</v>
      </c>
    </row>
    <row r="139" spans="1:12" ht="15">
      <c r="A139" s="91" t="s">
        <v>761</v>
      </c>
      <c r="B139" s="91" t="s">
        <v>600</v>
      </c>
      <c r="C139" s="91">
        <v>2</v>
      </c>
      <c r="D139" s="133">
        <v>0.006432392140058208</v>
      </c>
      <c r="E139" s="133">
        <v>1.7558748556724915</v>
      </c>
      <c r="F139" s="91" t="s">
        <v>533</v>
      </c>
      <c r="G139" s="91" t="b">
        <v>1</v>
      </c>
      <c r="H139" s="91" t="b">
        <v>0</v>
      </c>
      <c r="I139" s="91" t="b">
        <v>0</v>
      </c>
      <c r="J139" s="91" t="b">
        <v>0</v>
      </c>
      <c r="K139" s="91" t="b">
        <v>0</v>
      </c>
      <c r="L139" s="91" t="b">
        <v>0</v>
      </c>
    </row>
    <row r="140" spans="1:12" ht="15">
      <c r="A140" s="91" t="s">
        <v>600</v>
      </c>
      <c r="B140" s="91" t="s">
        <v>762</v>
      </c>
      <c r="C140" s="91">
        <v>2</v>
      </c>
      <c r="D140" s="133">
        <v>0.006432392140058208</v>
      </c>
      <c r="E140" s="133">
        <v>1.7558748556724915</v>
      </c>
      <c r="F140" s="91" t="s">
        <v>533</v>
      </c>
      <c r="G140" s="91" t="b">
        <v>0</v>
      </c>
      <c r="H140" s="91" t="b">
        <v>0</v>
      </c>
      <c r="I140" s="91" t="b">
        <v>0</v>
      </c>
      <c r="J140" s="91" t="b">
        <v>0</v>
      </c>
      <c r="K140" s="91" t="b">
        <v>0</v>
      </c>
      <c r="L140" s="91" t="b">
        <v>0</v>
      </c>
    </row>
    <row r="141" spans="1:12" ht="15">
      <c r="A141" s="91" t="s">
        <v>762</v>
      </c>
      <c r="B141" s="91" t="s">
        <v>763</v>
      </c>
      <c r="C141" s="91">
        <v>2</v>
      </c>
      <c r="D141" s="133">
        <v>0.006432392140058208</v>
      </c>
      <c r="E141" s="133">
        <v>2.153814864344529</v>
      </c>
      <c r="F141" s="91" t="s">
        <v>533</v>
      </c>
      <c r="G141" s="91" t="b">
        <v>0</v>
      </c>
      <c r="H141" s="91" t="b">
        <v>0</v>
      </c>
      <c r="I141" s="91" t="b">
        <v>0</v>
      </c>
      <c r="J141" s="91" t="b">
        <v>0</v>
      </c>
      <c r="K141" s="91" t="b">
        <v>0</v>
      </c>
      <c r="L141" s="91" t="b">
        <v>0</v>
      </c>
    </row>
    <row r="142" spans="1:12" ht="15">
      <c r="A142" s="91" t="s">
        <v>763</v>
      </c>
      <c r="B142" s="91" t="s">
        <v>597</v>
      </c>
      <c r="C142" s="91">
        <v>2</v>
      </c>
      <c r="D142" s="133">
        <v>0.006432392140058208</v>
      </c>
      <c r="E142" s="133">
        <v>1.6097468199942533</v>
      </c>
      <c r="F142" s="91" t="s">
        <v>533</v>
      </c>
      <c r="G142" s="91" t="b">
        <v>0</v>
      </c>
      <c r="H142" s="91" t="b">
        <v>0</v>
      </c>
      <c r="I142" s="91" t="b">
        <v>0</v>
      </c>
      <c r="J142" s="91" t="b">
        <v>0</v>
      </c>
      <c r="K142" s="91" t="b">
        <v>0</v>
      </c>
      <c r="L142" s="91" t="b">
        <v>0</v>
      </c>
    </row>
    <row r="143" spans="1:12" ht="15">
      <c r="A143" s="91" t="s">
        <v>597</v>
      </c>
      <c r="B143" s="91" t="s">
        <v>764</v>
      </c>
      <c r="C143" s="91">
        <v>2</v>
      </c>
      <c r="D143" s="133">
        <v>0.006432392140058208</v>
      </c>
      <c r="E143" s="133">
        <v>1.6097468199942533</v>
      </c>
      <c r="F143" s="91" t="s">
        <v>533</v>
      </c>
      <c r="G143" s="91" t="b">
        <v>0</v>
      </c>
      <c r="H143" s="91" t="b">
        <v>0</v>
      </c>
      <c r="I143" s="91" t="b">
        <v>0</v>
      </c>
      <c r="J143" s="91" t="b">
        <v>0</v>
      </c>
      <c r="K143" s="91" t="b">
        <v>0</v>
      </c>
      <c r="L143" s="91" t="b">
        <v>0</v>
      </c>
    </row>
    <row r="144" spans="1:12" ht="15">
      <c r="A144" s="91" t="s">
        <v>764</v>
      </c>
      <c r="B144" s="91" t="s">
        <v>765</v>
      </c>
      <c r="C144" s="91">
        <v>2</v>
      </c>
      <c r="D144" s="133">
        <v>0.006432392140058208</v>
      </c>
      <c r="E144" s="133">
        <v>2.153814864344529</v>
      </c>
      <c r="F144" s="91" t="s">
        <v>533</v>
      </c>
      <c r="G144" s="91" t="b">
        <v>0</v>
      </c>
      <c r="H144" s="91" t="b">
        <v>0</v>
      </c>
      <c r="I144" s="91" t="b">
        <v>0</v>
      </c>
      <c r="J144" s="91" t="b">
        <v>0</v>
      </c>
      <c r="K144" s="91" t="b">
        <v>0</v>
      </c>
      <c r="L144" s="91" t="b">
        <v>0</v>
      </c>
    </row>
    <row r="145" spans="1:12" ht="15">
      <c r="A145" s="91" t="s">
        <v>765</v>
      </c>
      <c r="B145" s="91" t="s">
        <v>766</v>
      </c>
      <c r="C145" s="91">
        <v>2</v>
      </c>
      <c r="D145" s="133">
        <v>0.006432392140058208</v>
      </c>
      <c r="E145" s="133">
        <v>2.153814864344529</v>
      </c>
      <c r="F145" s="91" t="s">
        <v>533</v>
      </c>
      <c r="G145" s="91" t="b">
        <v>0</v>
      </c>
      <c r="H145" s="91" t="b">
        <v>0</v>
      </c>
      <c r="I145" s="91" t="b">
        <v>0</v>
      </c>
      <c r="J145" s="91" t="b">
        <v>0</v>
      </c>
      <c r="K145" s="91" t="b">
        <v>0</v>
      </c>
      <c r="L145" s="91" t="b">
        <v>0</v>
      </c>
    </row>
    <row r="146" spans="1:12" ht="15">
      <c r="A146" s="91" t="s">
        <v>766</v>
      </c>
      <c r="B146" s="91" t="s">
        <v>767</v>
      </c>
      <c r="C146" s="91">
        <v>2</v>
      </c>
      <c r="D146" s="133">
        <v>0.006432392140058208</v>
      </c>
      <c r="E146" s="133">
        <v>2.153814864344529</v>
      </c>
      <c r="F146" s="91" t="s">
        <v>533</v>
      </c>
      <c r="G146" s="91" t="b">
        <v>0</v>
      </c>
      <c r="H146" s="91" t="b">
        <v>0</v>
      </c>
      <c r="I146" s="91" t="b">
        <v>0</v>
      </c>
      <c r="J146" s="91" t="b">
        <v>0</v>
      </c>
      <c r="K146" s="91" t="b">
        <v>0</v>
      </c>
      <c r="L146" s="91" t="b">
        <v>0</v>
      </c>
    </row>
    <row r="147" spans="1:12" ht="15">
      <c r="A147" s="91" t="s">
        <v>767</v>
      </c>
      <c r="B147" s="91" t="s">
        <v>768</v>
      </c>
      <c r="C147" s="91">
        <v>2</v>
      </c>
      <c r="D147" s="133">
        <v>0.006432392140058208</v>
      </c>
      <c r="E147" s="133">
        <v>2.153814864344529</v>
      </c>
      <c r="F147" s="91" t="s">
        <v>533</v>
      </c>
      <c r="G147" s="91" t="b">
        <v>0</v>
      </c>
      <c r="H147" s="91" t="b">
        <v>0</v>
      </c>
      <c r="I147" s="91" t="b">
        <v>0</v>
      </c>
      <c r="J147" s="91" t="b">
        <v>0</v>
      </c>
      <c r="K147" s="91" t="b">
        <v>0</v>
      </c>
      <c r="L147" s="91" t="b">
        <v>0</v>
      </c>
    </row>
    <row r="148" spans="1:12" ht="15">
      <c r="A148" s="91" t="s">
        <v>768</v>
      </c>
      <c r="B148" s="91" t="s">
        <v>599</v>
      </c>
      <c r="C148" s="91">
        <v>2</v>
      </c>
      <c r="D148" s="133">
        <v>0.006432392140058208</v>
      </c>
      <c r="E148" s="133">
        <v>1.7558748556724915</v>
      </c>
      <c r="F148" s="91" t="s">
        <v>533</v>
      </c>
      <c r="G148" s="91" t="b">
        <v>0</v>
      </c>
      <c r="H148" s="91" t="b">
        <v>0</v>
      </c>
      <c r="I148" s="91" t="b">
        <v>0</v>
      </c>
      <c r="J148" s="91" t="b">
        <v>0</v>
      </c>
      <c r="K148" s="91" t="b">
        <v>0</v>
      </c>
      <c r="L148" s="91" t="b">
        <v>0</v>
      </c>
    </row>
    <row r="149" spans="1:12" ht="15">
      <c r="A149" s="91" t="s">
        <v>599</v>
      </c>
      <c r="B149" s="91" t="s">
        <v>595</v>
      </c>
      <c r="C149" s="91">
        <v>2</v>
      </c>
      <c r="D149" s="133">
        <v>0.006432392140058208</v>
      </c>
      <c r="E149" s="133">
        <v>1.1026623418971477</v>
      </c>
      <c r="F149" s="91" t="s">
        <v>533</v>
      </c>
      <c r="G149" s="91" t="b">
        <v>0</v>
      </c>
      <c r="H149" s="91" t="b">
        <v>0</v>
      </c>
      <c r="I149" s="91" t="b">
        <v>0</v>
      </c>
      <c r="J149" s="91" t="b">
        <v>0</v>
      </c>
      <c r="K149" s="91" t="b">
        <v>0</v>
      </c>
      <c r="L149" s="91" t="b">
        <v>0</v>
      </c>
    </row>
    <row r="150" spans="1:12" ht="15">
      <c r="A150" s="91" t="s">
        <v>595</v>
      </c>
      <c r="B150" s="91" t="s">
        <v>769</v>
      </c>
      <c r="C150" s="91">
        <v>2</v>
      </c>
      <c r="D150" s="133">
        <v>0.006432392140058208</v>
      </c>
      <c r="E150" s="133">
        <v>1.5517548730165667</v>
      </c>
      <c r="F150" s="91" t="s">
        <v>533</v>
      </c>
      <c r="G150" s="91" t="b">
        <v>0</v>
      </c>
      <c r="H150" s="91" t="b">
        <v>0</v>
      </c>
      <c r="I150" s="91" t="b">
        <v>0</v>
      </c>
      <c r="J150" s="91" t="b">
        <v>0</v>
      </c>
      <c r="K150" s="91" t="b">
        <v>0</v>
      </c>
      <c r="L150" s="91" t="b">
        <v>0</v>
      </c>
    </row>
    <row r="151" spans="1:12" ht="15">
      <c r="A151" s="91" t="s">
        <v>756</v>
      </c>
      <c r="B151" s="91" t="s">
        <v>757</v>
      </c>
      <c r="C151" s="91">
        <v>2</v>
      </c>
      <c r="D151" s="133">
        <v>0.006432392140058208</v>
      </c>
      <c r="E151" s="133">
        <v>2.153814864344529</v>
      </c>
      <c r="F151" s="91" t="s">
        <v>533</v>
      </c>
      <c r="G151" s="91" t="b">
        <v>0</v>
      </c>
      <c r="H151" s="91" t="b">
        <v>0</v>
      </c>
      <c r="I151" s="91" t="b">
        <v>0</v>
      </c>
      <c r="J151" s="91" t="b">
        <v>0</v>
      </c>
      <c r="K151" s="91" t="b">
        <v>0</v>
      </c>
      <c r="L151" s="91" t="b">
        <v>0</v>
      </c>
    </row>
    <row r="152" spans="1:12" ht="15">
      <c r="A152" s="91" t="s">
        <v>757</v>
      </c>
      <c r="B152" s="91" t="s">
        <v>741</v>
      </c>
      <c r="C152" s="91">
        <v>2</v>
      </c>
      <c r="D152" s="133">
        <v>0.006432392140058208</v>
      </c>
      <c r="E152" s="133">
        <v>2.153814864344529</v>
      </c>
      <c r="F152" s="91" t="s">
        <v>533</v>
      </c>
      <c r="G152" s="91" t="b">
        <v>0</v>
      </c>
      <c r="H152" s="91" t="b">
        <v>0</v>
      </c>
      <c r="I152" s="91" t="b">
        <v>0</v>
      </c>
      <c r="J152" s="91" t="b">
        <v>0</v>
      </c>
      <c r="K152" s="91" t="b">
        <v>0</v>
      </c>
      <c r="L152" s="91" t="b">
        <v>0</v>
      </c>
    </row>
    <row r="153" spans="1:12" ht="15">
      <c r="A153" s="91" t="s">
        <v>741</v>
      </c>
      <c r="B153" s="91" t="s">
        <v>758</v>
      </c>
      <c r="C153" s="91">
        <v>2</v>
      </c>
      <c r="D153" s="133">
        <v>0.006432392140058208</v>
      </c>
      <c r="E153" s="133">
        <v>2.153814864344529</v>
      </c>
      <c r="F153" s="91" t="s">
        <v>533</v>
      </c>
      <c r="G153" s="91" t="b">
        <v>0</v>
      </c>
      <c r="H153" s="91" t="b">
        <v>0</v>
      </c>
      <c r="I153" s="91" t="b">
        <v>0</v>
      </c>
      <c r="J153" s="91" t="b">
        <v>0</v>
      </c>
      <c r="K153" s="91" t="b">
        <v>0</v>
      </c>
      <c r="L153" s="91" t="b">
        <v>0</v>
      </c>
    </row>
    <row r="154" spans="1:12" ht="15">
      <c r="A154" s="91" t="s">
        <v>758</v>
      </c>
      <c r="B154" s="91" t="s">
        <v>742</v>
      </c>
      <c r="C154" s="91">
        <v>2</v>
      </c>
      <c r="D154" s="133">
        <v>0.006432392140058208</v>
      </c>
      <c r="E154" s="133">
        <v>2.153814864344529</v>
      </c>
      <c r="F154" s="91" t="s">
        <v>533</v>
      </c>
      <c r="G154" s="91" t="b">
        <v>0</v>
      </c>
      <c r="H154" s="91" t="b">
        <v>0</v>
      </c>
      <c r="I154" s="91" t="b">
        <v>0</v>
      </c>
      <c r="J154" s="91" t="b">
        <v>0</v>
      </c>
      <c r="K154" s="91" t="b">
        <v>0</v>
      </c>
      <c r="L154" s="91" t="b">
        <v>0</v>
      </c>
    </row>
    <row r="155" spans="1:12" ht="15">
      <c r="A155" s="91" t="s">
        <v>742</v>
      </c>
      <c r="B155" s="91" t="s">
        <v>222</v>
      </c>
      <c r="C155" s="91">
        <v>2</v>
      </c>
      <c r="D155" s="133">
        <v>0.006432392140058208</v>
      </c>
      <c r="E155" s="133">
        <v>1.9777236052888478</v>
      </c>
      <c r="F155" s="91" t="s">
        <v>533</v>
      </c>
      <c r="G155" s="91" t="b">
        <v>0</v>
      </c>
      <c r="H155" s="91" t="b">
        <v>0</v>
      </c>
      <c r="I155" s="91" t="b">
        <v>0</v>
      </c>
      <c r="J155" s="91" t="b">
        <v>0</v>
      </c>
      <c r="K155" s="91" t="b">
        <v>0</v>
      </c>
      <c r="L155" s="91" t="b">
        <v>0</v>
      </c>
    </row>
    <row r="156" spans="1:12" ht="15">
      <c r="A156" s="91" t="s">
        <v>222</v>
      </c>
      <c r="B156" s="91" t="s">
        <v>601</v>
      </c>
      <c r="C156" s="91">
        <v>2</v>
      </c>
      <c r="D156" s="133">
        <v>0.006432392140058208</v>
      </c>
      <c r="E156" s="133">
        <v>1.5797835966168101</v>
      </c>
      <c r="F156" s="91" t="s">
        <v>533</v>
      </c>
      <c r="G156" s="91" t="b">
        <v>0</v>
      </c>
      <c r="H156" s="91" t="b">
        <v>0</v>
      </c>
      <c r="I156" s="91" t="b">
        <v>0</v>
      </c>
      <c r="J156" s="91" t="b">
        <v>0</v>
      </c>
      <c r="K156" s="91" t="b">
        <v>0</v>
      </c>
      <c r="L156" s="91" t="b">
        <v>0</v>
      </c>
    </row>
    <row r="157" spans="1:12" ht="15">
      <c r="A157" s="91" t="s">
        <v>597</v>
      </c>
      <c r="B157" s="91" t="s">
        <v>759</v>
      </c>
      <c r="C157" s="91">
        <v>2</v>
      </c>
      <c r="D157" s="133">
        <v>0.006432392140058208</v>
      </c>
      <c r="E157" s="133">
        <v>1.6097468199942533</v>
      </c>
      <c r="F157" s="91" t="s">
        <v>533</v>
      </c>
      <c r="G157" s="91" t="b">
        <v>0</v>
      </c>
      <c r="H157" s="91" t="b">
        <v>0</v>
      </c>
      <c r="I157" s="91" t="b">
        <v>0</v>
      </c>
      <c r="J157" s="91" t="b">
        <v>1</v>
      </c>
      <c r="K157" s="91" t="b">
        <v>0</v>
      </c>
      <c r="L157" s="91" t="b">
        <v>0</v>
      </c>
    </row>
    <row r="158" spans="1:12" ht="15">
      <c r="A158" s="91" t="s">
        <v>759</v>
      </c>
      <c r="B158" s="91" t="s">
        <v>727</v>
      </c>
      <c r="C158" s="91">
        <v>2</v>
      </c>
      <c r="D158" s="133">
        <v>0.006432392140058208</v>
      </c>
      <c r="E158" s="133">
        <v>1.8527848686805477</v>
      </c>
      <c r="F158" s="91" t="s">
        <v>533</v>
      </c>
      <c r="G158" s="91" t="b">
        <v>1</v>
      </c>
      <c r="H158" s="91" t="b">
        <v>0</v>
      </c>
      <c r="I158" s="91" t="b">
        <v>0</v>
      </c>
      <c r="J158" s="91" t="b">
        <v>0</v>
      </c>
      <c r="K158" s="91" t="b">
        <v>0</v>
      </c>
      <c r="L158" s="91" t="b">
        <v>0</v>
      </c>
    </row>
    <row r="159" spans="1:12" ht="15">
      <c r="A159" s="91" t="s">
        <v>738</v>
      </c>
      <c r="B159" s="91" t="s">
        <v>728</v>
      </c>
      <c r="C159" s="91">
        <v>2</v>
      </c>
      <c r="D159" s="133">
        <v>0.006432392140058208</v>
      </c>
      <c r="E159" s="133">
        <v>1.6766936096248666</v>
      </c>
      <c r="F159" s="91" t="s">
        <v>533</v>
      </c>
      <c r="G159" s="91" t="b">
        <v>0</v>
      </c>
      <c r="H159" s="91" t="b">
        <v>0</v>
      </c>
      <c r="I159" s="91" t="b">
        <v>0</v>
      </c>
      <c r="J159" s="91" t="b">
        <v>0</v>
      </c>
      <c r="K159" s="91" t="b">
        <v>0</v>
      </c>
      <c r="L159" s="91" t="b">
        <v>0</v>
      </c>
    </row>
    <row r="160" spans="1:12" ht="15">
      <c r="A160" s="91" t="s">
        <v>751</v>
      </c>
      <c r="B160" s="91" t="s">
        <v>752</v>
      </c>
      <c r="C160" s="91">
        <v>2</v>
      </c>
      <c r="D160" s="133">
        <v>0.006432392140058208</v>
      </c>
      <c r="E160" s="133">
        <v>2.153814864344529</v>
      </c>
      <c r="F160" s="91" t="s">
        <v>533</v>
      </c>
      <c r="G160" s="91" t="b">
        <v>0</v>
      </c>
      <c r="H160" s="91" t="b">
        <v>0</v>
      </c>
      <c r="I160" s="91" t="b">
        <v>0</v>
      </c>
      <c r="J160" s="91" t="b">
        <v>0</v>
      </c>
      <c r="K160" s="91" t="b">
        <v>0</v>
      </c>
      <c r="L160" s="91" t="b">
        <v>0</v>
      </c>
    </row>
    <row r="161" spans="1:12" ht="15">
      <c r="A161" s="91" t="s">
        <v>752</v>
      </c>
      <c r="B161" s="91" t="s">
        <v>218</v>
      </c>
      <c r="C161" s="91">
        <v>2</v>
      </c>
      <c r="D161" s="133">
        <v>0.006432392140058208</v>
      </c>
      <c r="E161" s="133">
        <v>1.8527848686805477</v>
      </c>
      <c r="F161" s="91" t="s">
        <v>533</v>
      </c>
      <c r="G161" s="91" t="b">
        <v>0</v>
      </c>
      <c r="H161" s="91" t="b">
        <v>0</v>
      </c>
      <c r="I161" s="91" t="b">
        <v>0</v>
      </c>
      <c r="J161" s="91" t="b">
        <v>0</v>
      </c>
      <c r="K161" s="91" t="b">
        <v>0</v>
      </c>
      <c r="L161" s="91" t="b">
        <v>0</v>
      </c>
    </row>
    <row r="162" spans="1:12" ht="15">
      <c r="A162" s="91" t="s">
        <v>218</v>
      </c>
      <c r="B162" s="91" t="s">
        <v>601</v>
      </c>
      <c r="C162" s="91">
        <v>2</v>
      </c>
      <c r="D162" s="133">
        <v>0.006432392140058208</v>
      </c>
      <c r="E162" s="133">
        <v>1.153814864344529</v>
      </c>
      <c r="F162" s="91" t="s">
        <v>533</v>
      </c>
      <c r="G162" s="91" t="b">
        <v>0</v>
      </c>
      <c r="H162" s="91" t="b">
        <v>0</v>
      </c>
      <c r="I162" s="91" t="b">
        <v>0</v>
      </c>
      <c r="J162" s="91" t="b">
        <v>0</v>
      </c>
      <c r="K162" s="91" t="b">
        <v>0</v>
      </c>
      <c r="L162" s="91" t="b">
        <v>0</v>
      </c>
    </row>
    <row r="163" spans="1:12" ht="15">
      <c r="A163" s="91" t="s">
        <v>597</v>
      </c>
      <c r="B163" s="91" t="s">
        <v>753</v>
      </c>
      <c r="C163" s="91">
        <v>2</v>
      </c>
      <c r="D163" s="133">
        <v>0.006432392140058208</v>
      </c>
      <c r="E163" s="133">
        <v>1.6097468199942533</v>
      </c>
      <c r="F163" s="91" t="s">
        <v>533</v>
      </c>
      <c r="G163" s="91" t="b">
        <v>0</v>
      </c>
      <c r="H163" s="91" t="b">
        <v>0</v>
      </c>
      <c r="I163" s="91" t="b">
        <v>0</v>
      </c>
      <c r="J163" s="91" t="b">
        <v>0</v>
      </c>
      <c r="K163" s="91" t="b">
        <v>0</v>
      </c>
      <c r="L163" s="91" t="b">
        <v>0</v>
      </c>
    </row>
    <row r="164" spans="1:12" ht="15">
      <c r="A164" s="91" t="s">
        <v>753</v>
      </c>
      <c r="B164" s="91" t="s">
        <v>740</v>
      </c>
      <c r="C164" s="91">
        <v>2</v>
      </c>
      <c r="D164" s="133">
        <v>0.006432392140058208</v>
      </c>
      <c r="E164" s="133">
        <v>1.9777236052888478</v>
      </c>
      <c r="F164" s="91" t="s">
        <v>533</v>
      </c>
      <c r="G164" s="91" t="b">
        <v>0</v>
      </c>
      <c r="H164" s="91" t="b">
        <v>0</v>
      </c>
      <c r="I164" s="91" t="b">
        <v>0</v>
      </c>
      <c r="J164" s="91" t="b">
        <v>1</v>
      </c>
      <c r="K164" s="91" t="b">
        <v>0</v>
      </c>
      <c r="L164" s="91" t="b">
        <v>0</v>
      </c>
    </row>
    <row r="165" spans="1:12" ht="15">
      <c r="A165" s="91" t="s">
        <v>740</v>
      </c>
      <c r="B165" s="91" t="s">
        <v>754</v>
      </c>
      <c r="C165" s="91">
        <v>2</v>
      </c>
      <c r="D165" s="133">
        <v>0.006432392140058208</v>
      </c>
      <c r="E165" s="133">
        <v>1.9777236052888478</v>
      </c>
      <c r="F165" s="91" t="s">
        <v>533</v>
      </c>
      <c r="G165" s="91" t="b">
        <v>1</v>
      </c>
      <c r="H165" s="91" t="b">
        <v>0</v>
      </c>
      <c r="I165" s="91" t="b">
        <v>0</v>
      </c>
      <c r="J165" s="91" t="b">
        <v>0</v>
      </c>
      <c r="K165" s="91" t="b">
        <v>0</v>
      </c>
      <c r="L165" s="91" t="b">
        <v>0</v>
      </c>
    </row>
    <row r="166" spans="1:12" ht="15">
      <c r="A166" s="91" t="s">
        <v>754</v>
      </c>
      <c r="B166" s="91" t="s">
        <v>755</v>
      </c>
      <c r="C166" s="91">
        <v>2</v>
      </c>
      <c r="D166" s="133">
        <v>0.006432392140058208</v>
      </c>
      <c r="E166" s="133">
        <v>2.153814864344529</v>
      </c>
      <c r="F166" s="91" t="s">
        <v>533</v>
      </c>
      <c r="G166" s="91" t="b">
        <v>0</v>
      </c>
      <c r="H166" s="91" t="b">
        <v>0</v>
      </c>
      <c r="I166" s="91" t="b">
        <v>0</v>
      </c>
      <c r="J166" s="91" t="b">
        <v>0</v>
      </c>
      <c r="K166" s="91" t="b">
        <v>0</v>
      </c>
      <c r="L166" s="91" t="b">
        <v>0</v>
      </c>
    </row>
    <row r="167" spans="1:12" ht="15">
      <c r="A167" s="91" t="s">
        <v>594</v>
      </c>
      <c r="B167" s="91" t="s">
        <v>606</v>
      </c>
      <c r="C167" s="91">
        <v>3</v>
      </c>
      <c r="D167" s="133">
        <v>0</v>
      </c>
      <c r="E167" s="133">
        <v>0.9030899869919435</v>
      </c>
      <c r="F167" s="91" t="s">
        <v>535</v>
      </c>
      <c r="G167" s="91" t="b">
        <v>0</v>
      </c>
      <c r="H167" s="91" t="b">
        <v>0</v>
      </c>
      <c r="I167" s="91" t="b">
        <v>0</v>
      </c>
      <c r="J167" s="91" t="b">
        <v>0</v>
      </c>
      <c r="K167" s="91" t="b">
        <v>0</v>
      </c>
      <c r="L167" s="91" t="b">
        <v>0</v>
      </c>
    </row>
    <row r="168" spans="1:12" ht="15">
      <c r="A168" s="91" t="s">
        <v>607</v>
      </c>
      <c r="B168" s="91" t="s">
        <v>608</v>
      </c>
      <c r="C168" s="91">
        <v>3</v>
      </c>
      <c r="D168" s="133">
        <v>0</v>
      </c>
      <c r="E168" s="133">
        <v>0.9030899869919435</v>
      </c>
      <c r="F168" s="91" t="s">
        <v>535</v>
      </c>
      <c r="G168" s="91" t="b">
        <v>0</v>
      </c>
      <c r="H168" s="91" t="b">
        <v>0</v>
      </c>
      <c r="I168" s="91" t="b">
        <v>0</v>
      </c>
      <c r="J168" s="91" t="b">
        <v>0</v>
      </c>
      <c r="K168" s="91" t="b">
        <v>0</v>
      </c>
      <c r="L168" s="91" t="b">
        <v>0</v>
      </c>
    </row>
    <row r="169" spans="1:12" ht="15">
      <c r="A169" s="91" t="s">
        <v>608</v>
      </c>
      <c r="B169" s="91" t="s">
        <v>218</v>
      </c>
      <c r="C169" s="91">
        <v>3</v>
      </c>
      <c r="D169" s="133">
        <v>0</v>
      </c>
      <c r="E169" s="133">
        <v>0.9030899869919435</v>
      </c>
      <c r="F169" s="91" t="s">
        <v>535</v>
      </c>
      <c r="G169" s="91" t="b">
        <v>0</v>
      </c>
      <c r="H169" s="91" t="b">
        <v>0</v>
      </c>
      <c r="I169" s="91" t="b">
        <v>0</v>
      </c>
      <c r="J169" s="91" t="b">
        <v>0</v>
      </c>
      <c r="K169" s="91" t="b">
        <v>0</v>
      </c>
      <c r="L169" s="91" t="b">
        <v>0</v>
      </c>
    </row>
    <row r="170" spans="1:12" ht="15">
      <c r="A170" s="91" t="s">
        <v>609</v>
      </c>
      <c r="B170" s="91" t="s">
        <v>594</v>
      </c>
      <c r="C170" s="91">
        <v>2</v>
      </c>
      <c r="D170" s="133">
        <v>0.013043796967087498</v>
      </c>
      <c r="E170" s="133">
        <v>0.9030899869919435</v>
      </c>
      <c r="F170" s="91" t="s">
        <v>535</v>
      </c>
      <c r="G170" s="91" t="b">
        <v>1</v>
      </c>
      <c r="H170" s="91" t="b">
        <v>0</v>
      </c>
      <c r="I170" s="91" t="b">
        <v>0</v>
      </c>
      <c r="J170" s="91" t="b">
        <v>0</v>
      </c>
      <c r="K170" s="91" t="b">
        <v>0</v>
      </c>
      <c r="L170" s="91" t="b">
        <v>0</v>
      </c>
    </row>
    <row r="171" spans="1:12" ht="15">
      <c r="A171" s="91" t="s">
        <v>606</v>
      </c>
      <c r="B171" s="91" t="s">
        <v>597</v>
      </c>
      <c r="C171" s="91">
        <v>2</v>
      </c>
      <c r="D171" s="133">
        <v>0.013043796967087498</v>
      </c>
      <c r="E171" s="133">
        <v>0.9030899869919435</v>
      </c>
      <c r="F171" s="91" t="s">
        <v>535</v>
      </c>
      <c r="G171" s="91" t="b">
        <v>0</v>
      </c>
      <c r="H171" s="91" t="b">
        <v>0</v>
      </c>
      <c r="I171" s="91" t="b">
        <v>0</v>
      </c>
      <c r="J171" s="91" t="b">
        <v>0</v>
      </c>
      <c r="K171" s="91" t="b">
        <v>0</v>
      </c>
      <c r="L171" s="91" t="b">
        <v>0</v>
      </c>
    </row>
    <row r="172" spans="1:12" ht="15">
      <c r="A172" s="91" t="s">
        <v>611</v>
      </c>
      <c r="B172" s="91" t="s">
        <v>594</v>
      </c>
      <c r="C172" s="91">
        <v>2</v>
      </c>
      <c r="D172" s="133">
        <v>0.010358309356216544</v>
      </c>
      <c r="E172" s="133">
        <v>0.4913616938342727</v>
      </c>
      <c r="F172" s="91" t="s">
        <v>536</v>
      </c>
      <c r="G172" s="91" t="b">
        <v>0</v>
      </c>
      <c r="H172" s="91" t="b">
        <v>0</v>
      </c>
      <c r="I172" s="91" t="b">
        <v>0</v>
      </c>
      <c r="J172" s="91" t="b">
        <v>0</v>
      </c>
      <c r="K172" s="91" t="b">
        <v>0</v>
      </c>
      <c r="L172" s="91" t="b">
        <v>0</v>
      </c>
    </row>
    <row r="173" spans="1:12" ht="15">
      <c r="A173" s="91" t="s">
        <v>594</v>
      </c>
      <c r="B173" s="91" t="s">
        <v>612</v>
      </c>
      <c r="C173" s="91">
        <v>2</v>
      </c>
      <c r="D173" s="133">
        <v>0.010358309356216544</v>
      </c>
      <c r="E173" s="133">
        <v>0.7923916894982539</v>
      </c>
      <c r="F173" s="91" t="s">
        <v>536</v>
      </c>
      <c r="G173" s="91" t="b">
        <v>0</v>
      </c>
      <c r="H173" s="91" t="b">
        <v>0</v>
      </c>
      <c r="I173" s="91" t="b">
        <v>0</v>
      </c>
      <c r="J173" s="91" t="b">
        <v>1</v>
      </c>
      <c r="K173" s="91" t="b">
        <v>0</v>
      </c>
      <c r="L173" s="91" t="b">
        <v>0</v>
      </c>
    </row>
    <row r="174" spans="1:12" ht="15">
      <c r="A174" s="91" t="s">
        <v>612</v>
      </c>
      <c r="B174" s="91" t="s">
        <v>599</v>
      </c>
      <c r="C174" s="91">
        <v>2</v>
      </c>
      <c r="D174" s="133">
        <v>0.010358309356216544</v>
      </c>
      <c r="E174" s="133">
        <v>1.0142404391146103</v>
      </c>
      <c r="F174" s="91" t="s">
        <v>536</v>
      </c>
      <c r="G174" s="91" t="b">
        <v>1</v>
      </c>
      <c r="H174" s="91" t="b">
        <v>0</v>
      </c>
      <c r="I174" s="91" t="b">
        <v>0</v>
      </c>
      <c r="J174" s="91" t="b">
        <v>0</v>
      </c>
      <c r="K174" s="91" t="b">
        <v>0</v>
      </c>
      <c r="L174" s="91" t="b">
        <v>0</v>
      </c>
    </row>
    <row r="175" spans="1:12" ht="15">
      <c r="A175" s="91" t="s">
        <v>599</v>
      </c>
      <c r="B175" s="91" t="s">
        <v>596</v>
      </c>
      <c r="C175" s="91">
        <v>2</v>
      </c>
      <c r="D175" s="133">
        <v>0.010358309356216544</v>
      </c>
      <c r="E175" s="133">
        <v>1.0142404391146103</v>
      </c>
      <c r="F175" s="91" t="s">
        <v>536</v>
      </c>
      <c r="G175" s="91" t="b">
        <v>0</v>
      </c>
      <c r="H175" s="91" t="b">
        <v>0</v>
      </c>
      <c r="I175" s="91" t="b">
        <v>0</v>
      </c>
      <c r="J175" s="91" t="b">
        <v>0</v>
      </c>
      <c r="K175" s="91" t="b">
        <v>0</v>
      </c>
      <c r="L175" s="91" t="b">
        <v>0</v>
      </c>
    </row>
    <row r="176" spans="1:12" ht="15">
      <c r="A176" s="91" t="s">
        <v>596</v>
      </c>
      <c r="B176" s="91" t="s">
        <v>611</v>
      </c>
      <c r="C176" s="91">
        <v>2</v>
      </c>
      <c r="D176" s="133">
        <v>0.010358309356216544</v>
      </c>
      <c r="E176" s="133">
        <v>1.0142404391146103</v>
      </c>
      <c r="F176" s="91" t="s">
        <v>536</v>
      </c>
      <c r="G176" s="91" t="b">
        <v>0</v>
      </c>
      <c r="H176" s="91" t="b">
        <v>0</v>
      </c>
      <c r="I176" s="91" t="b">
        <v>0</v>
      </c>
      <c r="J176" s="91" t="b">
        <v>0</v>
      </c>
      <c r="K176" s="91" t="b">
        <v>0</v>
      </c>
      <c r="L176" s="91" t="b">
        <v>0</v>
      </c>
    </row>
    <row r="177" spans="1:12" ht="15">
      <c r="A177" s="91" t="s">
        <v>611</v>
      </c>
      <c r="B177" s="91" t="s">
        <v>613</v>
      </c>
      <c r="C177" s="91">
        <v>2</v>
      </c>
      <c r="D177" s="133">
        <v>0.010358309356216544</v>
      </c>
      <c r="E177" s="133">
        <v>0.8893017025063104</v>
      </c>
      <c r="F177" s="91" t="s">
        <v>536</v>
      </c>
      <c r="G177" s="91" t="b">
        <v>0</v>
      </c>
      <c r="H177" s="91" t="b">
        <v>0</v>
      </c>
      <c r="I177" s="91" t="b">
        <v>0</v>
      </c>
      <c r="J177" s="91" t="b">
        <v>0</v>
      </c>
      <c r="K177" s="91" t="b">
        <v>0</v>
      </c>
      <c r="L177" s="91" t="b">
        <v>0</v>
      </c>
    </row>
    <row r="178" spans="1:12" ht="15">
      <c r="A178" s="91" t="s">
        <v>613</v>
      </c>
      <c r="B178" s="91" t="s">
        <v>594</v>
      </c>
      <c r="C178" s="91">
        <v>2</v>
      </c>
      <c r="D178" s="133">
        <v>0.010358309356216544</v>
      </c>
      <c r="E178" s="133">
        <v>0.7923916894982539</v>
      </c>
      <c r="F178" s="91" t="s">
        <v>536</v>
      </c>
      <c r="G178" s="91" t="b">
        <v>0</v>
      </c>
      <c r="H178" s="91" t="b">
        <v>0</v>
      </c>
      <c r="I178" s="91" t="b">
        <v>0</v>
      </c>
      <c r="J178" s="91" t="b">
        <v>0</v>
      </c>
      <c r="K178" s="91" t="b">
        <v>0</v>
      </c>
      <c r="L178" s="91" t="b">
        <v>0</v>
      </c>
    </row>
    <row r="179" spans="1:12" ht="15">
      <c r="A179" s="91" t="s">
        <v>594</v>
      </c>
      <c r="B179" s="91" t="s">
        <v>606</v>
      </c>
      <c r="C179" s="91">
        <v>2</v>
      </c>
      <c r="D179" s="133">
        <v>0.010358309356216544</v>
      </c>
      <c r="E179" s="133">
        <v>0.7923916894982539</v>
      </c>
      <c r="F179" s="91" t="s">
        <v>536</v>
      </c>
      <c r="G179" s="91" t="b">
        <v>0</v>
      </c>
      <c r="H179" s="91" t="b">
        <v>0</v>
      </c>
      <c r="I179" s="91" t="b">
        <v>0</v>
      </c>
      <c r="J179" s="91" t="b">
        <v>0</v>
      </c>
      <c r="K179" s="91" t="b">
        <v>0</v>
      </c>
      <c r="L17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532</v>
      </c>
      <c r="BB2" s="13" t="s">
        <v>542</v>
      </c>
      <c r="BC2" s="13" t="s">
        <v>543</v>
      </c>
      <c r="BD2" s="67" t="s">
        <v>807</v>
      </c>
      <c r="BE2" s="67" t="s">
        <v>808</v>
      </c>
      <c r="BF2" s="67" t="s">
        <v>809</v>
      </c>
      <c r="BG2" s="67" t="s">
        <v>810</v>
      </c>
      <c r="BH2" s="67" t="s">
        <v>811</v>
      </c>
      <c r="BI2" s="67" t="s">
        <v>812</v>
      </c>
      <c r="BJ2" s="67" t="s">
        <v>813</v>
      </c>
      <c r="BK2" s="67" t="s">
        <v>814</v>
      </c>
      <c r="BL2" s="67" t="s">
        <v>815</v>
      </c>
    </row>
    <row r="3" spans="1:64" ht="15" customHeight="1">
      <c r="A3" s="84" t="s">
        <v>212</v>
      </c>
      <c r="B3" s="84" t="s">
        <v>218</v>
      </c>
      <c r="C3" s="53"/>
      <c r="D3" s="54"/>
      <c r="E3" s="65"/>
      <c r="F3" s="55"/>
      <c r="G3" s="53"/>
      <c r="H3" s="57"/>
      <c r="I3" s="56"/>
      <c r="J3" s="56"/>
      <c r="K3" s="36" t="s">
        <v>65</v>
      </c>
      <c r="L3" s="62">
        <v>3</v>
      </c>
      <c r="M3" s="62"/>
      <c r="N3" s="63"/>
      <c r="O3" s="85" t="s">
        <v>227</v>
      </c>
      <c r="P3" s="87">
        <v>43468.65087962963</v>
      </c>
      <c r="Q3" s="85" t="s">
        <v>229</v>
      </c>
      <c r="R3" s="85"/>
      <c r="S3" s="85"/>
      <c r="T3" s="85"/>
      <c r="U3" s="85"/>
      <c r="V3" s="90" t="s">
        <v>290</v>
      </c>
      <c r="W3" s="87">
        <v>43468.65087962963</v>
      </c>
      <c r="X3" s="90" t="s">
        <v>300</v>
      </c>
      <c r="Y3" s="85"/>
      <c r="Z3" s="85"/>
      <c r="AA3" s="91" t="s">
        <v>328</v>
      </c>
      <c r="AB3" s="85"/>
      <c r="AC3" s="85" t="b">
        <v>0</v>
      </c>
      <c r="AD3" s="85">
        <v>0</v>
      </c>
      <c r="AE3" s="91" t="s">
        <v>356</v>
      </c>
      <c r="AF3" s="85" t="b">
        <v>0</v>
      </c>
      <c r="AG3" s="85" t="s">
        <v>358</v>
      </c>
      <c r="AH3" s="85"/>
      <c r="AI3" s="91" t="s">
        <v>356</v>
      </c>
      <c r="AJ3" s="85" t="b">
        <v>0</v>
      </c>
      <c r="AK3" s="85">
        <v>2</v>
      </c>
      <c r="AL3" s="91" t="s">
        <v>352</v>
      </c>
      <c r="AM3" s="85" t="s">
        <v>361</v>
      </c>
      <c r="AN3" s="85" t="b">
        <v>0</v>
      </c>
      <c r="AO3" s="91" t="s">
        <v>352</v>
      </c>
      <c r="AP3" s="85" t="s">
        <v>176</v>
      </c>
      <c r="AQ3" s="85">
        <v>0</v>
      </c>
      <c r="AR3" s="85">
        <v>0</v>
      </c>
      <c r="AS3" s="85"/>
      <c r="AT3" s="85"/>
      <c r="AU3" s="85"/>
      <c r="AV3" s="85"/>
      <c r="AW3" s="85"/>
      <c r="AX3" s="85"/>
      <c r="AY3" s="85"/>
      <c r="AZ3" s="85"/>
      <c r="BA3">
        <v>1</v>
      </c>
      <c r="BB3" s="85" t="str">
        <f>REPLACE(INDEX(GroupVertices[Group],MATCH(Edges24[[#This Row],[Vertex 1]],GroupVertices[Vertex],0)),1,1,"")</f>
        <v>4</v>
      </c>
      <c r="BC3" s="85" t="str">
        <f>REPLACE(INDEX(GroupVertices[Group],MATCH(Edges24[[#This Row],[Vertex 2]],GroupVertices[Vertex],0)),1,1,"")</f>
        <v>1</v>
      </c>
      <c r="BD3" s="51">
        <v>2</v>
      </c>
      <c r="BE3" s="52">
        <v>8</v>
      </c>
      <c r="BF3" s="51">
        <v>0</v>
      </c>
      <c r="BG3" s="52">
        <v>0</v>
      </c>
      <c r="BH3" s="51">
        <v>0</v>
      </c>
      <c r="BI3" s="52">
        <v>0</v>
      </c>
      <c r="BJ3" s="51">
        <v>23</v>
      </c>
      <c r="BK3" s="52">
        <v>92</v>
      </c>
      <c r="BL3" s="51">
        <v>25</v>
      </c>
    </row>
    <row r="4" spans="1:64" ht="15" customHeight="1">
      <c r="A4" s="84" t="s">
        <v>212</v>
      </c>
      <c r="B4" s="84" t="s">
        <v>220</v>
      </c>
      <c r="C4" s="53"/>
      <c r="D4" s="54"/>
      <c r="E4" s="65"/>
      <c r="F4" s="55"/>
      <c r="G4" s="53"/>
      <c r="H4" s="57"/>
      <c r="I4" s="56"/>
      <c r="J4" s="56"/>
      <c r="K4" s="36" t="s">
        <v>65</v>
      </c>
      <c r="L4" s="83">
        <v>4</v>
      </c>
      <c r="M4" s="83"/>
      <c r="N4" s="63"/>
      <c r="O4" s="86" t="s">
        <v>227</v>
      </c>
      <c r="P4" s="88">
        <v>43468.65126157407</v>
      </c>
      <c r="Q4" s="86" t="s">
        <v>230</v>
      </c>
      <c r="R4" s="89" t="s">
        <v>255</v>
      </c>
      <c r="S4" s="86" t="s">
        <v>271</v>
      </c>
      <c r="T4" s="86"/>
      <c r="U4" s="86"/>
      <c r="V4" s="89" t="s">
        <v>290</v>
      </c>
      <c r="W4" s="88">
        <v>43468.65126157407</v>
      </c>
      <c r="X4" s="89" t="s">
        <v>301</v>
      </c>
      <c r="Y4" s="86"/>
      <c r="Z4" s="86"/>
      <c r="AA4" s="92" t="s">
        <v>329</v>
      </c>
      <c r="AB4" s="86"/>
      <c r="AC4" s="86" t="b">
        <v>0</v>
      </c>
      <c r="AD4" s="86">
        <v>0</v>
      </c>
      <c r="AE4" s="92" t="s">
        <v>356</v>
      </c>
      <c r="AF4" s="86" t="b">
        <v>0</v>
      </c>
      <c r="AG4" s="86" t="s">
        <v>358</v>
      </c>
      <c r="AH4" s="86"/>
      <c r="AI4" s="92" t="s">
        <v>356</v>
      </c>
      <c r="AJ4" s="86" t="b">
        <v>0</v>
      </c>
      <c r="AK4" s="86">
        <v>2</v>
      </c>
      <c r="AL4" s="92" t="s">
        <v>339</v>
      </c>
      <c r="AM4" s="86" t="s">
        <v>361</v>
      </c>
      <c r="AN4" s="86" t="b">
        <v>0</v>
      </c>
      <c r="AO4" s="92" t="s">
        <v>339</v>
      </c>
      <c r="AP4" s="86" t="s">
        <v>176</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v>1</v>
      </c>
      <c r="BE4" s="52">
        <v>5.555555555555555</v>
      </c>
      <c r="BF4" s="51">
        <v>0</v>
      </c>
      <c r="BG4" s="52">
        <v>0</v>
      </c>
      <c r="BH4" s="51">
        <v>0</v>
      </c>
      <c r="BI4" s="52">
        <v>0</v>
      </c>
      <c r="BJ4" s="51">
        <v>17</v>
      </c>
      <c r="BK4" s="52">
        <v>94.44444444444444</v>
      </c>
      <c r="BL4" s="51">
        <v>18</v>
      </c>
    </row>
    <row r="5" spans="1:64" ht="15">
      <c r="A5" s="84" t="s">
        <v>213</v>
      </c>
      <c r="B5" s="84" t="s">
        <v>223</v>
      </c>
      <c r="C5" s="53"/>
      <c r="D5" s="54"/>
      <c r="E5" s="65"/>
      <c r="F5" s="55"/>
      <c r="G5" s="53"/>
      <c r="H5" s="57"/>
      <c r="I5" s="56"/>
      <c r="J5" s="56"/>
      <c r="K5" s="36" t="s">
        <v>65</v>
      </c>
      <c r="L5" s="83">
        <v>5</v>
      </c>
      <c r="M5" s="83"/>
      <c r="N5" s="63"/>
      <c r="O5" s="86" t="s">
        <v>227</v>
      </c>
      <c r="P5" s="88">
        <v>43468.70484953704</v>
      </c>
      <c r="Q5" s="86" t="s">
        <v>231</v>
      </c>
      <c r="R5" s="86"/>
      <c r="S5" s="86"/>
      <c r="T5" s="86"/>
      <c r="U5" s="86"/>
      <c r="V5" s="89" t="s">
        <v>291</v>
      </c>
      <c r="W5" s="88">
        <v>43468.70484953704</v>
      </c>
      <c r="X5" s="89" t="s">
        <v>302</v>
      </c>
      <c r="Y5" s="86"/>
      <c r="Z5" s="86"/>
      <c r="AA5" s="92" t="s">
        <v>330</v>
      </c>
      <c r="AB5" s="92" t="s">
        <v>352</v>
      </c>
      <c r="AC5" s="86" t="b">
        <v>0</v>
      </c>
      <c r="AD5" s="86">
        <v>0</v>
      </c>
      <c r="AE5" s="92" t="s">
        <v>357</v>
      </c>
      <c r="AF5" s="86" t="b">
        <v>0</v>
      </c>
      <c r="AG5" s="86" t="s">
        <v>358</v>
      </c>
      <c r="AH5" s="86"/>
      <c r="AI5" s="92" t="s">
        <v>356</v>
      </c>
      <c r="AJ5" s="86" t="b">
        <v>0</v>
      </c>
      <c r="AK5" s="86">
        <v>0</v>
      </c>
      <c r="AL5" s="92" t="s">
        <v>356</v>
      </c>
      <c r="AM5" s="86" t="s">
        <v>361</v>
      </c>
      <c r="AN5" s="86" t="b">
        <v>0</v>
      </c>
      <c r="AO5" s="92" t="s">
        <v>352</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213</v>
      </c>
      <c r="B6" s="84" t="s">
        <v>218</v>
      </c>
      <c r="C6" s="53"/>
      <c r="D6" s="54"/>
      <c r="E6" s="65"/>
      <c r="F6" s="55"/>
      <c r="G6" s="53"/>
      <c r="H6" s="57"/>
      <c r="I6" s="56"/>
      <c r="J6" s="56"/>
      <c r="K6" s="36" t="s">
        <v>65</v>
      </c>
      <c r="L6" s="83">
        <v>6</v>
      </c>
      <c r="M6" s="83"/>
      <c r="N6" s="63"/>
      <c r="O6" s="86" t="s">
        <v>227</v>
      </c>
      <c r="P6" s="88">
        <v>43468.704560185186</v>
      </c>
      <c r="Q6" s="86" t="s">
        <v>229</v>
      </c>
      <c r="R6" s="86"/>
      <c r="S6" s="86"/>
      <c r="T6" s="86"/>
      <c r="U6" s="86"/>
      <c r="V6" s="89" t="s">
        <v>291</v>
      </c>
      <c r="W6" s="88">
        <v>43468.704560185186</v>
      </c>
      <c r="X6" s="89" t="s">
        <v>303</v>
      </c>
      <c r="Y6" s="86"/>
      <c r="Z6" s="86"/>
      <c r="AA6" s="92" t="s">
        <v>331</v>
      </c>
      <c r="AB6" s="86"/>
      <c r="AC6" s="86" t="b">
        <v>0</v>
      </c>
      <c r="AD6" s="86">
        <v>0</v>
      </c>
      <c r="AE6" s="92" t="s">
        <v>356</v>
      </c>
      <c r="AF6" s="86" t="b">
        <v>0</v>
      </c>
      <c r="AG6" s="86" t="s">
        <v>358</v>
      </c>
      <c r="AH6" s="86"/>
      <c r="AI6" s="92" t="s">
        <v>356</v>
      </c>
      <c r="AJ6" s="86" t="b">
        <v>0</v>
      </c>
      <c r="AK6" s="86">
        <v>0</v>
      </c>
      <c r="AL6" s="92" t="s">
        <v>352</v>
      </c>
      <c r="AM6" s="86" t="s">
        <v>361</v>
      </c>
      <c r="AN6" s="86" t="b">
        <v>0</v>
      </c>
      <c r="AO6" s="92" t="s">
        <v>352</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1</v>
      </c>
      <c r="BD6" s="51">
        <v>2</v>
      </c>
      <c r="BE6" s="52">
        <v>8</v>
      </c>
      <c r="BF6" s="51">
        <v>0</v>
      </c>
      <c r="BG6" s="52">
        <v>0</v>
      </c>
      <c r="BH6" s="51">
        <v>0</v>
      </c>
      <c r="BI6" s="52">
        <v>0</v>
      </c>
      <c r="BJ6" s="51">
        <v>23</v>
      </c>
      <c r="BK6" s="52">
        <v>92</v>
      </c>
      <c r="BL6" s="51">
        <v>25</v>
      </c>
    </row>
    <row r="7" spans="1:64" ht="15">
      <c r="A7" s="84" t="s">
        <v>214</v>
      </c>
      <c r="B7" s="84" t="s">
        <v>224</v>
      </c>
      <c r="C7" s="53"/>
      <c r="D7" s="54"/>
      <c r="E7" s="65"/>
      <c r="F7" s="55"/>
      <c r="G7" s="53"/>
      <c r="H7" s="57"/>
      <c r="I7" s="56"/>
      <c r="J7" s="56"/>
      <c r="K7" s="36" t="s">
        <v>65</v>
      </c>
      <c r="L7" s="83">
        <v>9</v>
      </c>
      <c r="M7" s="83"/>
      <c r="N7" s="63"/>
      <c r="O7" s="86" t="s">
        <v>227</v>
      </c>
      <c r="P7" s="88">
        <v>43472.68356481481</v>
      </c>
      <c r="Q7" s="86" t="s">
        <v>232</v>
      </c>
      <c r="R7" s="89" t="s">
        <v>256</v>
      </c>
      <c r="S7" s="86" t="s">
        <v>272</v>
      </c>
      <c r="T7" s="86" t="s">
        <v>280</v>
      </c>
      <c r="U7" s="86"/>
      <c r="V7" s="89" t="s">
        <v>292</v>
      </c>
      <c r="W7" s="88">
        <v>43472.68356481481</v>
      </c>
      <c r="X7" s="89" t="s">
        <v>304</v>
      </c>
      <c r="Y7" s="86"/>
      <c r="Z7" s="86"/>
      <c r="AA7" s="92" t="s">
        <v>332</v>
      </c>
      <c r="AB7" s="86"/>
      <c r="AC7" s="86" t="b">
        <v>0</v>
      </c>
      <c r="AD7" s="86">
        <v>2</v>
      </c>
      <c r="AE7" s="92" t="s">
        <v>356</v>
      </c>
      <c r="AF7" s="86" t="b">
        <v>1</v>
      </c>
      <c r="AG7" s="86" t="s">
        <v>358</v>
      </c>
      <c r="AH7" s="86"/>
      <c r="AI7" s="92" t="s">
        <v>336</v>
      </c>
      <c r="AJ7" s="86" t="b">
        <v>0</v>
      </c>
      <c r="AK7" s="86">
        <v>0</v>
      </c>
      <c r="AL7" s="92" t="s">
        <v>356</v>
      </c>
      <c r="AM7" s="86" t="s">
        <v>361</v>
      </c>
      <c r="AN7" s="86" t="b">
        <v>0</v>
      </c>
      <c r="AO7" s="92" t="s">
        <v>332</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v>2</v>
      </c>
      <c r="BE7" s="52">
        <v>7.142857142857143</v>
      </c>
      <c r="BF7" s="51">
        <v>0</v>
      </c>
      <c r="BG7" s="52">
        <v>0</v>
      </c>
      <c r="BH7" s="51">
        <v>0</v>
      </c>
      <c r="BI7" s="52">
        <v>0</v>
      </c>
      <c r="BJ7" s="51">
        <v>26</v>
      </c>
      <c r="BK7" s="52">
        <v>92.85714285714286</v>
      </c>
      <c r="BL7" s="51">
        <v>28</v>
      </c>
    </row>
    <row r="8" spans="1:64" ht="15">
      <c r="A8" s="84" t="s">
        <v>215</v>
      </c>
      <c r="B8" s="84" t="s">
        <v>215</v>
      </c>
      <c r="C8" s="53"/>
      <c r="D8" s="54"/>
      <c r="E8" s="65"/>
      <c r="F8" s="55"/>
      <c r="G8" s="53"/>
      <c r="H8" s="57"/>
      <c r="I8" s="56"/>
      <c r="J8" s="56"/>
      <c r="K8" s="36" t="s">
        <v>65</v>
      </c>
      <c r="L8" s="83">
        <v>10</v>
      </c>
      <c r="M8" s="83"/>
      <c r="N8" s="63"/>
      <c r="O8" s="86" t="s">
        <v>176</v>
      </c>
      <c r="P8" s="88">
        <v>43475.73386574074</v>
      </c>
      <c r="Q8" s="86" t="s">
        <v>233</v>
      </c>
      <c r="R8" s="89" t="s">
        <v>257</v>
      </c>
      <c r="S8" s="86" t="s">
        <v>273</v>
      </c>
      <c r="T8" s="86"/>
      <c r="U8" s="86"/>
      <c r="V8" s="89" t="s">
        <v>293</v>
      </c>
      <c r="W8" s="88">
        <v>43475.73386574074</v>
      </c>
      <c r="X8" s="89" t="s">
        <v>305</v>
      </c>
      <c r="Y8" s="86"/>
      <c r="Z8" s="86"/>
      <c r="AA8" s="92" t="s">
        <v>333</v>
      </c>
      <c r="AB8" s="86"/>
      <c r="AC8" s="86" t="b">
        <v>0</v>
      </c>
      <c r="AD8" s="86">
        <v>0</v>
      </c>
      <c r="AE8" s="92" t="s">
        <v>356</v>
      </c>
      <c r="AF8" s="86" t="b">
        <v>0</v>
      </c>
      <c r="AG8" s="86" t="s">
        <v>358</v>
      </c>
      <c r="AH8" s="86"/>
      <c r="AI8" s="92" t="s">
        <v>356</v>
      </c>
      <c r="AJ8" s="86" t="b">
        <v>0</v>
      </c>
      <c r="AK8" s="86">
        <v>0</v>
      </c>
      <c r="AL8" s="92" t="s">
        <v>356</v>
      </c>
      <c r="AM8" s="86" t="s">
        <v>362</v>
      </c>
      <c r="AN8" s="86" t="b">
        <v>0</v>
      </c>
      <c r="AO8" s="92" t="s">
        <v>333</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3</v>
      </c>
      <c r="BD8" s="51">
        <v>1</v>
      </c>
      <c r="BE8" s="52">
        <v>7.142857142857143</v>
      </c>
      <c r="BF8" s="51">
        <v>0</v>
      </c>
      <c r="BG8" s="52">
        <v>0</v>
      </c>
      <c r="BH8" s="51">
        <v>0</v>
      </c>
      <c r="BI8" s="52">
        <v>0</v>
      </c>
      <c r="BJ8" s="51">
        <v>13</v>
      </c>
      <c r="BK8" s="52">
        <v>92.85714285714286</v>
      </c>
      <c r="BL8" s="51">
        <v>14</v>
      </c>
    </row>
    <row r="9" spans="1:64" ht="15">
      <c r="A9" s="84" t="s">
        <v>216</v>
      </c>
      <c r="B9" s="84" t="s">
        <v>216</v>
      </c>
      <c r="C9" s="53"/>
      <c r="D9" s="54"/>
      <c r="E9" s="65"/>
      <c r="F9" s="55"/>
      <c r="G9" s="53"/>
      <c r="H9" s="57"/>
      <c r="I9" s="56"/>
      <c r="J9" s="56"/>
      <c r="K9" s="36" t="s">
        <v>65</v>
      </c>
      <c r="L9" s="83">
        <v>11</v>
      </c>
      <c r="M9" s="83"/>
      <c r="N9" s="63"/>
      <c r="O9" s="86" t="s">
        <v>176</v>
      </c>
      <c r="P9" s="88">
        <v>43476.374340277776</v>
      </c>
      <c r="Q9" s="86" t="s">
        <v>234</v>
      </c>
      <c r="R9" s="89" t="s">
        <v>258</v>
      </c>
      <c r="S9" s="86" t="s">
        <v>274</v>
      </c>
      <c r="T9" s="86"/>
      <c r="U9" s="86"/>
      <c r="V9" s="89" t="s">
        <v>294</v>
      </c>
      <c r="W9" s="88">
        <v>43476.374340277776</v>
      </c>
      <c r="X9" s="89" t="s">
        <v>306</v>
      </c>
      <c r="Y9" s="86"/>
      <c r="Z9" s="86"/>
      <c r="AA9" s="92" t="s">
        <v>334</v>
      </c>
      <c r="AB9" s="86"/>
      <c r="AC9" s="86" t="b">
        <v>0</v>
      </c>
      <c r="AD9" s="86">
        <v>0</v>
      </c>
      <c r="AE9" s="92" t="s">
        <v>356</v>
      </c>
      <c r="AF9" s="86" t="b">
        <v>0</v>
      </c>
      <c r="AG9" s="86" t="s">
        <v>358</v>
      </c>
      <c r="AH9" s="86"/>
      <c r="AI9" s="92" t="s">
        <v>356</v>
      </c>
      <c r="AJ9" s="86" t="b">
        <v>0</v>
      </c>
      <c r="AK9" s="86">
        <v>0</v>
      </c>
      <c r="AL9" s="92" t="s">
        <v>356</v>
      </c>
      <c r="AM9" s="86" t="s">
        <v>362</v>
      </c>
      <c r="AN9" s="86" t="b">
        <v>0</v>
      </c>
      <c r="AO9" s="92" t="s">
        <v>334</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1</v>
      </c>
      <c r="BE9" s="52">
        <v>9.090909090909092</v>
      </c>
      <c r="BF9" s="51">
        <v>0</v>
      </c>
      <c r="BG9" s="52">
        <v>0</v>
      </c>
      <c r="BH9" s="51">
        <v>0</v>
      </c>
      <c r="BI9" s="52">
        <v>0</v>
      </c>
      <c r="BJ9" s="51">
        <v>10</v>
      </c>
      <c r="BK9" s="52">
        <v>90.9090909090909</v>
      </c>
      <c r="BL9" s="51">
        <v>11</v>
      </c>
    </row>
    <row r="10" spans="1:64" ht="15">
      <c r="A10" s="84" t="s">
        <v>217</v>
      </c>
      <c r="B10" s="84" t="s">
        <v>217</v>
      </c>
      <c r="C10" s="53"/>
      <c r="D10" s="54"/>
      <c r="E10" s="65"/>
      <c r="F10" s="55"/>
      <c r="G10" s="53"/>
      <c r="H10" s="57"/>
      <c r="I10" s="56"/>
      <c r="J10" s="56"/>
      <c r="K10" s="36" t="s">
        <v>65</v>
      </c>
      <c r="L10" s="83">
        <v>12</v>
      </c>
      <c r="M10" s="83"/>
      <c r="N10" s="63"/>
      <c r="O10" s="86" t="s">
        <v>176</v>
      </c>
      <c r="P10" s="88">
        <v>43476.66539351852</v>
      </c>
      <c r="Q10" s="86" t="s">
        <v>235</v>
      </c>
      <c r="R10" s="89" t="s">
        <v>259</v>
      </c>
      <c r="S10" s="86" t="s">
        <v>275</v>
      </c>
      <c r="T10" s="86"/>
      <c r="U10" s="86"/>
      <c r="V10" s="89" t="s">
        <v>295</v>
      </c>
      <c r="W10" s="88">
        <v>43476.66539351852</v>
      </c>
      <c r="X10" s="89" t="s">
        <v>307</v>
      </c>
      <c r="Y10" s="86"/>
      <c r="Z10" s="86"/>
      <c r="AA10" s="92" t="s">
        <v>335</v>
      </c>
      <c r="AB10" s="86"/>
      <c r="AC10" s="86" t="b">
        <v>0</v>
      </c>
      <c r="AD10" s="86">
        <v>0</v>
      </c>
      <c r="AE10" s="92" t="s">
        <v>356</v>
      </c>
      <c r="AF10" s="86" t="b">
        <v>0</v>
      </c>
      <c r="AG10" s="86" t="s">
        <v>358</v>
      </c>
      <c r="AH10" s="86"/>
      <c r="AI10" s="92" t="s">
        <v>356</v>
      </c>
      <c r="AJ10" s="86" t="b">
        <v>0</v>
      </c>
      <c r="AK10" s="86">
        <v>0</v>
      </c>
      <c r="AL10" s="92" t="s">
        <v>356</v>
      </c>
      <c r="AM10" s="86" t="s">
        <v>363</v>
      </c>
      <c r="AN10" s="86" t="b">
        <v>0</v>
      </c>
      <c r="AO10" s="92" t="s">
        <v>335</v>
      </c>
      <c r="AP10" s="86" t="s">
        <v>176</v>
      </c>
      <c r="AQ10" s="86">
        <v>0</v>
      </c>
      <c r="AR10" s="86">
        <v>0</v>
      </c>
      <c r="AS10" s="86"/>
      <c r="AT10" s="86"/>
      <c r="AU10" s="86"/>
      <c r="AV10" s="86"/>
      <c r="AW10" s="86"/>
      <c r="AX10" s="86"/>
      <c r="AY10" s="86"/>
      <c r="AZ10" s="86"/>
      <c r="BA10">
        <v>1</v>
      </c>
      <c r="BB10" s="85" t="str">
        <f>REPLACE(INDEX(GroupVertices[Group],MATCH(Edges24[[#This Row],[Vertex 1]],GroupVertices[Vertex],0)),1,1,"")</f>
        <v>3</v>
      </c>
      <c r="BC10" s="85" t="str">
        <f>REPLACE(INDEX(GroupVertices[Group],MATCH(Edges24[[#This Row],[Vertex 2]],GroupVertices[Vertex],0)),1,1,"")</f>
        <v>3</v>
      </c>
      <c r="BD10" s="51">
        <v>0</v>
      </c>
      <c r="BE10" s="52">
        <v>0</v>
      </c>
      <c r="BF10" s="51">
        <v>0</v>
      </c>
      <c r="BG10" s="52">
        <v>0</v>
      </c>
      <c r="BH10" s="51">
        <v>0</v>
      </c>
      <c r="BI10" s="52">
        <v>0</v>
      </c>
      <c r="BJ10" s="51">
        <v>9</v>
      </c>
      <c r="BK10" s="52">
        <v>100</v>
      </c>
      <c r="BL10" s="51">
        <v>9</v>
      </c>
    </row>
    <row r="11" spans="1:64" ht="15">
      <c r="A11" s="84" t="s">
        <v>218</v>
      </c>
      <c r="B11" s="84" t="s">
        <v>224</v>
      </c>
      <c r="C11" s="53"/>
      <c r="D11" s="54"/>
      <c r="E11" s="65"/>
      <c r="F11" s="55"/>
      <c r="G11" s="53"/>
      <c r="H11" s="57"/>
      <c r="I11" s="56"/>
      <c r="J11" s="56"/>
      <c r="K11" s="36" t="s">
        <v>65</v>
      </c>
      <c r="L11" s="83">
        <v>13</v>
      </c>
      <c r="M11" s="83"/>
      <c r="N11" s="63"/>
      <c r="O11" s="86" t="s">
        <v>227</v>
      </c>
      <c r="P11" s="88">
        <v>43472.58070601852</v>
      </c>
      <c r="Q11" s="86" t="s">
        <v>236</v>
      </c>
      <c r="R11" s="89" t="s">
        <v>260</v>
      </c>
      <c r="S11" s="86" t="s">
        <v>276</v>
      </c>
      <c r="T11" s="86" t="s">
        <v>281</v>
      </c>
      <c r="U11" s="86"/>
      <c r="V11" s="89" t="s">
        <v>296</v>
      </c>
      <c r="W11" s="88">
        <v>43472.58070601852</v>
      </c>
      <c r="X11" s="89" t="s">
        <v>308</v>
      </c>
      <c r="Y11" s="86"/>
      <c r="Z11" s="86"/>
      <c r="AA11" s="92" t="s">
        <v>336</v>
      </c>
      <c r="AB11" s="86"/>
      <c r="AC11" s="86" t="b">
        <v>0</v>
      </c>
      <c r="AD11" s="86">
        <v>1</v>
      </c>
      <c r="AE11" s="92" t="s">
        <v>356</v>
      </c>
      <c r="AF11" s="86" t="b">
        <v>0</v>
      </c>
      <c r="AG11" s="86" t="s">
        <v>358</v>
      </c>
      <c r="AH11" s="86"/>
      <c r="AI11" s="92" t="s">
        <v>356</v>
      </c>
      <c r="AJ11" s="86" t="b">
        <v>0</v>
      </c>
      <c r="AK11" s="86">
        <v>0</v>
      </c>
      <c r="AL11" s="92" t="s">
        <v>356</v>
      </c>
      <c r="AM11" s="86" t="s">
        <v>361</v>
      </c>
      <c r="AN11" s="86" t="b">
        <v>0</v>
      </c>
      <c r="AO11" s="92" t="s">
        <v>336</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2</v>
      </c>
      <c r="BD11" s="51">
        <v>1</v>
      </c>
      <c r="BE11" s="52">
        <v>2.5</v>
      </c>
      <c r="BF11" s="51">
        <v>0</v>
      </c>
      <c r="BG11" s="52">
        <v>0</v>
      </c>
      <c r="BH11" s="51">
        <v>0</v>
      </c>
      <c r="BI11" s="52">
        <v>0</v>
      </c>
      <c r="BJ11" s="51">
        <v>39</v>
      </c>
      <c r="BK11" s="52">
        <v>97.5</v>
      </c>
      <c r="BL11" s="51">
        <v>40</v>
      </c>
    </row>
    <row r="12" spans="1:64" ht="15">
      <c r="A12" s="84" t="s">
        <v>219</v>
      </c>
      <c r="B12" s="84" t="s">
        <v>225</v>
      </c>
      <c r="C12" s="53"/>
      <c r="D12" s="54"/>
      <c r="E12" s="65"/>
      <c r="F12" s="55"/>
      <c r="G12" s="53"/>
      <c r="H12" s="57"/>
      <c r="I12" s="56"/>
      <c r="J12" s="56"/>
      <c r="K12" s="36" t="s">
        <v>65</v>
      </c>
      <c r="L12" s="83">
        <v>14</v>
      </c>
      <c r="M12" s="83"/>
      <c r="N12" s="63"/>
      <c r="O12" s="86" t="s">
        <v>227</v>
      </c>
      <c r="P12" s="88">
        <v>43472.68439814815</v>
      </c>
      <c r="Q12" s="86" t="s">
        <v>237</v>
      </c>
      <c r="R12" s="86"/>
      <c r="S12" s="86"/>
      <c r="T12" s="86"/>
      <c r="U12" s="89" t="s">
        <v>287</v>
      </c>
      <c r="V12" s="89" t="s">
        <v>287</v>
      </c>
      <c r="W12" s="88">
        <v>43472.68439814815</v>
      </c>
      <c r="X12" s="89" t="s">
        <v>309</v>
      </c>
      <c r="Y12" s="86"/>
      <c r="Z12" s="86"/>
      <c r="AA12" s="92" t="s">
        <v>337</v>
      </c>
      <c r="AB12" s="92" t="s">
        <v>338</v>
      </c>
      <c r="AC12" s="86" t="b">
        <v>0</v>
      </c>
      <c r="AD12" s="86">
        <v>1</v>
      </c>
      <c r="AE12" s="92" t="s">
        <v>357</v>
      </c>
      <c r="AF12" s="86" t="b">
        <v>0</v>
      </c>
      <c r="AG12" s="86" t="s">
        <v>358</v>
      </c>
      <c r="AH12" s="86"/>
      <c r="AI12" s="92" t="s">
        <v>356</v>
      </c>
      <c r="AJ12" s="86" t="b">
        <v>0</v>
      </c>
      <c r="AK12" s="86">
        <v>0</v>
      </c>
      <c r="AL12" s="92" t="s">
        <v>356</v>
      </c>
      <c r="AM12" s="86" t="s">
        <v>361</v>
      </c>
      <c r="AN12" s="86" t="b">
        <v>0</v>
      </c>
      <c r="AO12" s="92" t="s">
        <v>338</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1</v>
      </c>
      <c r="BE12" s="52">
        <v>11.11111111111111</v>
      </c>
      <c r="BF12" s="51">
        <v>0</v>
      </c>
      <c r="BG12" s="52">
        <v>0</v>
      </c>
      <c r="BH12" s="51">
        <v>0</v>
      </c>
      <c r="BI12" s="52">
        <v>0</v>
      </c>
      <c r="BJ12" s="51">
        <v>8</v>
      </c>
      <c r="BK12" s="52">
        <v>88.88888888888889</v>
      </c>
      <c r="BL12" s="51">
        <v>9</v>
      </c>
    </row>
    <row r="13" spans="1:64" ht="15">
      <c r="A13" s="84" t="s">
        <v>218</v>
      </c>
      <c r="B13" s="84" t="s">
        <v>225</v>
      </c>
      <c r="C13" s="53"/>
      <c r="D13" s="54"/>
      <c r="E13" s="65"/>
      <c r="F13" s="55"/>
      <c r="G13" s="53"/>
      <c r="H13" s="57"/>
      <c r="I13" s="56"/>
      <c r="J13" s="56"/>
      <c r="K13" s="36" t="s">
        <v>65</v>
      </c>
      <c r="L13" s="83">
        <v>15</v>
      </c>
      <c r="M13" s="83"/>
      <c r="N13" s="63"/>
      <c r="O13" s="86" t="s">
        <v>227</v>
      </c>
      <c r="P13" s="88">
        <v>43472.64289351852</v>
      </c>
      <c r="Q13" s="86" t="s">
        <v>238</v>
      </c>
      <c r="R13" s="89" t="s">
        <v>261</v>
      </c>
      <c r="S13" s="86" t="s">
        <v>272</v>
      </c>
      <c r="T13" s="86" t="s">
        <v>282</v>
      </c>
      <c r="U13" s="86"/>
      <c r="V13" s="89" t="s">
        <v>296</v>
      </c>
      <c r="W13" s="88">
        <v>43472.64289351852</v>
      </c>
      <c r="X13" s="89" t="s">
        <v>310</v>
      </c>
      <c r="Y13" s="86"/>
      <c r="Z13" s="86"/>
      <c r="AA13" s="92" t="s">
        <v>338</v>
      </c>
      <c r="AB13" s="86"/>
      <c r="AC13" s="86" t="b">
        <v>0</v>
      </c>
      <c r="AD13" s="86">
        <v>1</v>
      </c>
      <c r="AE13" s="92" t="s">
        <v>356</v>
      </c>
      <c r="AF13" s="86" t="b">
        <v>1</v>
      </c>
      <c r="AG13" s="86" t="s">
        <v>358</v>
      </c>
      <c r="AH13" s="86"/>
      <c r="AI13" s="92" t="s">
        <v>359</v>
      </c>
      <c r="AJ13" s="86" t="b">
        <v>0</v>
      </c>
      <c r="AK13" s="86">
        <v>0</v>
      </c>
      <c r="AL13" s="92" t="s">
        <v>356</v>
      </c>
      <c r="AM13" s="86" t="s">
        <v>361</v>
      </c>
      <c r="AN13" s="86" t="b">
        <v>0</v>
      </c>
      <c r="AO13" s="92" t="s">
        <v>338</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1</v>
      </c>
      <c r="BE13" s="52">
        <v>3.5714285714285716</v>
      </c>
      <c r="BF13" s="51">
        <v>0</v>
      </c>
      <c r="BG13" s="52">
        <v>0</v>
      </c>
      <c r="BH13" s="51">
        <v>0</v>
      </c>
      <c r="BI13" s="52">
        <v>0</v>
      </c>
      <c r="BJ13" s="51">
        <v>27</v>
      </c>
      <c r="BK13" s="52">
        <v>96.42857142857143</v>
      </c>
      <c r="BL13" s="51">
        <v>28</v>
      </c>
    </row>
    <row r="14" spans="1:64" ht="15">
      <c r="A14" s="84" t="s">
        <v>220</v>
      </c>
      <c r="B14" s="84" t="s">
        <v>220</v>
      </c>
      <c r="C14" s="53"/>
      <c r="D14" s="54"/>
      <c r="E14" s="65"/>
      <c r="F14" s="55"/>
      <c r="G14" s="53"/>
      <c r="H14" s="57"/>
      <c r="I14" s="56"/>
      <c r="J14" s="56"/>
      <c r="K14" s="36" t="s">
        <v>65</v>
      </c>
      <c r="L14" s="83">
        <v>18</v>
      </c>
      <c r="M14" s="83"/>
      <c r="N14" s="63"/>
      <c r="O14" s="86" t="s">
        <v>176</v>
      </c>
      <c r="P14" s="88">
        <v>43465.60114583333</v>
      </c>
      <c r="Q14" s="86" t="s">
        <v>239</v>
      </c>
      <c r="R14" s="86" t="s">
        <v>262</v>
      </c>
      <c r="S14" s="86" t="s">
        <v>277</v>
      </c>
      <c r="T14" s="86"/>
      <c r="U14" s="86"/>
      <c r="V14" s="89" t="s">
        <v>297</v>
      </c>
      <c r="W14" s="88">
        <v>43465.60114583333</v>
      </c>
      <c r="X14" s="89" t="s">
        <v>311</v>
      </c>
      <c r="Y14" s="86"/>
      <c r="Z14" s="86"/>
      <c r="AA14" s="92" t="s">
        <v>339</v>
      </c>
      <c r="AB14" s="86"/>
      <c r="AC14" s="86" t="b">
        <v>0</v>
      </c>
      <c r="AD14" s="86">
        <v>0</v>
      </c>
      <c r="AE14" s="92" t="s">
        <v>356</v>
      </c>
      <c r="AF14" s="86" t="b">
        <v>0</v>
      </c>
      <c r="AG14" s="86" t="s">
        <v>358</v>
      </c>
      <c r="AH14" s="86"/>
      <c r="AI14" s="92" t="s">
        <v>356</v>
      </c>
      <c r="AJ14" s="86" t="b">
        <v>0</v>
      </c>
      <c r="AK14" s="86">
        <v>0</v>
      </c>
      <c r="AL14" s="92" t="s">
        <v>356</v>
      </c>
      <c r="AM14" s="86" t="s">
        <v>364</v>
      </c>
      <c r="AN14" s="86" t="b">
        <v>1</v>
      </c>
      <c r="AO14" s="92" t="s">
        <v>339</v>
      </c>
      <c r="AP14" s="86" t="s">
        <v>176</v>
      </c>
      <c r="AQ14" s="86">
        <v>0</v>
      </c>
      <c r="AR14" s="86">
        <v>0</v>
      </c>
      <c r="AS14" s="86"/>
      <c r="AT14" s="86"/>
      <c r="AU14" s="86"/>
      <c r="AV14" s="86"/>
      <c r="AW14" s="86"/>
      <c r="AX14" s="86"/>
      <c r="AY14" s="86"/>
      <c r="AZ14" s="86"/>
      <c r="BA14">
        <v>1</v>
      </c>
      <c r="BB14" s="85" t="str">
        <f>REPLACE(INDEX(GroupVertices[Group],MATCH(Edges24[[#This Row],[Vertex 1]],GroupVertices[Vertex],0)),1,1,"")</f>
        <v>4</v>
      </c>
      <c r="BC14" s="85" t="str">
        <f>REPLACE(INDEX(GroupVertices[Group],MATCH(Edges24[[#This Row],[Vertex 2]],GroupVertices[Vertex],0)),1,1,"")</f>
        <v>4</v>
      </c>
      <c r="BD14" s="51">
        <v>1</v>
      </c>
      <c r="BE14" s="52">
        <v>7.142857142857143</v>
      </c>
      <c r="BF14" s="51">
        <v>0</v>
      </c>
      <c r="BG14" s="52">
        <v>0</v>
      </c>
      <c r="BH14" s="51">
        <v>0</v>
      </c>
      <c r="BI14" s="52">
        <v>0</v>
      </c>
      <c r="BJ14" s="51">
        <v>13</v>
      </c>
      <c r="BK14" s="52">
        <v>92.85714285714286</v>
      </c>
      <c r="BL14" s="51">
        <v>14</v>
      </c>
    </row>
    <row r="15" spans="1:64" ht="15">
      <c r="A15" s="84" t="s">
        <v>218</v>
      </c>
      <c r="B15" s="84" t="s">
        <v>220</v>
      </c>
      <c r="C15" s="53"/>
      <c r="D15" s="54"/>
      <c r="E15" s="65"/>
      <c r="F15" s="55"/>
      <c r="G15" s="53"/>
      <c r="H15" s="57"/>
      <c r="I15" s="56"/>
      <c r="J15" s="56"/>
      <c r="K15" s="36" t="s">
        <v>65</v>
      </c>
      <c r="L15" s="83">
        <v>19</v>
      </c>
      <c r="M15" s="83"/>
      <c r="N15" s="63"/>
      <c r="O15" s="86" t="s">
        <v>227</v>
      </c>
      <c r="P15" s="88">
        <v>43467.48265046296</v>
      </c>
      <c r="Q15" s="86" t="s">
        <v>230</v>
      </c>
      <c r="R15" s="89" t="s">
        <v>255</v>
      </c>
      <c r="S15" s="86" t="s">
        <v>271</v>
      </c>
      <c r="T15" s="86"/>
      <c r="U15" s="86"/>
      <c r="V15" s="89" t="s">
        <v>296</v>
      </c>
      <c r="W15" s="88">
        <v>43467.48265046296</v>
      </c>
      <c r="X15" s="89" t="s">
        <v>312</v>
      </c>
      <c r="Y15" s="86"/>
      <c r="Z15" s="86"/>
      <c r="AA15" s="92" t="s">
        <v>340</v>
      </c>
      <c r="AB15" s="86"/>
      <c r="AC15" s="86" t="b">
        <v>0</v>
      </c>
      <c r="AD15" s="86">
        <v>0</v>
      </c>
      <c r="AE15" s="92" t="s">
        <v>356</v>
      </c>
      <c r="AF15" s="86" t="b">
        <v>0</v>
      </c>
      <c r="AG15" s="86" t="s">
        <v>358</v>
      </c>
      <c r="AH15" s="86"/>
      <c r="AI15" s="92" t="s">
        <v>356</v>
      </c>
      <c r="AJ15" s="86" t="b">
        <v>0</v>
      </c>
      <c r="AK15" s="86">
        <v>1</v>
      </c>
      <c r="AL15" s="92" t="s">
        <v>339</v>
      </c>
      <c r="AM15" s="86" t="s">
        <v>361</v>
      </c>
      <c r="AN15" s="86" t="b">
        <v>0</v>
      </c>
      <c r="AO15" s="92" t="s">
        <v>339</v>
      </c>
      <c r="AP15" s="86" t="s">
        <v>176</v>
      </c>
      <c r="AQ15" s="86">
        <v>0</v>
      </c>
      <c r="AR15" s="86">
        <v>0</v>
      </c>
      <c r="AS15" s="86"/>
      <c r="AT15" s="86"/>
      <c r="AU15" s="86"/>
      <c r="AV15" s="86"/>
      <c r="AW15" s="86"/>
      <c r="AX15" s="86"/>
      <c r="AY15" s="86"/>
      <c r="AZ15" s="86"/>
      <c r="BA15">
        <v>3</v>
      </c>
      <c r="BB15" s="85" t="str">
        <f>REPLACE(INDEX(GroupVertices[Group],MATCH(Edges24[[#This Row],[Vertex 1]],GroupVertices[Vertex],0)),1,1,"")</f>
        <v>1</v>
      </c>
      <c r="BC15" s="85" t="str">
        <f>REPLACE(INDEX(GroupVertices[Group],MATCH(Edges24[[#This Row],[Vertex 2]],GroupVertices[Vertex],0)),1,1,"")</f>
        <v>4</v>
      </c>
      <c r="BD15" s="51">
        <v>1</v>
      </c>
      <c r="BE15" s="52">
        <v>5.555555555555555</v>
      </c>
      <c r="BF15" s="51">
        <v>0</v>
      </c>
      <c r="BG15" s="52">
        <v>0</v>
      </c>
      <c r="BH15" s="51">
        <v>0</v>
      </c>
      <c r="BI15" s="52">
        <v>0</v>
      </c>
      <c r="BJ15" s="51">
        <v>17</v>
      </c>
      <c r="BK15" s="52">
        <v>94.44444444444444</v>
      </c>
      <c r="BL15" s="51">
        <v>18</v>
      </c>
    </row>
    <row r="16" spans="1:64" ht="15">
      <c r="A16" s="84" t="s">
        <v>218</v>
      </c>
      <c r="B16" s="84" t="s">
        <v>220</v>
      </c>
      <c r="C16" s="53"/>
      <c r="D16" s="54"/>
      <c r="E16" s="65"/>
      <c r="F16" s="55"/>
      <c r="G16" s="53"/>
      <c r="H16" s="57"/>
      <c r="I16" s="56"/>
      <c r="J16" s="56"/>
      <c r="K16" s="36" t="s">
        <v>65</v>
      </c>
      <c r="L16" s="83">
        <v>21</v>
      </c>
      <c r="M16" s="83"/>
      <c r="N16" s="63"/>
      <c r="O16" s="86" t="s">
        <v>227</v>
      </c>
      <c r="P16" s="88">
        <v>43474.59621527778</v>
      </c>
      <c r="Q16" s="86" t="s">
        <v>240</v>
      </c>
      <c r="R16" s="89" t="s">
        <v>263</v>
      </c>
      <c r="S16" s="86" t="s">
        <v>276</v>
      </c>
      <c r="T16" s="86" t="s">
        <v>283</v>
      </c>
      <c r="U16" s="89" t="s">
        <v>288</v>
      </c>
      <c r="V16" s="89" t="s">
        <v>288</v>
      </c>
      <c r="W16" s="88">
        <v>43474.59621527778</v>
      </c>
      <c r="X16" s="89" t="s">
        <v>313</v>
      </c>
      <c r="Y16" s="86"/>
      <c r="Z16" s="86"/>
      <c r="AA16" s="92" t="s">
        <v>341</v>
      </c>
      <c r="AB16" s="86"/>
      <c r="AC16" s="86" t="b">
        <v>0</v>
      </c>
      <c r="AD16" s="86">
        <v>3</v>
      </c>
      <c r="AE16" s="92" t="s">
        <v>356</v>
      </c>
      <c r="AF16" s="86" t="b">
        <v>0</v>
      </c>
      <c r="AG16" s="86" t="s">
        <v>358</v>
      </c>
      <c r="AH16" s="86"/>
      <c r="AI16" s="92" t="s">
        <v>356</v>
      </c>
      <c r="AJ16" s="86" t="b">
        <v>0</v>
      </c>
      <c r="AK16" s="86">
        <v>1</v>
      </c>
      <c r="AL16" s="92" t="s">
        <v>356</v>
      </c>
      <c r="AM16" s="86" t="s">
        <v>361</v>
      </c>
      <c r="AN16" s="86" t="b">
        <v>0</v>
      </c>
      <c r="AO16" s="92" t="s">
        <v>341</v>
      </c>
      <c r="AP16" s="86" t="s">
        <v>176</v>
      </c>
      <c r="AQ16" s="86">
        <v>0</v>
      </c>
      <c r="AR16" s="86">
        <v>0</v>
      </c>
      <c r="AS16" s="86"/>
      <c r="AT16" s="86"/>
      <c r="AU16" s="86"/>
      <c r="AV16" s="86"/>
      <c r="AW16" s="86"/>
      <c r="AX16" s="86"/>
      <c r="AY16" s="86"/>
      <c r="AZ16" s="86"/>
      <c r="BA16">
        <v>3</v>
      </c>
      <c r="BB16" s="85" t="str">
        <f>REPLACE(INDEX(GroupVertices[Group],MATCH(Edges24[[#This Row],[Vertex 1]],GroupVertices[Vertex],0)),1,1,"")</f>
        <v>1</v>
      </c>
      <c r="BC16" s="85" t="str">
        <f>REPLACE(INDEX(GroupVertices[Group],MATCH(Edges24[[#This Row],[Vertex 2]],GroupVertices[Vertex],0)),1,1,"")</f>
        <v>4</v>
      </c>
      <c r="BD16" s="51"/>
      <c r="BE16" s="52"/>
      <c r="BF16" s="51"/>
      <c r="BG16" s="52"/>
      <c r="BH16" s="51"/>
      <c r="BI16" s="52"/>
      <c r="BJ16" s="51"/>
      <c r="BK16" s="52"/>
      <c r="BL16" s="51"/>
    </row>
    <row r="17" spans="1:64" ht="15">
      <c r="A17" s="84" t="s">
        <v>221</v>
      </c>
      <c r="B17" s="84" t="s">
        <v>218</v>
      </c>
      <c r="C17" s="53"/>
      <c r="D17" s="54"/>
      <c r="E17" s="65"/>
      <c r="F17" s="55"/>
      <c r="G17" s="53"/>
      <c r="H17" s="57"/>
      <c r="I17" s="56"/>
      <c r="J17" s="56"/>
      <c r="K17" s="36" t="s">
        <v>66</v>
      </c>
      <c r="L17" s="83">
        <v>23</v>
      </c>
      <c r="M17" s="83"/>
      <c r="N17" s="63"/>
      <c r="O17" s="86" t="s">
        <v>227</v>
      </c>
      <c r="P17" s="88">
        <v>43474.59824074074</v>
      </c>
      <c r="Q17" s="86" t="s">
        <v>241</v>
      </c>
      <c r="R17" s="86"/>
      <c r="S17" s="86"/>
      <c r="T17" s="86" t="s">
        <v>283</v>
      </c>
      <c r="U17" s="86"/>
      <c r="V17" s="89" t="s">
        <v>298</v>
      </c>
      <c r="W17" s="88">
        <v>43474.59824074074</v>
      </c>
      <c r="X17" s="89" t="s">
        <v>314</v>
      </c>
      <c r="Y17" s="86"/>
      <c r="Z17" s="86"/>
      <c r="AA17" s="92" t="s">
        <v>342</v>
      </c>
      <c r="AB17" s="86"/>
      <c r="AC17" s="86" t="b">
        <v>0</v>
      </c>
      <c r="AD17" s="86">
        <v>0</v>
      </c>
      <c r="AE17" s="92" t="s">
        <v>356</v>
      </c>
      <c r="AF17" s="86" t="b">
        <v>0</v>
      </c>
      <c r="AG17" s="86" t="s">
        <v>358</v>
      </c>
      <c r="AH17" s="86"/>
      <c r="AI17" s="92" t="s">
        <v>356</v>
      </c>
      <c r="AJ17" s="86" t="b">
        <v>0</v>
      </c>
      <c r="AK17" s="86">
        <v>1</v>
      </c>
      <c r="AL17" s="92" t="s">
        <v>341</v>
      </c>
      <c r="AM17" s="86" t="s">
        <v>365</v>
      </c>
      <c r="AN17" s="86" t="b">
        <v>0</v>
      </c>
      <c r="AO17" s="92" t="s">
        <v>341</v>
      </c>
      <c r="AP17" s="86" t="s">
        <v>176</v>
      </c>
      <c r="AQ17" s="86">
        <v>0</v>
      </c>
      <c r="AR17" s="86">
        <v>0</v>
      </c>
      <c r="AS17" s="86"/>
      <c r="AT17" s="86"/>
      <c r="AU17" s="86"/>
      <c r="AV17" s="86"/>
      <c r="AW17" s="86"/>
      <c r="AX17" s="86"/>
      <c r="AY17" s="86"/>
      <c r="AZ17" s="86"/>
      <c r="BA17">
        <v>2</v>
      </c>
      <c r="BB17" s="85" t="str">
        <f>REPLACE(INDEX(GroupVertices[Group],MATCH(Edges24[[#This Row],[Vertex 1]],GroupVertices[Vertex],0)),1,1,"")</f>
        <v>1</v>
      </c>
      <c r="BC17" s="85" t="str">
        <f>REPLACE(INDEX(GroupVertices[Group],MATCH(Edges24[[#This Row],[Vertex 2]],GroupVertices[Vertex],0)),1,1,"")</f>
        <v>1</v>
      </c>
      <c r="BD17" s="51">
        <v>2</v>
      </c>
      <c r="BE17" s="52">
        <v>7.6923076923076925</v>
      </c>
      <c r="BF17" s="51">
        <v>0</v>
      </c>
      <c r="BG17" s="52">
        <v>0</v>
      </c>
      <c r="BH17" s="51">
        <v>0</v>
      </c>
      <c r="BI17" s="52">
        <v>0</v>
      </c>
      <c r="BJ17" s="51">
        <v>24</v>
      </c>
      <c r="BK17" s="52">
        <v>92.3076923076923</v>
      </c>
      <c r="BL17" s="51">
        <v>26</v>
      </c>
    </row>
    <row r="18" spans="1:64" ht="15">
      <c r="A18" s="84" t="s">
        <v>221</v>
      </c>
      <c r="B18" s="84" t="s">
        <v>218</v>
      </c>
      <c r="C18" s="53"/>
      <c r="D18" s="54"/>
      <c r="E18" s="65"/>
      <c r="F18" s="55"/>
      <c r="G18" s="53"/>
      <c r="H18" s="57"/>
      <c r="I18" s="56"/>
      <c r="J18" s="56"/>
      <c r="K18" s="36" t="s">
        <v>66</v>
      </c>
      <c r="L18" s="83">
        <v>24</v>
      </c>
      <c r="M18" s="83"/>
      <c r="N18" s="63"/>
      <c r="O18" s="86" t="s">
        <v>227</v>
      </c>
      <c r="P18" s="88">
        <v>43475.80703703704</v>
      </c>
      <c r="Q18" s="86" t="s">
        <v>242</v>
      </c>
      <c r="R18" s="89" t="s">
        <v>264</v>
      </c>
      <c r="S18" s="86" t="s">
        <v>278</v>
      </c>
      <c r="T18" s="86"/>
      <c r="U18" s="89" t="s">
        <v>289</v>
      </c>
      <c r="V18" s="89" t="s">
        <v>289</v>
      </c>
      <c r="W18" s="88">
        <v>43475.80703703704</v>
      </c>
      <c r="X18" s="89" t="s">
        <v>315</v>
      </c>
      <c r="Y18" s="86"/>
      <c r="Z18" s="86"/>
      <c r="AA18" s="92" t="s">
        <v>343</v>
      </c>
      <c r="AB18" s="86"/>
      <c r="AC18" s="86" t="b">
        <v>0</v>
      </c>
      <c r="AD18" s="86">
        <v>0</v>
      </c>
      <c r="AE18" s="92" t="s">
        <v>356</v>
      </c>
      <c r="AF18" s="86" t="b">
        <v>0</v>
      </c>
      <c r="AG18" s="86" t="s">
        <v>358</v>
      </c>
      <c r="AH18" s="86"/>
      <c r="AI18" s="92" t="s">
        <v>356</v>
      </c>
      <c r="AJ18" s="86" t="b">
        <v>0</v>
      </c>
      <c r="AK18" s="86">
        <v>0</v>
      </c>
      <c r="AL18" s="92" t="s">
        <v>356</v>
      </c>
      <c r="AM18" s="86" t="s">
        <v>361</v>
      </c>
      <c r="AN18" s="86" t="b">
        <v>0</v>
      </c>
      <c r="AO18" s="92" t="s">
        <v>343</v>
      </c>
      <c r="AP18" s="86" t="s">
        <v>176</v>
      </c>
      <c r="AQ18" s="86">
        <v>0</v>
      </c>
      <c r="AR18" s="86">
        <v>0</v>
      </c>
      <c r="AS18" s="86"/>
      <c r="AT18" s="86"/>
      <c r="AU18" s="86"/>
      <c r="AV18" s="86"/>
      <c r="AW18" s="86"/>
      <c r="AX18" s="86"/>
      <c r="AY18" s="86"/>
      <c r="AZ18" s="86"/>
      <c r="BA18">
        <v>2</v>
      </c>
      <c r="BB18" s="85" t="str">
        <f>REPLACE(INDEX(GroupVertices[Group],MATCH(Edges24[[#This Row],[Vertex 1]],GroupVertices[Vertex],0)),1,1,"")</f>
        <v>1</v>
      </c>
      <c r="BC18" s="85" t="str">
        <f>REPLACE(INDEX(GroupVertices[Group],MATCH(Edges24[[#This Row],[Vertex 2]],GroupVertices[Vertex],0)),1,1,"")</f>
        <v>1</v>
      </c>
      <c r="BD18" s="51">
        <v>1</v>
      </c>
      <c r="BE18" s="52">
        <v>2.6315789473684212</v>
      </c>
      <c r="BF18" s="51">
        <v>0</v>
      </c>
      <c r="BG18" s="52">
        <v>0</v>
      </c>
      <c r="BH18" s="51">
        <v>0</v>
      </c>
      <c r="BI18" s="52">
        <v>0</v>
      </c>
      <c r="BJ18" s="51">
        <v>37</v>
      </c>
      <c r="BK18" s="52">
        <v>97.36842105263158</v>
      </c>
      <c r="BL18" s="51">
        <v>38</v>
      </c>
    </row>
    <row r="19" spans="1:64" ht="15">
      <c r="A19" s="84" t="s">
        <v>218</v>
      </c>
      <c r="B19" s="84" t="s">
        <v>221</v>
      </c>
      <c r="C19" s="53"/>
      <c r="D19" s="54"/>
      <c r="E19" s="65"/>
      <c r="F19" s="55"/>
      <c r="G19" s="53"/>
      <c r="H19" s="57"/>
      <c r="I19" s="56"/>
      <c r="J19" s="56"/>
      <c r="K19" s="36" t="s">
        <v>66</v>
      </c>
      <c r="L19" s="83">
        <v>25</v>
      </c>
      <c r="M19" s="83"/>
      <c r="N19" s="63"/>
      <c r="O19" s="86" t="s">
        <v>227</v>
      </c>
      <c r="P19" s="88">
        <v>43476.39445601852</v>
      </c>
      <c r="Q19" s="86" t="s">
        <v>243</v>
      </c>
      <c r="R19" s="86"/>
      <c r="S19" s="86"/>
      <c r="T19" s="86"/>
      <c r="U19" s="86"/>
      <c r="V19" s="89" t="s">
        <v>296</v>
      </c>
      <c r="W19" s="88">
        <v>43476.39445601852</v>
      </c>
      <c r="X19" s="89" t="s">
        <v>316</v>
      </c>
      <c r="Y19" s="86"/>
      <c r="Z19" s="86"/>
      <c r="AA19" s="92" t="s">
        <v>344</v>
      </c>
      <c r="AB19" s="86"/>
      <c r="AC19" s="86" t="b">
        <v>0</v>
      </c>
      <c r="AD19" s="86">
        <v>0</v>
      </c>
      <c r="AE19" s="92" t="s">
        <v>356</v>
      </c>
      <c r="AF19" s="86" t="b">
        <v>0</v>
      </c>
      <c r="AG19" s="86" t="s">
        <v>358</v>
      </c>
      <c r="AH19" s="86"/>
      <c r="AI19" s="92" t="s">
        <v>356</v>
      </c>
      <c r="AJ19" s="86" t="b">
        <v>0</v>
      </c>
      <c r="AK19" s="86">
        <v>1</v>
      </c>
      <c r="AL19" s="92" t="s">
        <v>343</v>
      </c>
      <c r="AM19" s="86" t="s">
        <v>361</v>
      </c>
      <c r="AN19" s="86" t="b">
        <v>0</v>
      </c>
      <c r="AO19" s="92" t="s">
        <v>343</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1</v>
      </c>
      <c r="BE19" s="52">
        <v>3.7037037037037037</v>
      </c>
      <c r="BF19" s="51">
        <v>0</v>
      </c>
      <c r="BG19" s="52">
        <v>0</v>
      </c>
      <c r="BH19" s="51">
        <v>0</v>
      </c>
      <c r="BI19" s="52">
        <v>0</v>
      </c>
      <c r="BJ19" s="51">
        <v>26</v>
      </c>
      <c r="BK19" s="52">
        <v>96.29629629629629</v>
      </c>
      <c r="BL19" s="51">
        <v>27</v>
      </c>
    </row>
    <row r="20" spans="1:64" ht="15">
      <c r="A20" s="84" t="s">
        <v>222</v>
      </c>
      <c r="B20" s="84" t="s">
        <v>218</v>
      </c>
      <c r="C20" s="53"/>
      <c r="D20" s="54"/>
      <c r="E20" s="65"/>
      <c r="F20" s="55"/>
      <c r="G20" s="53"/>
      <c r="H20" s="57"/>
      <c r="I20" s="56"/>
      <c r="J20" s="56"/>
      <c r="K20" s="36" t="s">
        <v>66</v>
      </c>
      <c r="L20" s="83">
        <v>26</v>
      </c>
      <c r="M20" s="83"/>
      <c r="N20" s="63"/>
      <c r="O20" s="86" t="s">
        <v>227</v>
      </c>
      <c r="P20" s="88">
        <v>43475.754537037035</v>
      </c>
      <c r="Q20" s="86" t="s">
        <v>244</v>
      </c>
      <c r="R20" s="89" t="s">
        <v>265</v>
      </c>
      <c r="S20" s="86" t="s">
        <v>273</v>
      </c>
      <c r="T20" s="86" t="s">
        <v>284</v>
      </c>
      <c r="U20" s="86"/>
      <c r="V20" s="89" t="s">
        <v>299</v>
      </c>
      <c r="W20" s="88">
        <v>43475.754537037035</v>
      </c>
      <c r="X20" s="89" t="s">
        <v>317</v>
      </c>
      <c r="Y20" s="86"/>
      <c r="Z20" s="86"/>
      <c r="AA20" s="92" t="s">
        <v>345</v>
      </c>
      <c r="AB20" s="86"/>
      <c r="AC20" s="86" t="b">
        <v>0</v>
      </c>
      <c r="AD20" s="86">
        <v>1</v>
      </c>
      <c r="AE20" s="92" t="s">
        <v>356</v>
      </c>
      <c r="AF20" s="86" t="b">
        <v>0</v>
      </c>
      <c r="AG20" s="86" t="s">
        <v>358</v>
      </c>
      <c r="AH20" s="86"/>
      <c r="AI20" s="92" t="s">
        <v>356</v>
      </c>
      <c r="AJ20" s="86" t="b">
        <v>0</v>
      </c>
      <c r="AK20" s="86">
        <v>0</v>
      </c>
      <c r="AL20" s="92" t="s">
        <v>356</v>
      </c>
      <c r="AM20" s="86" t="s">
        <v>366</v>
      </c>
      <c r="AN20" s="86" t="b">
        <v>0</v>
      </c>
      <c r="AO20" s="92" t="s">
        <v>345</v>
      </c>
      <c r="AP20" s="86" t="s">
        <v>176</v>
      </c>
      <c r="AQ20" s="86">
        <v>0</v>
      </c>
      <c r="AR20" s="86">
        <v>0</v>
      </c>
      <c r="AS20" s="86"/>
      <c r="AT20" s="86"/>
      <c r="AU20" s="86"/>
      <c r="AV20" s="86"/>
      <c r="AW20" s="86"/>
      <c r="AX20" s="86"/>
      <c r="AY20" s="86"/>
      <c r="AZ20" s="86"/>
      <c r="BA20">
        <v>3</v>
      </c>
      <c r="BB20" s="85" t="str">
        <f>REPLACE(INDEX(GroupVertices[Group],MATCH(Edges24[[#This Row],[Vertex 1]],GroupVertices[Vertex],0)),1,1,"")</f>
        <v>1</v>
      </c>
      <c r="BC20" s="85" t="str">
        <f>REPLACE(INDEX(GroupVertices[Group],MATCH(Edges24[[#This Row],[Vertex 2]],GroupVertices[Vertex],0)),1,1,"")</f>
        <v>1</v>
      </c>
      <c r="BD20" s="51">
        <v>2</v>
      </c>
      <c r="BE20" s="52">
        <v>5.714285714285714</v>
      </c>
      <c r="BF20" s="51">
        <v>0</v>
      </c>
      <c r="BG20" s="52">
        <v>0</v>
      </c>
      <c r="BH20" s="51">
        <v>0</v>
      </c>
      <c r="BI20" s="52">
        <v>0</v>
      </c>
      <c r="BJ20" s="51">
        <v>33</v>
      </c>
      <c r="BK20" s="52">
        <v>94.28571428571429</v>
      </c>
      <c r="BL20" s="51">
        <v>35</v>
      </c>
    </row>
    <row r="21" spans="1:64" ht="15">
      <c r="A21" s="84" t="s">
        <v>222</v>
      </c>
      <c r="B21" s="84" t="s">
        <v>218</v>
      </c>
      <c r="C21" s="53"/>
      <c r="D21" s="54"/>
      <c r="E21" s="65"/>
      <c r="F21" s="55"/>
      <c r="G21" s="53"/>
      <c r="H21" s="57"/>
      <c r="I21" s="56"/>
      <c r="J21" s="56"/>
      <c r="K21" s="36" t="s">
        <v>66</v>
      </c>
      <c r="L21" s="83">
        <v>27</v>
      </c>
      <c r="M21" s="83"/>
      <c r="N21" s="63"/>
      <c r="O21" s="86" t="s">
        <v>227</v>
      </c>
      <c r="P21" s="88">
        <v>43476.72646990741</v>
      </c>
      <c r="Q21" s="86" t="s">
        <v>245</v>
      </c>
      <c r="R21" s="86"/>
      <c r="S21" s="86"/>
      <c r="T21" s="86" t="s">
        <v>283</v>
      </c>
      <c r="U21" s="86"/>
      <c r="V21" s="89" t="s">
        <v>299</v>
      </c>
      <c r="W21" s="88">
        <v>43476.72646990741</v>
      </c>
      <c r="X21" s="89" t="s">
        <v>318</v>
      </c>
      <c r="Y21" s="86"/>
      <c r="Z21" s="86"/>
      <c r="AA21" s="92" t="s">
        <v>346</v>
      </c>
      <c r="AB21" s="86"/>
      <c r="AC21" s="86" t="b">
        <v>0</v>
      </c>
      <c r="AD21" s="86">
        <v>0</v>
      </c>
      <c r="AE21" s="92" t="s">
        <v>356</v>
      </c>
      <c r="AF21" s="86" t="b">
        <v>0</v>
      </c>
      <c r="AG21" s="86" t="s">
        <v>358</v>
      </c>
      <c r="AH21" s="86"/>
      <c r="AI21" s="92" t="s">
        <v>356</v>
      </c>
      <c r="AJ21" s="86" t="b">
        <v>0</v>
      </c>
      <c r="AK21" s="86">
        <v>1</v>
      </c>
      <c r="AL21" s="92" t="s">
        <v>350</v>
      </c>
      <c r="AM21" s="86" t="s">
        <v>361</v>
      </c>
      <c r="AN21" s="86" t="b">
        <v>0</v>
      </c>
      <c r="AO21" s="92" t="s">
        <v>350</v>
      </c>
      <c r="AP21" s="86" t="s">
        <v>176</v>
      </c>
      <c r="AQ21" s="86">
        <v>0</v>
      </c>
      <c r="AR21" s="86">
        <v>0</v>
      </c>
      <c r="AS21" s="86"/>
      <c r="AT21" s="86"/>
      <c r="AU21" s="86"/>
      <c r="AV21" s="86"/>
      <c r="AW21" s="86"/>
      <c r="AX21" s="86"/>
      <c r="AY21" s="86"/>
      <c r="AZ21" s="86"/>
      <c r="BA21">
        <v>3</v>
      </c>
      <c r="BB21" s="85" t="str">
        <f>REPLACE(INDEX(GroupVertices[Group],MATCH(Edges24[[#This Row],[Vertex 1]],GroupVertices[Vertex],0)),1,1,"")</f>
        <v>1</v>
      </c>
      <c r="BC21" s="85" t="str">
        <f>REPLACE(INDEX(GroupVertices[Group],MATCH(Edges24[[#This Row],[Vertex 2]],GroupVertices[Vertex],0)),1,1,"")</f>
        <v>1</v>
      </c>
      <c r="BD21" s="51">
        <v>2</v>
      </c>
      <c r="BE21" s="52">
        <v>8.333333333333334</v>
      </c>
      <c r="BF21" s="51">
        <v>0</v>
      </c>
      <c r="BG21" s="52">
        <v>0</v>
      </c>
      <c r="BH21" s="51">
        <v>0</v>
      </c>
      <c r="BI21" s="52">
        <v>0</v>
      </c>
      <c r="BJ21" s="51">
        <v>22</v>
      </c>
      <c r="BK21" s="52">
        <v>91.66666666666667</v>
      </c>
      <c r="BL21" s="51">
        <v>24</v>
      </c>
    </row>
    <row r="22" spans="1:64" ht="15">
      <c r="A22" s="84" t="s">
        <v>222</v>
      </c>
      <c r="B22" s="84" t="s">
        <v>218</v>
      </c>
      <c r="C22" s="53"/>
      <c r="D22" s="54"/>
      <c r="E22" s="65"/>
      <c r="F22" s="55"/>
      <c r="G22" s="53"/>
      <c r="H22" s="57"/>
      <c r="I22" s="56"/>
      <c r="J22" s="56"/>
      <c r="K22" s="36" t="s">
        <v>66</v>
      </c>
      <c r="L22" s="83">
        <v>28</v>
      </c>
      <c r="M22" s="83"/>
      <c r="N22" s="63"/>
      <c r="O22" s="86" t="s">
        <v>227</v>
      </c>
      <c r="P22" s="88">
        <v>43476.73475694445</v>
      </c>
      <c r="Q22" s="86" t="s">
        <v>246</v>
      </c>
      <c r="R22" s="86"/>
      <c r="S22" s="86"/>
      <c r="T22" s="86"/>
      <c r="U22" s="86"/>
      <c r="V22" s="89" t="s">
        <v>299</v>
      </c>
      <c r="W22" s="88">
        <v>43476.73475694445</v>
      </c>
      <c r="X22" s="89" t="s">
        <v>319</v>
      </c>
      <c r="Y22" s="86"/>
      <c r="Z22" s="86"/>
      <c r="AA22" s="92" t="s">
        <v>347</v>
      </c>
      <c r="AB22" s="86"/>
      <c r="AC22" s="86" t="b">
        <v>0</v>
      </c>
      <c r="AD22" s="86">
        <v>0</v>
      </c>
      <c r="AE22" s="92" t="s">
        <v>356</v>
      </c>
      <c r="AF22" s="86" t="b">
        <v>0</v>
      </c>
      <c r="AG22" s="86" t="s">
        <v>358</v>
      </c>
      <c r="AH22" s="86"/>
      <c r="AI22" s="92" t="s">
        <v>356</v>
      </c>
      <c r="AJ22" s="86" t="b">
        <v>0</v>
      </c>
      <c r="AK22" s="86">
        <v>1</v>
      </c>
      <c r="AL22" s="92" t="s">
        <v>348</v>
      </c>
      <c r="AM22" s="86" t="s">
        <v>361</v>
      </c>
      <c r="AN22" s="86" t="b">
        <v>0</v>
      </c>
      <c r="AO22" s="92" t="s">
        <v>348</v>
      </c>
      <c r="AP22" s="86" t="s">
        <v>176</v>
      </c>
      <c r="AQ22" s="86">
        <v>0</v>
      </c>
      <c r="AR22" s="86">
        <v>0</v>
      </c>
      <c r="AS22" s="86"/>
      <c r="AT22" s="86"/>
      <c r="AU22" s="86"/>
      <c r="AV22" s="86"/>
      <c r="AW22" s="86"/>
      <c r="AX22" s="86"/>
      <c r="AY22" s="86"/>
      <c r="AZ22" s="86"/>
      <c r="BA22">
        <v>3</v>
      </c>
      <c r="BB22" s="85" t="str">
        <f>REPLACE(INDEX(GroupVertices[Group],MATCH(Edges24[[#This Row],[Vertex 1]],GroupVertices[Vertex],0)),1,1,"")</f>
        <v>1</v>
      </c>
      <c r="BC22" s="85" t="str">
        <f>REPLACE(INDEX(GroupVertices[Group],MATCH(Edges24[[#This Row],[Vertex 2]],GroupVertices[Vertex],0)),1,1,"")</f>
        <v>1</v>
      </c>
      <c r="BD22" s="51">
        <v>1</v>
      </c>
      <c r="BE22" s="52">
        <v>4.166666666666667</v>
      </c>
      <c r="BF22" s="51">
        <v>0</v>
      </c>
      <c r="BG22" s="52">
        <v>0</v>
      </c>
      <c r="BH22" s="51">
        <v>0</v>
      </c>
      <c r="BI22" s="52">
        <v>0</v>
      </c>
      <c r="BJ22" s="51">
        <v>23</v>
      </c>
      <c r="BK22" s="52">
        <v>95.83333333333333</v>
      </c>
      <c r="BL22" s="51">
        <v>24</v>
      </c>
    </row>
    <row r="23" spans="1:64" ht="15">
      <c r="A23" s="84" t="s">
        <v>218</v>
      </c>
      <c r="B23" s="84" t="s">
        <v>222</v>
      </c>
      <c r="C23" s="53"/>
      <c r="D23" s="54"/>
      <c r="E23" s="65"/>
      <c r="F23" s="55"/>
      <c r="G23" s="53"/>
      <c r="H23" s="57"/>
      <c r="I23" s="56"/>
      <c r="J23" s="56"/>
      <c r="K23" s="36" t="s">
        <v>66</v>
      </c>
      <c r="L23" s="83">
        <v>29</v>
      </c>
      <c r="M23" s="83"/>
      <c r="N23" s="63"/>
      <c r="O23" s="86" t="s">
        <v>227</v>
      </c>
      <c r="P23" s="88">
        <v>43475.88863425926</v>
      </c>
      <c r="Q23" s="86" t="s">
        <v>247</v>
      </c>
      <c r="R23" s="89" t="s">
        <v>265</v>
      </c>
      <c r="S23" s="86" t="s">
        <v>273</v>
      </c>
      <c r="T23" s="86"/>
      <c r="U23" s="86"/>
      <c r="V23" s="89" t="s">
        <v>296</v>
      </c>
      <c r="W23" s="88">
        <v>43475.88863425926</v>
      </c>
      <c r="X23" s="89" t="s">
        <v>320</v>
      </c>
      <c r="Y23" s="86"/>
      <c r="Z23" s="86"/>
      <c r="AA23" s="92" t="s">
        <v>348</v>
      </c>
      <c r="AB23" s="86"/>
      <c r="AC23" s="86" t="b">
        <v>0</v>
      </c>
      <c r="AD23" s="86">
        <v>0</v>
      </c>
      <c r="AE23" s="92" t="s">
        <v>356</v>
      </c>
      <c r="AF23" s="86" t="b">
        <v>0</v>
      </c>
      <c r="AG23" s="86" t="s">
        <v>358</v>
      </c>
      <c r="AH23" s="86"/>
      <c r="AI23" s="92" t="s">
        <v>356</v>
      </c>
      <c r="AJ23" s="86" t="b">
        <v>0</v>
      </c>
      <c r="AK23" s="86">
        <v>0</v>
      </c>
      <c r="AL23" s="92" t="s">
        <v>356</v>
      </c>
      <c r="AM23" s="86" t="s">
        <v>367</v>
      </c>
      <c r="AN23" s="86" t="b">
        <v>0</v>
      </c>
      <c r="AO23" s="92" t="s">
        <v>348</v>
      </c>
      <c r="AP23" s="86" t="s">
        <v>176</v>
      </c>
      <c r="AQ23" s="86">
        <v>0</v>
      </c>
      <c r="AR23" s="86">
        <v>0</v>
      </c>
      <c r="AS23" s="86"/>
      <c r="AT23" s="86"/>
      <c r="AU23" s="86"/>
      <c r="AV23" s="86"/>
      <c r="AW23" s="86"/>
      <c r="AX23" s="86"/>
      <c r="AY23" s="86"/>
      <c r="AZ23" s="86"/>
      <c r="BA23">
        <v>3</v>
      </c>
      <c r="BB23" s="85" t="str">
        <f>REPLACE(INDEX(GroupVertices[Group],MATCH(Edges24[[#This Row],[Vertex 1]],GroupVertices[Vertex],0)),1,1,"")</f>
        <v>1</v>
      </c>
      <c r="BC23" s="85" t="str">
        <f>REPLACE(INDEX(GroupVertices[Group],MATCH(Edges24[[#This Row],[Vertex 2]],GroupVertices[Vertex],0)),1,1,"")</f>
        <v>1</v>
      </c>
      <c r="BD23" s="51">
        <v>1</v>
      </c>
      <c r="BE23" s="52">
        <v>4.3478260869565215</v>
      </c>
      <c r="BF23" s="51">
        <v>0</v>
      </c>
      <c r="BG23" s="52">
        <v>0</v>
      </c>
      <c r="BH23" s="51">
        <v>0</v>
      </c>
      <c r="BI23" s="52">
        <v>0</v>
      </c>
      <c r="BJ23" s="51">
        <v>22</v>
      </c>
      <c r="BK23" s="52">
        <v>95.65217391304348</v>
      </c>
      <c r="BL23" s="51">
        <v>23</v>
      </c>
    </row>
    <row r="24" spans="1:64" ht="15">
      <c r="A24" s="84" t="s">
        <v>218</v>
      </c>
      <c r="B24" s="84" t="s">
        <v>222</v>
      </c>
      <c r="C24" s="53"/>
      <c r="D24" s="54"/>
      <c r="E24" s="65"/>
      <c r="F24" s="55"/>
      <c r="G24" s="53"/>
      <c r="H24" s="57"/>
      <c r="I24" s="56"/>
      <c r="J24" s="56"/>
      <c r="K24" s="36" t="s">
        <v>66</v>
      </c>
      <c r="L24" s="83">
        <v>30</v>
      </c>
      <c r="M24" s="83"/>
      <c r="N24" s="63"/>
      <c r="O24" s="86" t="s">
        <v>227</v>
      </c>
      <c r="P24" s="88">
        <v>43475.89989583333</v>
      </c>
      <c r="Q24" s="86" t="s">
        <v>248</v>
      </c>
      <c r="R24" s="86"/>
      <c r="S24" s="86"/>
      <c r="T24" s="86"/>
      <c r="U24" s="86"/>
      <c r="V24" s="89" t="s">
        <v>296</v>
      </c>
      <c r="W24" s="88">
        <v>43475.89989583333</v>
      </c>
      <c r="X24" s="89" t="s">
        <v>321</v>
      </c>
      <c r="Y24" s="86"/>
      <c r="Z24" s="86"/>
      <c r="AA24" s="92" t="s">
        <v>349</v>
      </c>
      <c r="AB24" s="86"/>
      <c r="AC24" s="86" t="b">
        <v>0</v>
      </c>
      <c r="AD24" s="86">
        <v>0</v>
      </c>
      <c r="AE24" s="92" t="s">
        <v>356</v>
      </c>
      <c r="AF24" s="86" t="b">
        <v>0</v>
      </c>
      <c r="AG24" s="86" t="s">
        <v>358</v>
      </c>
      <c r="AH24" s="86"/>
      <c r="AI24" s="92" t="s">
        <v>356</v>
      </c>
      <c r="AJ24" s="86" t="b">
        <v>0</v>
      </c>
      <c r="AK24" s="86">
        <v>0</v>
      </c>
      <c r="AL24" s="92" t="s">
        <v>345</v>
      </c>
      <c r="AM24" s="86" t="s">
        <v>361</v>
      </c>
      <c r="AN24" s="86" t="b">
        <v>0</v>
      </c>
      <c r="AO24" s="92" t="s">
        <v>345</v>
      </c>
      <c r="AP24" s="86" t="s">
        <v>176</v>
      </c>
      <c r="AQ24" s="86">
        <v>0</v>
      </c>
      <c r="AR24" s="86">
        <v>0</v>
      </c>
      <c r="AS24" s="86"/>
      <c r="AT24" s="86"/>
      <c r="AU24" s="86"/>
      <c r="AV24" s="86"/>
      <c r="AW24" s="86"/>
      <c r="AX24" s="86"/>
      <c r="AY24" s="86"/>
      <c r="AZ24" s="86"/>
      <c r="BA24">
        <v>3</v>
      </c>
      <c r="BB24" s="85" t="str">
        <f>REPLACE(INDEX(GroupVertices[Group],MATCH(Edges24[[#This Row],[Vertex 1]],GroupVertices[Vertex],0)),1,1,"")</f>
        <v>1</v>
      </c>
      <c r="BC24" s="85" t="str">
        <f>REPLACE(INDEX(GroupVertices[Group],MATCH(Edges24[[#This Row],[Vertex 2]],GroupVertices[Vertex],0)),1,1,"")</f>
        <v>1</v>
      </c>
      <c r="BD24" s="51">
        <v>1</v>
      </c>
      <c r="BE24" s="52">
        <v>4.761904761904762</v>
      </c>
      <c r="BF24" s="51">
        <v>0</v>
      </c>
      <c r="BG24" s="52">
        <v>0</v>
      </c>
      <c r="BH24" s="51">
        <v>0</v>
      </c>
      <c r="BI24" s="52">
        <v>0</v>
      </c>
      <c r="BJ24" s="51">
        <v>20</v>
      </c>
      <c r="BK24" s="52">
        <v>95.23809523809524</v>
      </c>
      <c r="BL24" s="51">
        <v>21</v>
      </c>
    </row>
    <row r="25" spans="1:64" ht="15">
      <c r="A25" s="84" t="s">
        <v>218</v>
      </c>
      <c r="B25" s="84" t="s">
        <v>222</v>
      </c>
      <c r="C25" s="53"/>
      <c r="D25" s="54"/>
      <c r="E25" s="65"/>
      <c r="F25" s="55"/>
      <c r="G25" s="53"/>
      <c r="H25" s="57"/>
      <c r="I25" s="56"/>
      <c r="J25" s="56"/>
      <c r="K25" s="36" t="s">
        <v>66</v>
      </c>
      <c r="L25" s="83">
        <v>31</v>
      </c>
      <c r="M25" s="83"/>
      <c r="N25" s="63"/>
      <c r="O25" s="86" t="s">
        <v>227</v>
      </c>
      <c r="P25" s="88">
        <v>43476.65769675926</v>
      </c>
      <c r="Q25" s="86" t="s">
        <v>249</v>
      </c>
      <c r="R25" s="89" t="s">
        <v>265</v>
      </c>
      <c r="S25" s="86" t="s">
        <v>273</v>
      </c>
      <c r="T25" s="86" t="s">
        <v>283</v>
      </c>
      <c r="U25" s="86"/>
      <c r="V25" s="89" t="s">
        <v>296</v>
      </c>
      <c r="W25" s="88">
        <v>43476.65769675926</v>
      </c>
      <c r="X25" s="89" t="s">
        <v>322</v>
      </c>
      <c r="Y25" s="86"/>
      <c r="Z25" s="86"/>
      <c r="AA25" s="92" t="s">
        <v>350</v>
      </c>
      <c r="AB25" s="86"/>
      <c r="AC25" s="86" t="b">
        <v>0</v>
      </c>
      <c r="AD25" s="86">
        <v>1</v>
      </c>
      <c r="AE25" s="92" t="s">
        <v>356</v>
      </c>
      <c r="AF25" s="86" t="b">
        <v>0</v>
      </c>
      <c r="AG25" s="86" t="s">
        <v>358</v>
      </c>
      <c r="AH25" s="86"/>
      <c r="AI25" s="92" t="s">
        <v>356</v>
      </c>
      <c r="AJ25" s="86" t="b">
        <v>0</v>
      </c>
      <c r="AK25" s="86">
        <v>1</v>
      </c>
      <c r="AL25" s="92" t="s">
        <v>356</v>
      </c>
      <c r="AM25" s="86" t="s">
        <v>367</v>
      </c>
      <c r="AN25" s="86" t="b">
        <v>0</v>
      </c>
      <c r="AO25" s="92" t="s">
        <v>350</v>
      </c>
      <c r="AP25" s="86" t="s">
        <v>176</v>
      </c>
      <c r="AQ25" s="86">
        <v>0</v>
      </c>
      <c r="AR25" s="86">
        <v>0</v>
      </c>
      <c r="AS25" s="86"/>
      <c r="AT25" s="86"/>
      <c r="AU25" s="86"/>
      <c r="AV25" s="86"/>
      <c r="AW25" s="86"/>
      <c r="AX25" s="86"/>
      <c r="AY25" s="86"/>
      <c r="AZ25" s="86"/>
      <c r="BA25">
        <v>3</v>
      </c>
      <c r="BB25" s="85" t="str">
        <f>REPLACE(INDEX(GroupVertices[Group],MATCH(Edges24[[#This Row],[Vertex 1]],GroupVertices[Vertex],0)),1,1,"")</f>
        <v>1</v>
      </c>
      <c r="BC25" s="85" t="str">
        <f>REPLACE(INDEX(GroupVertices[Group],MATCH(Edges24[[#This Row],[Vertex 2]],GroupVertices[Vertex],0)),1,1,"")</f>
        <v>1</v>
      </c>
      <c r="BD25" s="51">
        <v>2</v>
      </c>
      <c r="BE25" s="52">
        <v>6.666666666666667</v>
      </c>
      <c r="BF25" s="51">
        <v>0</v>
      </c>
      <c r="BG25" s="52">
        <v>0</v>
      </c>
      <c r="BH25" s="51">
        <v>0</v>
      </c>
      <c r="BI25" s="52">
        <v>0</v>
      </c>
      <c r="BJ25" s="51">
        <v>28</v>
      </c>
      <c r="BK25" s="52">
        <v>93.33333333333333</v>
      </c>
      <c r="BL25" s="51">
        <v>30</v>
      </c>
    </row>
    <row r="26" spans="1:64" ht="15">
      <c r="A26" s="84" t="s">
        <v>218</v>
      </c>
      <c r="B26" s="84" t="s">
        <v>218</v>
      </c>
      <c r="C26" s="53"/>
      <c r="D26" s="54"/>
      <c r="E26" s="65"/>
      <c r="F26" s="55"/>
      <c r="G26" s="53"/>
      <c r="H26" s="57"/>
      <c r="I26" s="56"/>
      <c r="J26" s="56"/>
      <c r="K26" s="36" t="s">
        <v>65</v>
      </c>
      <c r="L26" s="83">
        <v>32</v>
      </c>
      <c r="M26" s="83"/>
      <c r="N26" s="63"/>
      <c r="O26" s="86" t="s">
        <v>176</v>
      </c>
      <c r="P26" s="88">
        <v>43468.61908564815</v>
      </c>
      <c r="Q26" s="86" t="s">
        <v>250</v>
      </c>
      <c r="R26" s="89" t="s">
        <v>266</v>
      </c>
      <c r="S26" s="86" t="s">
        <v>272</v>
      </c>
      <c r="T26" s="86"/>
      <c r="U26" s="86"/>
      <c r="V26" s="89" t="s">
        <v>296</v>
      </c>
      <c r="W26" s="88">
        <v>43468.61908564815</v>
      </c>
      <c r="X26" s="89" t="s">
        <v>323</v>
      </c>
      <c r="Y26" s="86"/>
      <c r="Z26" s="86"/>
      <c r="AA26" s="92" t="s">
        <v>351</v>
      </c>
      <c r="AB26" s="86"/>
      <c r="AC26" s="86" t="b">
        <v>0</v>
      </c>
      <c r="AD26" s="86">
        <v>0</v>
      </c>
      <c r="AE26" s="92" t="s">
        <v>356</v>
      </c>
      <c r="AF26" s="86" t="b">
        <v>0</v>
      </c>
      <c r="AG26" s="86" t="s">
        <v>358</v>
      </c>
      <c r="AH26" s="86"/>
      <c r="AI26" s="92" t="s">
        <v>356</v>
      </c>
      <c r="AJ26" s="86" t="b">
        <v>0</v>
      </c>
      <c r="AK26" s="86">
        <v>0</v>
      </c>
      <c r="AL26" s="92" t="s">
        <v>356</v>
      </c>
      <c r="AM26" s="86" t="s">
        <v>361</v>
      </c>
      <c r="AN26" s="86" t="b">
        <v>1</v>
      </c>
      <c r="AO26" s="92" t="s">
        <v>351</v>
      </c>
      <c r="AP26" s="86" t="s">
        <v>176</v>
      </c>
      <c r="AQ26" s="86">
        <v>0</v>
      </c>
      <c r="AR26" s="86">
        <v>0</v>
      </c>
      <c r="AS26" s="86"/>
      <c r="AT26" s="86"/>
      <c r="AU26" s="86"/>
      <c r="AV26" s="86"/>
      <c r="AW26" s="86"/>
      <c r="AX26" s="86"/>
      <c r="AY26" s="86"/>
      <c r="AZ26" s="86"/>
      <c r="BA26">
        <v>5</v>
      </c>
      <c r="BB26" s="85" t="str">
        <f>REPLACE(INDEX(GroupVertices[Group],MATCH(Edges24[[#This Row],[Vertex 1]],GroupVertices[Vertex],0)),1,1,"")</f>
        <v>1</v>
      </c>
      <c r="BC26" s="85" t="str">
        <f>REPLACE(INDEX(GroupVertices[Group],MATCH(Edges24[[#This Row],[Vertex 2]],GroupVertices[Vertex],0)),1,1,"")</f>
        <v>1</v>
      </c>
      <c r="BD26" s="51">
        <v>2</v>
      </c>
      <c r="BE26" s="52">
        <v>9.090909090909092</v>
      </c>
      <c r="BF26" s="51">
        <v>0</v>
      </c>
      <c r="BG26" s="52">
        <v>0</v>
      </c>
      <c r="BH26" s="51">
        <v>0</v>
      </c>
      <c r="BI26" s="52">
        <v>0</v>
      </c>
      <c r="BJ26" s="51">
        <v>20</v>
      </c>
      <c r="BK26" s="52">
        <v>90.9090909090909</v>
      </c>
      <c r="BL26" s="51">
        <v>22</v>
      </c>
    </row>
    <row r="27" spans="1:64" ht="15">
      <c r="A27" s="84" t="s">
        <v>218</v>
      </c>
      <c r="B27" s="84" t="s">
        <v>218</v>
      </c>
      <c r="C27" s="53"/>
      <c r="D27" s="54"/>
      <c r="E27" s="65"/>
      <c r="F27" s="55"/>
      <c r="G27" s="53"/>
      <c r="H27" s="57"/>
      <c r="I27" s="56"/>
      <c r="J27" s="56"/>
      <c r="K27" s="36" t="s">
        <v>65</v>
      </c>
      <c r="L27" s="83">
        <v>33</v>
      </c>
      <c r="M27" s="83"/>
      <c r="N27" s="63"/>
      <c r="O27" s="86" t="s">
        <v>176</v>
      </c>
      <c r="P27" s="88">
        <v>43468.61971064815</v>
      </c>
      <c r="Q27" s="86" t="s">
        <v>251</v>
      </c>
      <c r="R27" s="89" t="s">
        <v>267</v>
      </c>
      <c r="S27" s="86" t="s">
        <v>272</v>
      </c>
      <c r="T27" s="86"/>
      <c r="U27" s="86"/>
      <c r="V27" s="89" t="s">
        <v>296</v>
      </c>
      <c r="W27" s="88">
        <v>43468.61971064815</v>
      </c>
      <c r="X27" s="89" t="s">
        <v>324</v>
      </c>
      <c r="Y27" s="86"/>
      <c r="Z27" s="86"/>
      <c r="AA27" s="92" t="s">
        <v>352</v>
      </c>
      <c r="AB27" s="86"/>
      <c r="AC27" s="86" t="b">
        <v>0</v>
      </c>
      <c r="AD27" s="86">
        <v>0</v>
      </c>
      <c r="AE27" s="92" t="s">
        <v>356</v>
      </c>
      <c r="AF27" s="86" t="b">
        <v>0</v>
      </c>
      <c r="AG27" s="86" t="s">
        <v>358</v>
      </c>
      <c r="AH27" s="86"/>
      <c r="AI27" s="92" t="s">
        <v>356</v>
      </c>
      <c r="AJ27" s="86" t="b">
        <v>0</v>
      </c>
      <c r="AK27" s="86">
        <v>0</v>
      </c>
      <c r="AL27" s="92" t="s">
        <v>356</v>
      </c>
      <c r="AM27" s="86" t="s">
        <v>361</v>
      </c>
      <c r="AN27" s="86" t="b">
        <v>1</v>
      </c>
      <c r="AO27" s="92" t="s">
        <v>352</v>
      </c>
      <c r="AP27" s="86" t="s">
        <v>176</v>
      </c>
      <c r="AQ27" s="86">
        <v>0</v>
      </c>
      <c r="AR27" s="86">
        <v>0</v>
      </c>
      <c r="AS27" s="86"/>
      <c r="AT27" s="86"/>
      <c r="AU27" s="86"/>
      <c r="AV27" s="86"/>
      <c r="AW27" s="86"/>
      <c r="AX27" s="86"/>
      <c r="AY27" s="86"/>
      <c r="AZ27" s="86"/>
      <c r="BA27">
        <v>5</v>
      </c>
      <c r="BB27" s="85" t="str">
        <f>REPLACE(INDEX(GroupVertices[Group],MATCH(Edges24[[#This Row],[Vertex 1]],GroupVertices[Vertex],0)),1,1,"")</f>
        <v>1</v>
      </c>
      <c r="BC27" s="85" t="str">
        <f>REPLACE(INDEX(GroupVertices[Group],MATCH(Edges24[[#This Row],[Vertex 2]],GroupVertices[Vertex],0)),1,1,"")</f>
        <v>1</v>
      </c>
      <c r="BD27" s="51">
        <v>2</v>
      </c>
      <c r="BE27" s="52">
        <v>9.090909090909092</v>
      </c>
      <c r="BF27" s="51">
        <v>0</v>
      </c>
      <c r="BG27" s="52">
        <v>0</v>
      </c>
      <c r="BH27" s="51">
        <v>0</v>
      </c>
      <c r="BI27" s="52">
        <v>0</v>
      </c>
      <c r="BJ27" s="51">
        <v>20</v>
      </c>
      <c r="BK27" s="52">
        <v>90.9090909090909</v>
      </c>
      <c r="BL27" s="51">
        <v>22</v>
      </c>
    </row>
    <row r="28" spans="1:64" ht="15">
      <c r="A28" s="84" t="s">
        <v>218</v>
      </c>
      <c r="B28" s="84" t="s">
        <v>218</v>
      </c>
      <c r="C28" s="53"/>
      <c r="D28" s="54"/>
      <c r="E28" s="65"/>
      <c r="F28" s="55"/>
      <c r="G28" s="53"/>
      <c r="H28" s="57"/>
      <c r="I28" s="56"/>
      <c r="J28" s="56"/>
      <c r="K28" s="36" t="s">
        <v>65</v>
      </c>
      <c r="L28" s="83">
        <v>34</v>
      </c>
      <c r="M28" s="83"/>
      <c r="N28" s="63"/>
      <c r="O28" s="86" t="s">
        <v>176</v>
      </c>
      <c r="P28" s="88">
        <v>43473.60653935185</v>
      </c>
      <c r="Q28" s="86" t="s">
        <v>252</v>
      </c>
      <c r="R28" s="89" t="s">
        <v>268</v>
      </c>
      <c r="S28" s="86" t="s">
        <v>276</v>
      </c>
      <c r="T28" s="86" t="s">
        <v>285</v>
      </c>
      <c r="U28" s="86"/>
      <c r="V28" s="89" t="s">
        <v>296</v>
      </c>
      <c r="W28" s="88">
        <v>43473.60653935185</v>
      </c>
      <c r="X28" s="89" t="s">
        <v>325</v>
      </c>
      <c r="Y28" s="86"/>
      <c r="Z28" s="86"/>
      <c r="AA28" s="92" t="s">
        <v>353</v>
      </c>
      <c r="AB28" s="86"/>
      <c r="AC28" s="86" t="b">
        <v>0</v>
      </c>
      <c r="AD28" s="86">
        <v>1</v>
      </c>
      <c r="AE28" s="92" t="s">
        <v>356</v>
      </c>
      <c r="AF28" s="86" t="b">
        <v>0</v>
      </c>
      <c r="AG28" s="86" t="s">
        <v>358</v>
      </c>
      <c r="AH28" s="86"/>
      <c r="AI28" s="92" t="s">
        <v>356</v>
      </c>
      <c r="AJ28" s="86" t="b">
        <v>0</v>
      </c>
      <c r="AK28" s="86">
        <v>0</v>
      </c>
      <c r="AL28" s="92" t="s">
        <v>356</v>
      </c>
      <c r="AM28" s="86" t="s">
        <v>361</v>
      </c>
      <c r="AN28" s="86" t="b">
        <v>0</v>
      </c>
      <c r="AO28" s="92" t="s">
        <v>353</v>
      </c>
      <c r="AP28" s="86" t="s">
        <v>176</v>
      </c>
      <c r="AQ28" s="86">
        <v>0</v>
      </c>
      <c r="AR28" s="86">
        <v>0</v>
      </c>
      <c r="AS28" s="86"/>
      <c r="AT28" s="86"/>
      <c r="AU28" s="86"/>
      <c r="AV28" s="86"/>
      <c r="AW28" s="86"/>
      <c r="AX28" s="86"/>
      <c r="AY28" s="86"/>
      <c r="AZ28" s="86"/>
      <c r="BA28">
        <v>5</v>
      </c>
      <c r="BB28" s="85" t="str">
        <f>REPLACE(INDEX(GroupVertices[Group],MATCH(Edges24[[#This Row],[Vertex 1]],GroupVertices[Vertex],0)),1,1,"")</f>
        <v>1</v>
      </c>
      <c r="BC28" s="85" t="str">
        <f>REPLACE(INDEX(GroupVertices[Group],MATCH(Edges24[[#This Row],[Vertex 2]],GroupVertices[Vertex],0)),1,1,"")</f>
        <v>1</v>
      </c>
      <c r="BD28" s="51">
        <v>3</v>
      </c>
      <c r="BE28" s="52">
        <v>7.894736842105263</v>
      </c>
      <c r="BF28" s="51">
        <v>0</v>
      </c>
      <c r="BG28" s="52">
        <v>0</v>
      </c>
      <c r="BH28" s="51">
        <v>0</v>
      </c>
      <c r="BI28" s="52">
        <v>0</v>
      </c>
      <c r="BJ28" s="51">
        <v>35</v>
      </c>
      <c r="BK28" s="52">
        <v>92.10526315789474</v>
      </c>
      <c r="BL28" s="51">
        <v>38</v>
      </c>
    </row>
    <row r="29" spans="1:64" ht="15">
      <c r="A29" s="84" t="s">
        <v>218</v>
      </c>
      <c r="B29" s="84" t="s">
        <v>218</v>
      </c>
      <c r="C29" s="53"/>
      <c r="D29" s="54"/>
      <c r="E29" s="65"/>
      <c r="F29" s="55"/>
      <c r="G29" s="53"/>
      <c r="H29" s="57"/>
      <c r="I29" s="56"/>
      <c r="J29" s="56"/>
      <c r="K29" s="36" t="s">
        <v>65</v>
      </c>
      <c r="L29" s="83">
        <v>35</v>
      </c>
      <c r="M29" s="83"/>
      <c r="N29" s="63"/>
      <c r="O29" s="86" t="s">
        <v>176</v>
      </c>
      <c r="P29" s="88">
        <v>43476.85361111111</v>
      </c>
      <c r="Q29" s="86" t="s">
        <v>253</v>
      </c>
      <c r="R29" s="89" t="s">
        <v>269</v>
      </c>
      <c r="S29" s="86" t="s">
        <v>279</v>
      </c>
      <c r="T29" s="86" t="s">
        <v>286</v>
      </c>
      <c r="U29" s="86"/>
      <c r="V29" s="89" t="s">
        <v>296</v>
      </c>
      <c r="W29" s="88">
        <v>43476.85361111111</v>
      </c>
      <c r="X29" s="89" t="s">
        <v>326</v>
      </c>
      <c r="Y29" s="86"/>
      <c r="Z29" s="86"/>
      <c r="AA29" s="92" t="s">
        <v>354</v>
      </c>
      <c r="AB29" s="86"/>
      <c r="AC29" s="86" t="b">
        <v>0</v>
      </c>
      <c r="AD29" s="86">
        <v>0</v>
      </c>
      <c r="AE29" s="92" t="s">
        <v>356</v>
      </c>
      <c r="AF29" s="86" t="b">
        <v>0</v>
      </c>
      <c r="AG29" s="86" t="s">
        <v>358</v>
      </c>
      <c r="AH29" s="86"/>
      <c r="AI29" s="92" t="s">
        <v>356</v>
      </c>
      <c r="AJ29" s="86" t="b">
        <v>0</v>
      </c>
      <c r="AK29" s="86">
        <v>0</v>
      </c>
      <c r="AL29" s="92" t="s">
        <v>356</v>
      </c>
      <c r="AM29" s="86" t="s">
        <v>361</v>
      </c>
      <c r="AN29" s="86" t="b">
        <v>0</v>
      </c>
      <c r="AO29" s="92" t="s">
        <v>354</v>
      </c>
      <c r="AP29" s="86" t="s">
        <v>176</v>
      </c>
      <c r="AQ29" s="86">
        <v>0</v>
      </c>
      <c r="AR29" s="86">
        <v>0</v>
      </c>
      <c r="AS29" s="86"/>
      <c r="AT29" s="86"/>
      <c r="AU29" s="86"/>
      <c r="AV29" s="86"/>
      <c r="AW29" s="86"/>
      <c r="AX29" s="86"/>
      <c r="AY29" s="86"/>
      <c r="AZ29" s="86"/>
      <c r="BA29">
        <v>5</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16</v>
      </c>
      <c r="BK29" s="52">
        <v>100</v>
      </c>
      <c r="BL29" s="51">
        <v>16</v>
      </c>
    </row>
    <row r="30" spans="1:64" ht="15">
      <c r="A30" s="84" t="s">
        <v>218</v>
      </c>
      <c r="B30" s="84" t="s">
        <v>218</v>
      </c>
      <c r="C30" s="53"/>
      <c r="D30" s="54"/>
      <c r="E30" s="65"/>
      <c r="F30" s="55"/>
      <c r="G30" s="53"/>
      <c r="H30" s="57"/>
      <c r="I30" s="56"/>
      <c r="J30" s="56"/>
      <c r="K30" s="36" t="s">
        <v>65</v>
      </c>
      <c r="L30" s="83">
        <v>36</v>
      </c>
      <c r="M30" s="83"/>
      <c r="N30" s="63"/>
      <c r="O30" s="86" t="s">
        <v>176</v>
      </c>
      <c r="P30" s="88">
        <v>43476.85502314815</v>
      </c>
      <c r="Q30" s="86" t="s">
        <v>254</v>
      </c>
      <c r="R30" s="89" t="s">
        <v>270</v>
      </c>
      <c r="S30" s="86" t="s">
        <v>272</v>
      </c>
      <c r="T30" s="86"/>
      <c r="U30" s="86"/>
      <c r="V30" s="89" t="s">
        <v>296</v>
      </c>
      <c r="W30" s="88">
        <v>43476.85502314815</v>
      </c>
      <c r="X30" s="89" t="s">
        <v>327</v>
      </c>
      <c r="Y30" s="86"/>
      <c r="Z30" s="86"/>
      <c r="AA30" s="92" t="s">
        <v>355</v>
      </c>
      <c r="AB30" s="86"/>
      <c r="AC30" s="86" t="b">
        <v>0</v>
      </c>
      <c r="AD30" s="86">
        <v>0</v>
      </c>
      <c r="AE30" s="92" t="s">
        <v>356</v>
      </c>
      <c r="AF30" s="86" t="b">
        <v>1</v>
      </c>
      <c r="AG30" s="86" t="s">
        <v>358</v>
      </c>
      <c r="AH30" s="86"/>
      <c r="AI30" s="92" t="s">
        <v>360</v>
      </c>
      <c r="AJ30" s="86" t="b">
        <v>0</v>
      </c>
      <c r="AK30" s="86">
        <v>0</v>
      </c>
      <c r="AL30" s="92" t="s">
        <v>356</v>
      </c>
      <c r="AM30" s="86" t="s">
        <v>361</v>
      </c>
      <c r="AN30" s="86" t="b">
        <v>0</v>
      </c>
      <c r="AO30" s="92" t="s">
        <v>355</v>
      </c>
      <c r="AP30" s="86" t="s">
        <v>176</v>
      </c>
      <c r="AQ30" s="86">
        <v>0</v>
      </c>
      <c r="AR30" s="86">
        <v>0</v>
      </c>
      <c r="AS30" s="86"/>
      <c r="AT30" s="86"/>
      <c r="AU30" s="86"/>
      <c r="AV30" s="86"/>
      <c r="AW30" s="86"/>
      <c r="AX30" s="86"/>
      <c r="AY30" s="86"/>
      <c r="AZ30" s="86"/>
      <c r="BA30">
        <v>5</v>
      </c>
      <c r="BB30" s="85" t="str">
        <f>REPLACE(INDEX(GroupVertices[Group],MATCH(Edges24[[#This Row],[Vertex 1]],GroupVertices[Vertex],0)),1,1,"")</f>
        <v>1</v>
      </c>
      <c r="BC30" s="85" t="str">
        <f>REPLACE(INDEX(GroupVertices[Group],MATCH(Edges24[[#This Row],[Vertex 2]],GroupVertices[Vertex],0)),1,1,"")</f>
        <v>1</v>
      </c>
      <c r="BD30" s="51">
        <v>1</v>
      </c>
      <c r="BE30" s="52">
        <v>16.666666666666668</v>
      </c>
      <c r="BF30" s="51">
        <v>0</v>
      </c>
      <c r="BG30" s="52">
        <v>0</v>
      </c>
      <c r="BH30" s="51">
        <v>0</v>
      </c>
      <c r="BI30" s="52">
        <v>0</v>
      </c>
      <c r="BJ30" s="51">
        <v>5</v>
      </c>
      <c r="BK30" s="52">
        <v>83.33333333333333</v>
      </c>
      <c r="BL30" s="51">
        <v>6</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4" r:id="rId1" display="https://www.accuvia.com/single-post/2018/12/30/The-Future-of-Customer-Intelligence"/>
    <hyperlink ref="R7" r:id="rId2" display="https://twitter.com/TruRating/status/1082274711239868417"/>
    <hyperlink ref="R8" r:id="rId3" display="https://paymentweek.com/2019-1-10-intelligent-customer-feedback-retailers-via-new-gk-software-trurating-partnership/?utm_source=dlvr.it&amp;utm_medium=twitter"/>
    <hyperlink ref="R9" r:id="rId4" display="https://www.thepaypers.com/ecommerce/gk-software-trurating-team-up-for-intelligent-customer-feedback-for-retailers/776809-25?utm_source=dlvr.it&amp;utm_medium=twitter"/>
    <hyperlink ref="R10" r:id="rId5" display="https://www.destinationcrm.com/Articles/ReadArticle.aspx?ArticleID=129358"/>
    <hyperlink ref="R11" r:id="rId6" display="https://gems.trurating.com/2019/01/07/intelligent-questions-the-future-of-feedback/?utm_source=TW&amp;utm_medium=Social&amp;utm_campaign=IntelligentQuestions"/>
    <hyperlink ref="R13" r:id="rId7" display="https://twitter.com/dgingiss/status/1080980910269517824"/>
    <hyperlink ref="R15" r:id="rId8" display="https://www.accuvia.com/single-post/2018/12/30/The-Future-of-Customer-Intelligence"/>
    <hyperlink ref="R16" r:id="rId9" display="https://www.trurating.com/NRF2019"/>
    <hyperlink ref="R18" r:id="rId10" display="https://www.youtube.com/watch?v=r0fBuRJGwrA"/>
    <hyperlink ref="R20" r:id="rId11" display="https://paymentweek.com/2019-1-10-intelligent-customer-feedback-retailers-via-new-gk-software-trurating-partnership/"/>
    <hyperlink ref="R23" r:id="rId12" display="https://paymentweek.com/2019-1-10-intelligent-customer-feedback-retailers-via-new-gk-software-trurating-partnership/"/>
    <hyperlink ref="R25" r:id="rId13" display="https://paymentweek.com/2019-1-10-intelligent-customer-feedback-retailers-via-new-gk-software-trurating-partnership/"/>
    <hyperlink ref="R26" r:id="rId14" display="https://twitter.com/i/web/status/1080839069859545088"/>
    <hyperlink ref="R27" r:id="rId15" display="https://twitter.com/i/web/status/1080839293785042944"/>
    <hyperlink ref="R28" r:id="rId16" display="https://gems.trurating.com/2019/01/08/profile-pages-a-fresh-new-look-for-2019/?utm_source=TW&amp;utm_medium=Social&amp;utm_campaign=ProfilePages"/>
    <hyperlink ref="R29" r:id="rId17" display="https://streetfightmag.com/2019/01/11/this-solution-showcases-the-future-of-collecting-customer-feedback-at-pos/"/>
    <hyperlink ref="R30" r:id="rId18" display="https://twitter.com/streetfightmag/status/1083761830789492736"/>
    <hyperlink ref="U12" r:id="rId19" display="https://pbs.twimg.com/tweet_video_thumb/DwUlRdDW0AAH3VS.jpg"/>
    <hyperlink ref="U16" r:id="rId20" display="https://pbs.twimg.com/media/DweaS1EWwAUQ6Z-.jpg"/>
    <hyperlink ref="U18" r:id="rId21" display="https://pbs.twimg.com/media/DwkqS5eU0AAA1KA.jpg"/>
    <hyperlink ref="V3" r:id="rId22" display="http://pbs.twimg.com/profile_images/660759706554748928/oljnXKAM_normal.jpg"/>
    <hyperlink ref="V4" r:id="rId23" display="http://pbs.twimg.com/profile_images/660759706554748928/oljnXKAM_normal.jpg"/>
    <hyperlink ref="V5" r:id="rId24" display="http://pbs.twimg.com/profile_images/1068156781476630528/pqUSEn55_normal.jpg"/>
    <hyperlink ref="V6" r:id="rId25" display="http://pbs.twimg.com/profile_images/1068156781476630528/pqUSEn55_normal.jpg"/>
    <hyperlink ref="V7" r:id="rId26" display="http://pbs.twimg.com/profile_images/521694758696009729/mD8iRcEp_normal.jpeg"/>
    <hyperlink ref="V8" r:id="rId27" display="http://pbs.twimg.com/profile_images/2995195932/06d6ffaa218d344678ffe3df160ed42f_normal.png"/>
    <hyperlink ref="V9" r:id="rId28" display="http://pbs.twimg.com/profile_images/915514863559966720/d0L1gMRJ_normal.jpg"/>
    <hyperlink ref="V10" r:id="rId29" display="http://pbs.twimg.com/profile_images/806914304561684480/e4EvbujK_normal.jpg"/>
    <hyperlink ref="V11" r:id="rId30" display="http://pbs.twimg.com/profile_images/1080398583000633345/qwFLWNM3_normal.jpg"/>
    <hyperlink ref="V12" r:id="rId31" display="https://pbs.twimg.com/tweet_video_thumb/DwUlRdDW0AAH3VS.jpg"/>
    <hyperlink ref="V13" r:id="rId32" display="http://pbs.twimg.com/profile_images/1080398583000633345/qwFLWNM3_normal.jpg"/>
    <hyperlink ref="V14" r:id="rId33" display="http://pbs.twimg.com/profile_images/825443965247877120/NN0MCiQG_normal.jpg"/>
    <hyperlink ref="V15" r:id="rId34" display="http://pbs.twimg.com/profile_images/1080398583000633345/qwFLWNM3_normal.jpg"/>
    <hyperlink ref="V16" r:id="rId35" display="https://pbs.twimg.com/media/DweaS1EWwAUQ6Z-.jpg"/>
    <hyperlink ref="V17" r:id="rId36" display="http://pbs.twimg.com/profile_images/740627963557744640/Ac0eZ0jS_normal.jpg"/>
    <hyperlink ref="V18" r:id="rId37" display="https://pbs.twimg.com/media/DwkqS5eU0AAA1KA.jpg"/>
    <hyperlink ref="V19" r:id="rId38" display="http://pbs.twimg.com/profile_images/1080398583000633345/qwFLWNM3_normal.jpg"/>
    <hyperlink ref="V20" r:id="rId39" display="http://pbs.twimg.com/profile_images/941009833926344704/gicrE24c_normal.jpg"/>
    <hyperlink ref="V21" r:id="rId40" display="http://pbs.twimg.com/profile_images/941009833926344704/gicrE24c_normal.jpg"/>
    <hyperlink ref="V22" r:id="rId41" display="http://pbs.twimg.com/profile_images/941009833926344704/gicrE24c_normal.jpg"/>
    <hyperlink ref="V23" r:id="rId42" display="http://pbs.twimg.com/profile_images/1080398583000633345/qwFLWNM3_normal.jpg"/>
    <hyperlink ref="V24" r:id="rId43" display="http://pbs.twimg.com/profile_images/1080398583000633345/qwFLWNM3_normal.jpg"/>
    <hyperlink ref="V25" r:id="rId44" display="http://pbs.twimg.com/profile_images/1080398583000633345/qwFLWNM3_normal.jpg"/>
    <hyperlink ref="V26" r:id="rId45" display="http://pbs.twimg.com/profile_images/1080398583000633345/qwFLWNM3_normal.jpg"/>
    <hyperlink ref="V27" r:id="rId46" display="http://pbs.twimg.com/profile_images/1080398583000633345/qwFLWNM3_normal.jpg"/>
    <hyperlink ref="V28" r:id="rId47" display="http://pbs.twimg.com/profile_images/1080398583000633345/qwFLWNM3_normal.jpg"/>
    <hyperlink ref="V29" r:id="rId48" display="http://pbs.twimg.com/profile_images/1080398583000633345/qwFLWNM3_normal.jpg"/>
    <hyperlink ref="V30" r:id="rId49" display="http://pbs.twimg.com/profile_images/1080398583000633345/qwFLWNM3_normal.jpg"/>
    <hyperlink ref="X3" r:id="rId50" display="https://twitter.com/#!/cazturner32/status/1080850587883835393"/>
    <hyperlink ref="X4" r:id="rId51" display="https://twitter.com/#!/cazturner32/status/1080850727839432709"/>
    <hyperlink ref="X5" r:id="rId52" display="https://twitter.com/#!/jeff_w7/status/1080870146795802624"/>
    <hyperlink ref="X6" r:id="rId53" display="https://twitter.com/#!/jeff_w7/status/1080870041229410305"/>
    <hyperlink ref="X7" r:id="rId54" display="https://twitter.com/#!/smckeveny/status/1082311984492748800"/>
    <hyperlink ref="X8" r:id="rId55" display="https://twitter.com/#!/softwaretimes/status/1083417379860709377"/>
    <hyperlink ref="X9" r:id="rId56" display="https://twitter.com/#!/nmachijidenma/status/1083649477582307329"/>
    <hyperlink ref="X10" r:id="rId57" display="https://twitter.com/#!/johnrmatthews/status/1083754950893715457"/>
    <hyperlink ref="X11" r:id="rId58" display="https://twitter.com/#!/trurating/status/1082274711239868417"/>
    <hyperlink ref="X12" r:id="rId59" display="https://twitter.com/#!/dgingiss/status/1082312286998577152"/>
    <hyperlink ref="X13" r:id="rId60" display="https://twitter.com/#!/trurating/status/1082297248136998913"/>
    <hyperlink ref="X14" r:id="rId61" display="https://twitter.com/#!/accuviasw/status/1079745401811550209"/>
    <hyperlink ref="X15" r:id="rId62" display="https://twitter.com/#!/trurating/status/1080427237361496064"/>
    <hyperlink ref="X16" r:id="rId63" display="https://twitter.com/#!/trurating/status/1083005105807507458"/>
    <hyperlink ref="X17" r:id="rId64" display="https://twitter.com/#!/rmhpos/status/1083005840330616832"/>
    <hyperlink ref="X18" r:id="rId65" display="https://twitter.com/#!/rmhpos/status/1083443893369065472"/>
    <hyperlink ref="X19" r:id="rId66" display="https://twitter.com/#!/trurating/status/1083656769631600640"/>
    <hyperlink ref="X20" r:id="rId67" display="https://twitter.com/#!/gk_software_usa/status/1083424870753542144"/>
    <hyperlink ref="X21" r:id="rId68" display="https://twitter.com/#!/gk_software_usa/status/1083777086874157057"/>
    <hyperlink ref="X22" r:id="rId69" display="https://twitter.com/#!/gk_software_usa/status/1083780090008424448"/>
    <hyperlink ref="X23" r:id="rId70" display="https://twitter.com/#!/trurating/status/1083473462524633088"/>
    <hyperlink ref="X24" r:id="rId71" display="https://twitter.com/#!/trurating/status/1083477546354835456"/>
    <hyperlink ref="X25" r:id="rId72" display="https://twitter.com/#!/trurating/status/1083752163136946176"/>
    <hyperlink ref="X26" r:id="rId73" display="https://twitter.com/#!/trurating/status/1080839069859545088"/>
    <hyperlink ref="X27" r:id="rId74" display="https://twitter.com/#!/trurating/status/1080839293785042944"/>
    <hyperlink ref="X28" r:id="rId75" display="https://twitter.com/#!/trurating/status/1082646461429567494"/>
    <hyperlink ref="X29" r:id="rId76" display="https://twitter.com/#!/trurating/status/1083823161865629699"/>
    <hyperlink ref="X30" r:id="rId77" display="https://twitter.com/#!/trurating/status/1083823672878604288"/>
  </hyperlinks>
  <printOptions/>
  <pageMargins left="0.7" right="0.7" top="0.75" bottom="0.75" header="0.3" footer="0.3"/>
  <pageSetup horizontalDpi="600" verticalDpi="600" orientation="portrait" r:id="rId81"/>
  <legacyDrawing r:id="rId79"/>
  <tableParts>
    <tablePart r:id="rId8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v>
      </c>
      <c r="B1" s="13" t="s">
        <v>34</v>
      </c>
    </row>
    <row r="2" spans="1:2" ht="15">
      <c r="A2" s="124" t="s">
        <v>218</v>
      </c>
      <c r="B2" s="85">
        <v>94</v>
      </c>
    </row>
    <row r="3" spans="1:2" ht="15">
      <c r="A3" s="124" t="s">
        <v>213</v>
      </c>
      <c r="B3" s="85">
        <v>20</v>
      </c>
    </row>
    <row r="4" spans="1:2" ht="15">
      <c r="A4" s="124" t="s">
        <v>224</v>
      </c>
      <c r="B4" s="85">
        <v>20</v>
      </c>
    </row>
    <row r="5" spans="1:2" ht="15">
      <c r="A5" s="124" t="s">
        <v>217</v>
      </c>
      <c r="B5" s="85">
        <v>0</v>
      </c>
    </row>
    <row r="6" spans="1:2" ht="15">
      <c r="A6" s="124" t="s">
        <v>225</v>
      </c>
      <c r="B6" s="85">
        <v>0</v>
      </c>
    </row>
    <row r="7" spans="1:2" ht="15">
      <c r="A7" s="124" t="s">
        <v>219</v>
      </c>
      <c r="B7" s="85">
        <v>0</v>
      </c>
    </row>
    <row r="8" spans="1:2" ht="15">
      <c r="A8" s="124" t="s">
        <v>222</v>
      </c>
      <c r="B8" s="85">
        <v>0</v>
      </c>
    </row>
    <row r="9" spans="1:2" ht="15">
      <c r="A9" s="124" t="s">
        <v>221</v>
      </c>
      <c r="B9" s="85">
        <v>0</v>
      </c>
    </row>
    <row r="10" spans="1:2" ht="15">
      <c r="A10" s="124" t="s">
        <v>226</v>
      </c>
      <c r="B10" s="85">
        <v>0</v>
      </c>
    </row>
    <row r="11" spans="1:2" ht="15">
      <c r="A11" s="124" t="s">
        <v>223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821</v>
      </c>
      <c r="B25" t="s">
        <v>820</v>
      </c>
    </row>
    <row r="26" spans="1:2" ht="15">
      <c r="A26" s="136" t="s">
        <v>823</v>
      </c>
      <c r="B26" s="3"/>
    </row>
    <row r="27" spans="1:2" ht="15">
      <c r="A27" s="137" t="s">
        <v>824</v>
      </c>
      <c r="B27" s="3"/>
    </row>
    <row r="28" spans="1:2" ht="15">
      <c r="A28" s="138" t="s">
        <v>825</v>
      </c>
      <c r="B28" s="3"/>
    </row>
    <row r="29" spans="1:2" ht="15">
      <c r="A29" s="139" t="s">
        <v>826</v>
      </c>
      <c r="B29" s="3">
        <v>1</v>
      </c>
    </row>
    <row r="30" spans="1:2" ht="15">
      <c r="A30" s="136" t="s">
        <v>827</v>
      </c>
      <c r="B30" s="3"/>
    </row>
    <row r="31" spans="1:2" ht="15">
      <c r="A31" s="137" t="s">
        <v>828</v>
      </c>
      <c r="B31" s="3"/>
    </row>
    <row r="32" spans="1:2" ht="15">
      <c r="A32" s="138" t="s">
        <v>829</v>
      </c>
      <c r="B32" s="3"/>
    </row>
    <row r="33" spans="1:2" ht="15">
      <c r="A33" s="139" t="s">
        <v>830</v>
      </c>
      <c r="B33" s="3">
        <v>1</v>
      </c>
    </row>
    <row r="34" spans="1:2" ht="15">
      <c r="A34" s="138" t="s">
        <v>831</v>
      </c>
      <c r="B34" s="3"/>
    </row>
    <row r="35" spans="1:2" ht="15">
      <c r="A35" s="139" t="s">
        <v>826</v>
      </c>
      <c r="B35" s="3">
        <v>2</v>
      </c>
    </row>
    <row r="36" spans="1:2" ht="15">
      <c r="A36" s="139" t="s">
        <v>832</v>
      </c>
      <c r="B36" s="3">
        <v>2</v>
      </c>
    </row>
    <row r="37" spans="1:2" ht="15">
      <c r="A37" s="139" t="s">
        <v>833</v>
      </c>
      <c r="B37" s="3">
        <v>2</v>
      </c>
    </row>
    <row r="38" spans="1:2" ht="15">
      <c r="A38" s="138" t="s">
        <v>834</v>
      </c>
      <c r="B38" s="3"/>
    </row>
    <row r="39" spans="1:2" ht="15">
      <c r="A39" s="139" t="s">
        <v>835</v>
      </c>
      <c r="B39" s="3">
        <v>1</v>
      </c>
    </row>
    <row r="40" spans="1:2" ht="15">
      <c r="A40" s="139" t="s">
        <v>832</v>
      </c>
      <c r="B40" s="3">
        <v>1</v>
      </c>
    </row>
    <row r="41" spans="1:2" ht="15">
      <c r="A41" s="139" t="s">
        <v>833</v>
      </c>
      <c r="B41" s="3">
        <v>2</v>
      </c>
    </row>
    <row r="42" spans="1:2" ht="15">
      <c r="A42" s="138" t="s">
        <v>836</v>
      </c>
      <c r="B42" s="3"/>
    </row>
    <row r="43" spans="1:2" ht="15">
      <c r="A43" s="139" t="s">
        <v>826</v>
      </c>
      <c r="B43" s="3">
        <v>1</v>
      </c>
    </row>
    <row r="44" spans="1:2" ht="15">
      <c r="A44" s="138" t="s">
        <v>837</v>
      </c>
      <c r="B44" s="3"/>
    </row>
    <row r="45" spans="1:2" ht="15">
      <c r="A45" s="139" t="s">
        <v>826</v>
      </c>
      <c r="B45" s="3">
        <v>2</v>
      </c>
    </row>
    <row r="46" spans="1:2" ht="15">
      <c r="A46" s="138" t="s">
        <v>838</v>
      </c>
      <c r="B46" s="3"/>
    </row>
    <row r="47" spans="1:2" ht="15">
      <c r="A47" s="139" t="s">
        <v>839</v>
      </c>
      <c r="B47" s="3">
        <v>1</v>
      </c>
    </row>
    <row r="48" spans="1:2" ht="15">
      <c r="A48" s="139" t="s">
        <v>840</v>
      </c>
      <c r="B48" s="3">
        <v>1</v>
      </c>
    </row>
    <row r="49" spans="1:2" ht="15">
      <c r="A49" s="139" t="s">
        <v>841</v>
      </c>
      <c r="B49" s="3">
        <v>1</v>
      </c>
    </row>
    <row r="50" spans="1:2" ht="15">
      <c r="A50" s="139" t="s">
        <v>842</v>
      </c>
      <c r="B50" s="3">
        <v>2</v>
      </c>
    </row>
    <row r="51" spans="1:2" ht="15">
      <c r="A51" s="138" t="s">
        <v>843</v>
      </c>
      <c r="B51" s="3"/>
    </row>
    <row r="52" spans="1:2" ht="15">
      <c r="A52" s="139" t="s">
        <v>844</v>
      </c>
      <c r="B52" s="3">
        <v>1</v>
      </c>
    </row>
    <row r="53" spans="1:2" ht="15">
      <c r="A53" s="139" t="s">
        <v>845</v>
      </c>
      <c r="B53" s="3">
        <v>1</v>
      </c>
    </row>
    <row r="54" spans="1:2" ht="15">
      <c r="A54" s="139" t="s">
        <v>832</v>
      </c>
      <c r="B54" s="3">
        <v>2</v>
      </c>
    </row>
    <row r="55" spans="1:2" ht="15">
      <c r="A55" s="139" t="s">
        <v>839</v>
      </c>
      <c r="B55" s="3">
        <v>2</v>
      </c>
    </row>
    <row r="56" spans="1:2" ht="15">
      <c r="A56" s="139" t="s">
        <v>846</v>
      </c>
      <c r="B56" s="3">
        <v>2</v>
      </c>
    </row>
    <row r="57" spans="1:2" ht="15">
      <c r="A57" s="136" t="s">
        <v>822</v>
      </c>
      <c r="B57"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192</v>
      </c>
      <c r="AT2" s="13" t="s">
        <v>383</v>
      </c>
      <c r="AU2" s="13" t="s">
        <v>384</v>
      </c>
      <c r="AV2" s="13" t="s">
        <v>385</v>
      </c>
      <c r="AW2" s="13" t="s">
        <v>386</v>
      </c>
      <c r="AX2" s="13" t="s">
        <v>387</v>
      </c>
      <c r="AY2" s="13" t="s">
        <v>388</v>
      </c>
      <c r="AZ2" s="13" t="s">
        <v>541</v>
      </c>
      <c r="BA2" s="130" t="s">
        <v>682</v>
      </c>
      <c r="BB2" s="130" t="s">
        <v>684</v>
      </c>
      <c r="BC2" s="130" t="s">
        <v>685</v>
      </c>
      <c r="BD2" s="130" t="s">
        <v>687</v>
      </c>
      <c r="BE2" s="130" t="s">
        <v>688</v>
      </c>
      <c r="BF2" s="130" t="s">
        <v>691</v>
      </c>
      <c r="BG2" s="130" t="s">
        <v>693</v>
      </c>
      <c r="BH2" s="130" t="s">
        <v>705</v>
      </c>
      <c r="BI2" s="130" t="s">
        <v>709</v>
      </c>
      <c r="BJ2" s="130" t="s">
        <v>720</v>
      </c>
      <c r="BK2" s="130" t="s">
        <v>807</v>
      </c>
      <c r="BL2" s="130" t="s">
        <v>808</v>
      </c>
      <c r="BM2" s="130" t="s">
        <v>809</v>
      </c>
      <c r="BN2" s="130" t="s">
        <v>810</v>
      </c>
      <c r="BO2" s="130" t="s">
        <v>811</v>
      </c>
      <c r="BP2" s="130" t="s">
        <v>812</v>
      </c>
      <c r="BQ2" s="130" t="s">
        <v>813</v>
      </c>
      <c r="BR2" s="130" t="s">
        <v>814</v>
      </c>
      <c r="BS2" s="130" t="s">
        <v>816</v>
      </c>
      <c r="BT2" s="3"/>
      <c r="BU2" s="3"/>
    </row>
    <row r="3" spans="1:73" ht="15" customHeight="1">
      <c r="A3" s="50" t="s">
        <v>212</v>
      </c>
      <c r="B3" s="53"/>
      <c r="C3" s="53" t="s">
        <v>64</v>
      </c>
      <c r="D3" s="54">
        <v>167.44459751284535</v>
      </c>
      <c r="E3" s="55"/>
      <c r="F3" s="112" t="s">
        <v>290</v>
      </c>
      <c r="G3" s="53"/>
      <c r="H3" s="57" t="s">
        <v>212</v>
      </c>
      <c r="I3" s="56"/>
      <c r="J3" s="56"/>
      <c r="K3" s="114" t="s">
        <v>479</v>
      </c>
      <c r="L3" s="59">
        <v>1</v>
      </c>
      <c r="M3" s="60">
        <v>9248.5869140625</v>
      </c>
      <c r="N3" s="60">
        <v>8097.2294921875</v>
      </c>
      <c r="O3" s="58"/>
      <c r="P3" s="61"/>
      <c r="Q3" s="61"/>
      <c r="R3" s="51"/>
      <c r="S3" s="51">
        <v>0</v>
      </c>
      <c r="T3" s="51">
        <v>2</v>
      </c>
      <c r="U3" s="52">
        <v>0</v>
      </c>
      <c r="V3" s="52">
        <v>0.045455</v>
      </c>
      <c r="W3" s="52">
        <v>0.087932</v>
      </c>
      <c r="X3" s="52">
        <v>0.773464</v>
      </c>
      <c r="Y3" s="52">
        <v>0.5</v>
      </c>
      <c r="Z3" s="52">
        <v>0</v>
      </c>
      <c r="AA3" s="62">
        <v>3</v>
      </c>
      <c r="AB3" s="62"/>
      <c r="AC3" s="63"/>
      <c r="AD3" s="85" t="s">
        <v>389</v>
      </c>
      <c r="AE3" s="85">
        <v>374</v>
      </c>
      <c r="AF3" s="85">
        <v>381</v>
      </c>
      <c r="AG3" s="85">
        <v>35376</v>
      </c>
      <c r="AH3" s="85">
        <v>2599</v>
      </c>
      <c r="AI3" s="85"/>
      <c r="AJ3" s="90" t="s">
        <v>404</v>
      </c>
      <c r="AK3" s="85" t="s">
        <v>418</v>
      </c>
      <c r="AL3" s="85"/>
      <c r="AM3" s="85"/>
      <c r="AN3" s="87">
        <v>41716.79835648148</v>
      </c>
      <c r="AO3" s="90" t="s">
        <v>443</v>
      </c>
      <c r="AP3" s="85" t="b">
        <v>0</v>
      </c>
      <c r="AQ3" s="85" t="b">
        <v>0</v>
      </c>
      <c r="AR3" s="85" t="b">
        <v>0</v>
      </c>
      <c r="AS3" s="85" t="s">
        <v>358</v>
      </c>
      <c r="AT3" s="85">
        <v>509</v>
      </c>
      <c r="AU3" s="90" t="s">
        <v>455</v>
      </c>
      <c r="AV3" s="85" t="b">
        <v>0</v>
      </c>
      <c r="AW3" s="85" t="s">
        <v>463</v>
      </c>
      <c r="AX3" s="90" t="s">
        <v>464</v>
      </c>
      <c r="AY3" s="85" t="s">
        <v>66</v>
      </c>
      <c r="AZ3" s="85" t="str">
        <f>REPLACE(INDEX(GroupVertices[Group],MATCH(Vertices[[#This Row],[Vertex]],GroupVertices[Vertex],0)),1,1,"")</f>
        <v>4</v>
      </c>
      <c r="BA3" s="51" t="s">
        <v>255</v>
      </c>
      <c r="BB3" s="51" t="s">
        <v>255</v>
      </c>
      <c r="BC3" s="51" t="s">
        <v>271</v>
      </c>
      <c r="BD3" s="51" t="s">
        <v>271</v>
      </c>
      <c r="BE3" s="51"/>
      <c r="BF3" s="51"/>
      <c r="BG3" s="131" t="s">
        <v>694</v>
      </c>
      <c r="BH3" s="131" t="s">
        <v>706</v>
      </c>
      <c r="BI3" s="131" t="s">
        <v>710</v>
      </c>
      <c r="BJ3" s="131" t="s">
        <v>710</v>
      </c>
      <c r="BK3" s="131">
        <v>3</v>
      </c>
      <c r="BL3" s="134">
        <v>6.976744186046512</v>
      </c>
      <c r="BM3" s="131">
        <v>0</v>
      </c>
      <c r="BN3" s="134">
        <v>0</v>
      </c>
      <c r="BO3" s="131">
        <v>0</v>
      </c>
      <c r="BP3" s="134">
        <v>0</v>
      </c>
      <c r="BQ3" s="131">
        <v>40</v>
      </c>
      <c r="BR3" s="134">
        <v>93.02325581395348</v>
      </c>
      <c r="BS3" s="131">
        <v>43</v>
      </c>
      <c r="BT3" s="3"/>
      <c r="BU3" s="3"/>
    </row>
    <row r="4" spans="1:76" ht="15">
      <c r="A4" s="14" t="s">
        <v>218</v>
      </c>
      <c r="B4" s="15"/>
      <c r="C4" s="15" t="s">
        <v>64</v>
      </c>
      <c r="D4" s="93">
        <v>178.39619480229354</v>
      </c>
      <c r="E4" s="81"/>
      <c r="F4" s="112" t="s">
        <v>296</v>
      </c>
      <c r="G4" s="15"/>
      <c r="H4" s="16" t="s">
        <v>218</v>
      </c>
      <c r="I4" s="66"/>
      <c r="J4" s="66"/>
      <c r="K4" s="114" t="s">
        <v>480</v>
      </c>
      <c r="L4" s="94">
        <v>9999</v>
      </c>
      <c r="M4" s="95">
        <v>1894.2191162109375</v>
      </c>
      <c r="N4" s="95">
        <v>6022.529296875</v>
      </c>
      <c r="O4" s="77"/>
      <c r="P4" s="96"/>
      <c r="Q4" s="96"/>
      <c r="R4" s="97"/>
      <c r="S4" s="51">
        <v>6</v>
      </c>
      <c r="T4" s="51">
        <v>8</v>
      </c>
      <c r="U4" s="52">
        <v>94</v>
      </c>
      <c r="V4" s="52">
        <v>0.076923</v>
      </c>
      <c r="W4" s="52">
        <v>0.240074</v>
      </c>
      <c r="X4" s="52">
        <v>3.660973</v>
      </c>
      <c r="Y4" s="52">
        <v>0.041666666666666664</v>
      </c>
      <c r="Z4" s="52">
        <v>0.3333333333333333</v>
      </c>
      <c r="AA4" s="82">
        <v>4</v>
      </c>
      <c r="AB4" s="82"/>
      <c r="AC4" s="98"/>
      <c r="AD4" s="85" t="s">
        <v>390</v>
      </c>
      <c r="AE4" s="85">
        <v>1440</v>
      </c>
      <c r="AF4" s="85">
        <v>1083</v>
      </c>
      <c r="AG4" s="85">
        <v>1454</v>
      </c>
      <c r="AH4" s="85">
        <v>1443</v>
      </c>
      <c r="AI4" s="85"/>
      <c r="AJ4" s="85" t="s">
        <v>405</v>
      </c>
      <c r="AK4" s="85"/>
      <c r="AL4" s="90" t="s">
        <v>430</v>
      </c>
      <c r="AM4" s="85"/>
      <c r="AN4" s="87">
        <v>41521.31619212963</v>
      </c>
      <c r="AO4" s="90" t="s">
        <v>444</v>
      </c>
      <c r="AP4" s="85" t="b">
        <v>0</v>
      </c>
      <c r="AQ4" s="85" t="b">
        <v>0</v>
      </c>
      <c r="AR4" s="85" t="b">
        <v>1</v>
      </c>
      <c r="AS4" s="85" t="s">
        <v>358</v>
      </c>
      <c r="AT4" s="85">
        <v>92</v>
      </c>
      <c r="AU4" s="90" t="s">
        <v>455</v>
      </c>
      <c r="AV4" s="85" t="b">
        <v>0</v>
      </c>
      <c r="AW4" s="85" t="s">
        <v>463</v>
      </c>
      <c r="AX4" s="90" t="s">
        <v>465</v>
      </c>
      <c r="AY4" s="85" t="s">
        <v>66</v>
      </c>
      <c r="AZ4" s="85" t="str">
        <f>REPLACE(INDEX(GroupVertices[Group],MATCH(Vertices[[#This Row],[Vertex]],GroupVertices[Vertex],0)),1,1,"")</f>
        <v>1</v>
      </c>
      <c r="BA4" s="51" t="s">
        <v>683</v>
      </c>
      <c r="BB4" s="51" t="s">
        <v>683</v>
      </c>
      <c r="BC4" s="51" t="s">
        <v>686</v>
      </c>
      <c r="BD4" s="51" t="s">
        <v>686</v>
      </c>
      <c r="BE4" s="51" t="s">
        <v>689</v>
      </c>
      <c r="BF4" s="51" t="s">
        <v>692</v>
      </c>
      <c r="BG4" s="131" t="s">
        <v>695</v>
      </c>
      <c r="BH4" s="131" t="s">
        <v>707</v>
      </c>
      <c r="BI4" s="131" t="s">
        <v>711</v>
      </c>
      <c r="BJ4" s="131" t="s">
        <v>711</v>
      </c>
      <c r="BK4" s="131">
        <v>19</v>
      </c>
      <c r="BL4" s="134">
        <v>5.523255813953488</v>
      </c>
      <c r="BM4" s="131">
        <v>0</v>
      </c>
      <c r="BN4" s="134">
        <v>0</v>
      </c>
      <c r="BO4" s="131">
        <v>0</v>
      </c>
      <c r="BP4" s="134">
        <v>0</v>
      </c>
      <c r="BQ4" s="131">
        <v>325</v>
      </c>
      <c r="BR4" s="134">
        <v>94.47674418604652</v>
      </c>
      <c r="BS4" s="131">
        <v>344</v>
      </c>
      <c r="BT4" s="2"/>
      <c r="BU4" s="3"/>
      <c r="BV4" s="3"/>
      <c r="BW4" s="3"/>
      <c r="BX4" s="3"/>
    </row>
    <row r="5" spans="1:76" ht="15">
      <c r="A5" s="14" t="s">
        <v>220</v>
      </c>
      <c r="B5" s="15"/>
      <c r="C5" s="15" t="s">
        <v>64</v>
      </c>
      <c r="D5" s="93">
        <v>162</v>
      </c>
      <c r="E5" s="81"/>
      <c r="F5" s="112" t="s">
        <v>297</v>
      </c>
      <c r="G5" s="15"/>
      <c r="H5" s="16" t="s">
        <v>220</v>
      </c>
      <c r="I5" s="66"/>
      <c r="J5" s="66"/>
      <c r="K5" s="114" t="s">
        <v>481</v>
      </c>
      <c r="L5" s="94">
        <v>1</v>
      </c>
      <c r="M5" s="95">
        <v>9248.5869140625</v>
      </c>
      <c r="N5" s="95">
        <v>4999.5</v>
      </c>
      <c r="O5" s="77"/>
      <c r="P5" s="96"/>
      <c r="Q5" s="96"/>
      <c r="R5" s="97"/>
      <c r="S5" s="51">
        <v>3</v>
      </c>
      <c r="T5" s="51">
        <v>1</v>
      </c>
      <c r="U5" s="52">
        <v>0</v>
      </c>
      <c r="V5" s="52">
        <v>0.045455</v>
      </c>
      <c r="W5" s="52">
        <v>0.110017</v>
      </c>
      <c r="X5" s="52">
        <v>1.102185</v>
      </c>
      <c r="Y5" s="52">
        <v>0.5</v>
      </c>
      <c r="Z5" s="52">
        <v>0</v>
      </c>
      <c r="AA5" s="82">
        <v>5</v>
      </c>
      <c r="AB5" s="82"/>
      <c r="AC5" s="98"/>
      <c r="AD5" s="85" t="s">
        <v>391</v>
      </c>
      <c r="AE5" s="85">
        <v>85</v>
      </c>
      <c r="AF5" s="85">
        <v>32</v>
      </c>
      <c r="AG5" s="85">
        <v>95</v>
      </c>
      <c r="AH5" s="85">
        <v>81</v>
      </c>
      <c r="AI5" s="85"/>
      <c r="AJ5" s="85"/>
      <c r="AK5" s="85" t="s">
        <v>419</v>
      </c>
      <c r="AL5" s="90" t="s">
        <v>431</v>
      </c>
      <c r="AM5" s="85"/>
      <c r="AN5" s="87">
        <v>42626.79565972222</v>
      </c>
      <c r="AO5" s="90" t="s">
        <v>445</v>
      </c>
      <c r="AP5" s="85" t="b">
        <v>1</v>
      </c>
      <c r="AQ5" s="85" t="b">
        <v>0</v>
      </c>
      <c r="AR5" s="85" t="b">
        <v>0</v>
      </c>
      <c r="AS5" s="85" t="s">
        <v>358</v>
      </c>
      <c r="AT5" s="85">
        <v>3</v>
      </c>
      <c r="AU5" s="85"/>
      <c r="AV5" s="85" t="b">
        <v>0</v>
      </c>
      <c r="AW5" s="85" t="s">
        <v>463</v>
      </c>
      <c r="AX5" s="90" t="s">
        <v>466</v>
      </c>
      <c r="AY5" s="85" t="s">
        <v>66</v>
      </c>
      <c r="AZ5" s="85" t="str">
        <f>REPLACE(INDEX(GroupVertices[Group],MATCH(Vertices[[#This Row],[Vertex]],GroupVertices[Vertex],0)),1,1,"")</f>
        <v>4</v>
      </c>
      <c r="BA5" s="51" t="s">
        <v>262</v>
      </c>
      <c r="BB5" s="51" t="s">
        <v>262</v>
      </c>
      <c r="BC5" s="51" t="s">
        <v>277</v>
      </c>
      <c r="BD5" s="51" t="s">
        <v>277</v>
      </c>
      <c r="BE5" s="51"/>
      <c r="BF5" s="51"/>
      <c r="BG5" s="131" t="s">
        <v>696</v>
      </c>
      <c r="BH5" s="131" t="s">
        <v>696</v>
      </c>
      <c r="BI5" s="131" t="s">
        <v>656</v>
      </c>
      <c r="BJ5" s="131" t="s">
        <v>656</v>
      </c>
      <c r="BK5" s="131">
        <v>1</v>
      </c>
      <c r="BL5" s="134">
        <v>7.142857142857143</v>
      </c>
      <c r="BM5" s="131">
        <v>0</v>
      </c>
      <c r="BN5" s="134">
        <v>0</v>
      </c>
      <c r="BO5" s="131">
        <v>0</v>
      </c>
      <c r="BP5" s="134">
        <v>0</v>
      </c>
      <c r="BQ5" s="131">
        <v>13</v>
      </c>
      <c r="BR5" s="134">
        <v>92.85714285714286</v>
      </c>
      <c r="BS5" s="131">
        <v>14</v>
      </c>
      <c r="BT5" s="2"/>
      <c r="BU5" s="3"/>
      <c r="BV5" s="3"/>
      <c r="BW5" s="3"/>
      <c r="BX5" s="3"/>
    </row>
    <row r="6" spans="1:76" ht="15">
      <c r="A6" s="14" t="s">
        <v>213</v>
      </c>
      <c r="B6" s="15"/>
      <c r="C6" s="15" t="s">
        <v>64</v>
      </c>
      <c r="D6" s="93">
        <v>167.72540769975427</v>
      </c>
      <c r="E6" s="81"/>
      <c r="F6" s="112" t="s">
        <v>291</v>
      </c>
      <c r="G6" s="15"/>
      <c r="H6" s="16" t="s">
        <v>213</v>
      </c>
      <c r="I6" s="66"/>
      <c r="J6" s="66"/>
      <c r="K6" s="114" t="s">
        <v>482</v>
      </c>
      <c r="L6" s="94">
        <v>2128.2340425531916</v>
      </c>
      <c r="M6" s="95">
        <v>7403.41796875</v>
      </c>
      <c r="N6" s="95">
        <v>5772.95166015625</v>
      </c>
      <c r="O6" s="77"/>
      <c r="P6" s="96"/>
      <c r="Q6" s="96"/>
      <c r="R6" s="97"/>
      <c r="S6" s="51">
        <v>0</v>
      </c>
      <c r="T6" s="51">
        <v>3</v>
      </c>
      <c r="U6" s="52">
        <v>20</v>
      </c>
      <c r="V6" s="52">
        <v>0.052632</v>
      </c>
      <c r="W6" s="52">
        <v>0.087932</v>
      </c>
      <c r="X6" s="52">
        <v>1.237145</v>
      </c>
      <c r="Y6" s="52">
        <v>0.16666666666666666</v>
      </c>
      <c r="Z6" s="52">
        <v>0</v>
      </c>
      <c r="AA6" s="82">
        <v>6</v>
      </c>
      <c r="AB6" s="82"/>
      <c r="AC6" s="98"/>
      <c r="AD6" s="85" t="s">
        <v>392</v>
      </c>
      <c r="AE6" s="85">
        <v>126</v>
      </c>
      <c r="AF6" s="85">
        <v>399</v>
      </c>
      <c r="AG6" s="85">
        <v>4637</v>
      </c>
      <c r="AH6" s="85">
        <v>440</v>
      </c>
      <c r="AI6" s="85"/>
      <c r="AJ6" s="85" t="s">
        <v>406</v>
      </c>
      <c r="AK6" s="85" t="s">
        <v>420</v>
      </c>
      <c r="AL6" s="90" t="s">
        <v>432</v>
      </c>
      <c r="AM6" s="85"/>
      <c r="AN6" s="87">
        <v>39951.928391203706</v>
      </c>
      <c r="AO6" s="90" t="s">
        <v>446</v>
      </c>
      <c r="AP6" s="85" t="b">
        <v>0</v>
      </c>
      <c r="AQ6" s="85" t="b">
        <v>0</v>
      </c>
      <c r="AR6" s="85" t="b">
        <v>0</v>
      </c>
      <c r="AS6" s="85" t="s">
        <v>358</v>
      </c>
      <c r="AT6" s="85">
        <v>80</v>
      </c>
      <c r="AU6" s="90" t="s">
        <v>455</v>
      </c>
      <c r="AV6" s="85" t="b">
        <v>0</v>
      </c>
      <c r="AW6" s="85" t="s">
        <v>463</v>
      </c>
      <c r="AX6" s="90" t="s">
        <v>467</v>
      </c>
      <c r="AY6" s="85" t="s">
        <v>66</v>
      </c>
      <c r="AZ6" s="85" t="str">
        <f>REPLACE(INDEX(GroupVertices[Group],MATCH(Vertices[[#This Row],[Vertex]],GroupVertices[Vertex],0)),1,1,"")</f>
        <v>2</v>
      </c>
      <c r="BA6" s="51"/>
      <c r="BB6" s="51"/>
      <c r="BC6" s="51"/>
      <c r="BD6" s="51"/>
      <c r="BE6" s="51"/>
      <c r="BF6" s="51"/>
      <c r="BG6" s="131" t="s">
        <v>697</v>
      </c>
      <c r="BH6" s="131" t="s">
        <v>697</v>
      </c>
      <c r="BI6" s="131" t="s">
        <v>712</v>
      </c>
      <c r="BJ6" s="131" t="s">
        <v>712</v>
      </c>
      <c r="BK6" s="131">
        <v>2</v>
      </c>
      <c r="BL6" s="134">
        <v>5.714285714285714</v>
      </c>
      <c r="BM6" s="131">
        <v>0</v>
      </c>
      <c r="BN6" s="134">
        <v>0</v>
      </c>
      <c r="BO6" s="131">
        <v>0</v>
      </c>
      <c r="BP6" s="134">
        <v>0</v>
      </c>
      <c r="BQ6" s="131">
        <v>33</v>
      </c>
      <c r="BR6" s="134">
        <v>94.28571428571429</v>
      </c>
      <c r="BS6" s="131">
        <v>35</v>
      </c>
      <c r="BT6" s="2"/>
      <c r="BU6" s="3"/>
      <c r="BV6" s="3"/>
      <c r="BW6" s="3"/>
      <c r="BX6" s="3"/>
    </row>
    <row r="7" spans="1:76" ht="15">
      <c r="A7" s="14" t="s">
        <v>223</v>
      </c>
      <c r="B7" s="15"/>
      <c r="C7" s="15" t="s">
        <v>64</v>
      </c>
      <c r="D7" s="93">
        <v>1000</v>
      </c>
      <c r="E7" s="81"/>
      <c r="F7" s="112" t="s">
        <v>458</v>
      </c>
      <c r="G7" s="15"/>
      <c r="H7" s="16" t="s">
        <v>223</v>
      </c>
      <c r="I7" s="66"/>
      <c r="J7" s="66"/>
      <c r="K7" s="114" t="s">
        <v>483</v>
      </c>
      <c r="L7" s="94">
        <v>1</v>
      </c>
      <c r="M7" s="95">
        <v>5213.9033203125</v>
      </c>
      <c r="N7" s="95">
        <v>8355.046875</v>
      </c>
      <c r="O7" s="77"/>
      <c r="P7" s="96"/>
      <c r="Q7" s="96"/>
      <c r="R7" s="97"/>
      <c r="S7" s="51">
        <v>1</v>
      </c>
      <c r="T7" s="51">
        <v>0</v>
      </c>
      <c r="U7" s="52">
        <v>0</v>
      </c>
      <c r="V7" s="52">
        <v>0.034483</v>
      </c>
      <c r="W7" s="52">
        <v>0.022086</v>
      </c>
      <c r="X7" s="52">
        <v>0.500523</v>
      </c>
      <c r="Y7" s="52">
        <v>0</v>
      </c>
      <c r="Z7" s="52">
        <v>0</v>
      </c>
      <c r="AA7" s="82">
        <v>7</v>
      </c>
      <c r="AB7" s="82"/>
      <c r="AC7" s="98"/>
      <c r="AD7" s="85" t="s">
        <v>393</v>
      </c>
      <c r="AE7" s="85">
        <v>3191</v>
      </c>
      <c r="AF7" s="85">
        <v>53748</v>
      </c>
      <c r="AG7" s="85">
        <v>15357</v>
      </c>
      <c r="AH7" s="85">
        <v>8309</v>
      </c>
      <c r="AI7" s="85"/>
      <c r="AJ7" s="85" t="s">
        <v>407</v>
      </c>
      <c r="AK7" s="85" t="s">
        <v>421</v>
      </c>
      <c r="AL7" s="90" t="s">
        <v>433</v>
      </c>
      <c r="AM7" s="85"/>
      <c r="AN7" s="87">
        <v>40032.750810185185</v>
      </c>
      <c r="AO7" s="90" t="s">
        <v>447</v>
      </c>
      <c r="AP7" s="85" t="b">
        <v>0</v>
      </c>
      <c r="AQ7" s="85" t="b">
        <v>0</v>
      </c>
      <c r="AR7" s="85" t="b">
        <v>1</v>
      </c>
      <c r="AS7" s="85" t="s">
        <v>358</v>
      </c>
      <c r="AT7" s="85">
        <v>1627</v>
      </c>
      <c r="AU7" s="90" t="s">
        <v>455</v>
      </c>
      <c r="AV7" s="85" t="b">
        <v>1</v>
      </c>
      <c r="AW7" s="85" t="s">
        <v>463</v>
      </c>
      <c r="AX7" s="90" t="s">
        <v>468</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224</v>
      </c>
      <c r="B8" s="15"/>
      <c r="C8" s="15" t="s">
        <v>64</v>
      </c>
      <c r="D8" s="93">
        <v>576.4290341797603</v>
      </c>
      <c r="E8" s="81"/>
      <c r="F8" s="112" t="s">
        <v>459</v>
      </c>
      <c r="G8" s="15"/>
      <c r="H8" s="16" t="s">
        <v>224</v>
      </c>
      <c r="I8" s="66"/>
      <c r="J8" s="66"/>
      <c r="K8" s="114" t="s">
        <v>484</v>
      </c>
      <c r="L8" s="94">
        <v>2128.2340425531916</v>
      </c>
      <c r="M8" s="95">
        <v>5213.9033203125</v>
      </c>
      <c r="N8" s="95">
        <v>5772.95166015625</v>
      </c>
      <c r="O8" s="77"/>
      <c r="P8" s="96"/>
      <c r="Q8" s="96"/>
      <c r="R8" s="97"/>
      <c r="S8" s="51">
        <v>3</v>
      </c>
      <c r="T8" s="51">
        <v>0</v>
      </c>
      <c r="U8" s="52">
        <v>20</v>
      </c>
      <c r="V8" s="52">
        <v>0.052632</v>
      </c>
      <c r="W8" s="52">
        <v>0.087932</v>
      </c>
      <c r="X8" s="52">
        <v>1.237145</v>
      </c>
      <c r="Y8" s="52">
        <v>0.16666666666666666</v>
      </c>
      <c r="Z8" s="52">
        <v>0</v>
      </c>
      <c r="AA8" s="82">
        <v>8</v>
      </c>
      <c r="AB8" s="82"/>
      <c r="AC8" s="98"/>
      <c r="AD8" s="85" t="s">
        <v>394</v>
      </c>
      <c r="AE8" s="85">
        <v>1135</v>
      </c>
      <c r="AF8" s="85">
        <v>26597</v>
      </c>
      <c r="AG8" s="85">
        <v>3272</v>
      </c>
      <c r="AH8" s="85">
        <v>2413</v>
      </c>
      <c r="AI8" s="85"/>
      <c r="AJ8" s="85" t="s">
        <v>408</v>
      </c>
      <c r="AK8" s="85" t="s">
        <v>422</v>
      </c>
      <c r="AL8" s="90" t="s">
        <v>434</v>
      </c>
      <c r="AM8" s="85"/>
      <c r="AN8" s="87">
        <v>40114.11866898148</v>
      </c>
      <c r="AO8" s="90" t="s">
        <v>448</v>
      </c>
      <c r="AP8" s="85" t="b">
        <v>0</v>
      </c>
      <c r="AQ8" s="85" t="b">
        <v>0</v>
      </c>
      <c r="AR8" s="85" t="b">
        <v>1</v>
      </c>
      <c r="AS8" s="85" t="s">
        <v>358</v>
      </c>
      <c r="AT8" s="85">
        <v>595</v>
      </c>
      <c r="AU8" s="90" t="s">
        <v>455</v>
      </c>
      <c r="AV8" s="85" t="b">
        <v>0</v>
      </c>
      <c r="AW8" s="85" t="s">
        <v>463</v>
      </c>
      <c r="AX8" s="90" t="s">
        <v>469</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214</v>
      </c>
      <c r="B9" s="15"/>
      <c r="C9" s="15" t="s">
        <v>64</v>
      </c>
      <c r="D9" s="93">
        <v>162.06240226375755</v>
      </c>
      <c r="E9" s="81"/>
      <c r="F9" s="112" t="s">
        <v>292</v>
      </c>
      <c r="G9" s="15"/>
      <c r="H9" s="16" t="s">
        <v>214</v>
      </c>
      <c r="I9" s="66"/>
      <c r="J9" s="66"/>
      <c r="K9" s="114" t="s">
        <v>485</v>
      </c>
      <c r="L9" s="94">
        <v>1</v>
      </c>
      <c r="M9" s="95">
        <v>7403.41796875</v>
      </c>
      <c r="N9" s="95">
        <v>8355.046875</v>
      </c>
      <c r="O9" s="77"/>
      <c r="P9" s="96"/>
      <c r="Q9" s="96"/>
      <c r="R9" s="97"/>
      <c r="S9" s="51">
        <v>0</v>
      </c>
      <c r="T9" s="51">
        <v>1</v>
      </c>
      <c r="U9" s="52">
        <v>0</v>
      </c>
      <c r="V9" s="52">
        <v>0.034483</v>
      </c>
      <c r="W9" s="52">
        <v>0.022086</v>
      </c>
      <c r="X9" s="52">
        <v>0.500523</v>
      </c>
      <c r="Y9" s="52">
        <v>0</v>
      </c>
      <c r="Z9" s="52">
        <v>0</v>
      </c>
      <c r="AA9" s="82">
        <v>9</v>
      </c>
      <c r="AB9" s="82"/>
      <c r="AC9" s="98"/>
      <c r="AD9" s="85" t="s">
        <v>395</v>
      </c>
      <c r="AE9" s="85">
        <v>48</v>
      </c>
      <c r="AF9" s="85">
        <v>36</v>
      </c>
      <c r="AG9" s="85">
        <v>77</v>
      </c>
      <c r="AH9" s="85">
        <v>15</v>
      </c>
      <c r="AI9" s="85"/>
      <c r="AJ9" s="85" t="s">
        <v>409</v>
      </c>
      <c r="AK9" s="85" t="s">
        <v>423</v>
      </c>
      <c r="AL9" s="90" t="s">
        <v>435</v>
      </c>
      <c r="AM9" s="85"/>
      <c r="AN9" s="87">
        <v>40121.632893518516</v>
      </c>
      <c r="AO9" s="85"/>
      <c r="AP9" s="85" t="b">
        <v>1</v>
      </c>
      <c r="AQ9" s="85" t="b">
        <v>0</v>
      </c>
      <c r="AR9" s="85" t="b">
        <v>0</v>
      </c>
      <c r="AS9" s="85" t="s">
        <v>358</v>
      </c>
      <c r="AT9" s="85">
        <v>3</v>
      </c>
      <c r="AU9" s="90" t="s">
        <v>455</v>
      </c>
      <c r="AV9" s="85" t="b">
        <v>0</v>
      </c>
      <c r="AW9" s="85" t="s">
        <v>463</v>
      </c>
      <c r="AX9" s="90" t="s">
        <v>470</v>
      </c>
      <c r="AY9" s="85" t="s">
        <v>66</v>
      </c>
      <c r="AZ9" s="85" t="str">
        <f>REPLACE(INDEX(GroupVertices[Group],MATCH(Vertices[[#This Row],[Vertex]],GroupVertices[Vertex],0)),1,1,"")</f>
        <v>2</v>
      </c>
      <c r="BA9" s="51" t="s">
        <v>256</v>
      </c>
      <c r="BB9" s="51" t="s">
        <v>256</v>
      </c>
      <c r="BC9" s="51" t="s">
        <v>272</v>
      </c>
      <c r="BD9" s="51" t="s">
        <v>272</v>
      </c>
      <c r="BE9" s="51" t="s">
        <v>280</v>
      </c>
      <c r="BF9" s="51" t="s">
        <v>280</v>
      </c>
      <c r="BG9" s="131" t="s">
        <v>698</v>
      </c>
      <c r="BH9" s="131" t="s">
        <v>698</v>
      </c>
      <c r="BI9" s="131" t="s">
        <v>713</v>
      </c>
      <c r="BJ9" s="131" t="s">
        <v>713</v>
      </c>
      <c r="BK9" s="131">
        <v>2</v>
      </c>
      <c r="BL9" s="134">
        <v>7.142857142857143</v>
      </c>
      <c r="BM9" s="131">
        <v>0</v>
      </c>
      <c r="BN9" s="134">
        <v>0</v>
      </c>
      <c r="BO9" s="131">
        <v>0</v>
      </c>
      <c r="BP9" s="134">
        <v>0</v>
      </c>
      <c r="BQ9" s="131">
        <v>26</v>
      </c>
      <c r="BR9" s="134">
        <v>92.85714285714286</v>
      </c>
      <c r="BS9" s="131">
        <v>28</v>
      </c>
      <c r="BT9" s="2"/>
      <c r="BU9" s="3"/>
      <c r="BV9" s="3"/>
      <c r="BW9" s="3"/>
      <c r="BX9" s="3"/>
    </row>
    <row r="10" spans="1:76" ht="15">
      <c r="A10" s="14" t="s">
        <v>215</v>
      </c>
      <c r="B10" s="15"/>
      <c r="C10" s="15" t="s">
        <v>64</v>
      </c>
      <c r="D10" s="93">
        <v>189.9406135974384</v>
      </c>
      <c r="E10" s="81"/>
      <c r="F10" s="112" t="s">
        <v>293</v>
      </c>
      <c r="G10" s="15"/>
      <c r="H10" s="16" t="s">
        <v>215</v>
      </c>
      <c r="I10" s="66"/>
      <c r="J10" s="66"/>
      <c r="K10" s="114" t="s">
        <v>486</v>
      </c>
      <c r="L10" s="94">
        <v>1</v>
      </c>
      <c r="M10" s="95">
        <v>5213.9033203125</v>
      </c>
      <c r="N10" s="95">
        <v>1296.9290771484375</v>
      </c>
      <c r="O10" s="77"/>
      <c r="P10" s="96"/>
      <c r="Q10" s="96"/>
      <c r="R10" s="97"/>
      <c r="S10" s="51">
        <v>1</v>
      </c>
      <c r="T10" s="51">
        <v>1</v>
      </c>
      <c r="U10" s="52">
        <v>0</v>
      </c>
      <c r="V10" s="52">
        <v>0</v>
      </c>
      <c r="W10" s="52">
        <v>0</v>
      </c>
      <c r="X10" s="52">
        <v>0.999967</v>
      </c>
      <c r="Y10" s="52">
        <v>0</v>
      </c>
      <c r="Z10" s="52" t="s">
        <v>818</v>
      </c>
      <c r="AA10" s="82">
        <v>10</v>
      </c>
      <c r="AB10" s="82"/>
      <c r="AC10" s="98"/>
      <c r="AD10" s="85" t="s">
        <v>396</v>
      </c>
      <c r="AE10" s="85">
        <v>1935</v>
      </c>
      <c r="AF10" s="85">
        <v>1823</v>
      </c>
      <c r="AG10" s="85">
        <v>32543</v>
      </c>
      <c r="AH10" s="85">
        <v>0</v>
      </c>
      <c r="AI10" s="85"/>
      <c r="AJ10" s="85" t="s">
        <v>410</v>
      </c>
      <c r="AK10" s="85" t="s">
        <v>424</v>
      </c>
      <c r="AL10" s="85"/>
      <c r="AM10" s="85"/>
      <c r="AN10" s="87">
        <v>41088.029710648145</v>
      </c>
      <c r="AO10" s="85"/>
      <c r="AP10" s="85" t="b">
        <v>0</v>
      </c>
      <c r="AQ10" s="85" t="b">
        <v>0</v>
      </c>
      <c r="AR10" s="85" t="b">
        <v>0</v>
      </c>
      <c r="AS10" s="85" t="s">
        <v>358</v>
      </c>
      <c r="AT10" s="85">
        <v>57</v>
      </c>
      <c r="AU10" s="90" t="s">
        <v>455</v>
      </c>
      <c r="AV10" s="85" t="b">
        <v>0</v>
      </c>
      <c r="AW10" s="85" t="s">
        <v>463</v>
      </c>
      <c r="AX10" s="90" t="s">
        <v>471</v>
      </c>
      <c r="AY10" s="85" t="s">
        <v>66</v>
      </c>
      <c r="AZ10" s="85" t="str">
        <f>REPLACE(INDEX(GroupVertices[Group],MATCH(Vertices[[#This Row],[Vertex]],GroupVertices[Vertex],0)),1,1,"")</f>
        <v>3</v>
      </c>
      <c r="BA10" s="51" t="s">
        <v>257</v>
      </c>
      <c r="BB10" s="51" t="s">
        <v>257</v>
      </c>
      <c r="BC10" s="51" t="s">
        <v>273</v>
      </c>
      <c r="BD10" s="51" t="s">
        <v>273</v>
      </c>
      <c r="BE10" s="51"/>
      <c r="BF10" s="51"/>
      <c r="BG10" s="131" t="s">
        <v>699</v>
      </c>
      <c r="BH10" s="131" t="s">
        <v>699</v>
      </c>
      <c r="BI10" s="131" t="s">
        <v>714</v>
      </c>
      <c r="BJ10" s="131" t="s">
        <v>714</v>
      </c>
      <c r="BK10" s="131">
        <v>1</v>
      </c>
      <c r="BL10" s="134">
        <v>7.142857142857143</v>
      </c>
      <c r="BM10" s="131">
        <v>0</v>
      </c>
      <c r="BN10" s="134">
        <v>0</v>
      </c>
      <c r="BO10" s="131">
        <v>0</v>
      </c>
      <c r="BP10" s="134">
        <v>0</v>
      </c>
      <c r="BQ10" s="131">
        <v>13</v>
      </c>
      <c r="BR10" s="134">
        <v>92.85714285714286</v>
      </c>
      <c r="BS10" s="131">
        <v>14</v>
      </c>
      <c r="BT10" s="2"/>
      <c r="BU10" s="3"/>
      <c r="BV10" s="3"/>
      <c r="BW10" s="3"/>
      <c r="BX10" s="3"/>
    </row>
    <row r="11" spans="1:76" ht="15">
      <c r="A11" s="14" t="s">
        <v>216</v>
      </c>
      <c r="B11" s="15"/>
      <c r="C11" s="15" t="s">
        <v>64</v>
      </c>
      <c r="D11" s="93">
        <v>251.95286320649342</v>
      </c>
      <c r="E11" s="81"/>
      <c r="F11" s="112" t="s">
        <v>294</v>
      </c>
      <c r="G11" s="15"/>
      <c r="H11" s="16" t="s">
        <v>216</v>
      </c>
      <c r="I11" s="66"/>
      <c r="J11" s="66"/>
      <c r="K11" s="114" t="s">
        <v>487</v>
      </c>
      <c r="L11" s="94">
        <v>1</v>
      </c>
      <c r="M11" s="95">
        <v>7403.41796875</v>
      </c>
      <c r="N11" s="95">
        <v>3184.9755859375</v>
      </c>
      <c r="O11" s="77"/>
      <c r="P11" s="96"/>
      <c r="Q11" s="96"/>
      <c r="R11" s="97"/>
      <c r="S11" s="51">
        <v>1</v>
      </c>
      <c r="T11" s="51">
        <v>1</v>
      </c>
      <c r="U11" s="52">
        <v>0</v>
      </c>
      <c r="V11" s="52">
        <v>0</v>
      </c>
      <c r="W11" s="52">
        <v>0</v>
      </c>
      <c r="X11" s="52">
        <v>0.999967</v>
      </c>
      <c r="Y11" s="52">
        <v>0</v>
      </c>
      <c r="Z11" s="52" t="s">
        <v>818</v>
      </c>
      <c r="AA11" s="82">
        <v>11</v>
      </c>
      <c r="AB11" s="82"/>
      <c r="AC11" s="98"/>
      <c r="AD11" s="85" t="s">
        <v>397</v>
      </c>
      <c r="AE11" s="85">
        <v>1846</v>
      </c>
      <c r="AF11" s="85">
        <v>5798</v>
      </c>
      <c r="AG11" s="85">
        <v>80853</v>
      </c>
      <c r="AH11" s="85">
        <v>1514</v>
      </c>
      <c r="AI11" s="85"/>
      <c r="AJ11" s="85" t="s">
        <v>411</v>
      </c>
      <c r="AK11" s="85" t="s">
        <v>425</v>
      </c>
      <c r="AL11" s="90" t="s">
        <v>436</v>
      </c>
      <c r="AM11" s="85"/>
      <c r="AN11" s="87">
        <v>40417.99087962963</v>
      </c>
      <c r="AO11" s="90" t="s">
        <v>449</v>
      </c>
      <c r="AP11" s="85" t="b">
        <v>0</v>
      </c>
      <c r="AQ11" s="85" t="b">
        <v>0</v>
      </c>
      <c r="AR11" s="85" t="b">
        <v>0</v>
      </c>
      <c r="AS11" s="85" t="s">
        <v>358</v>
      </c>
      <c r="AT11" s="85">
        <v>376</v>
      </c>
      <c r="AU11" s="90" t="s">
        <v>456</v>
      </c>
      <c r="AV11" s="85" t="b">
        <v>0</v>
      </c>
      <c r="AW11" s="85" t="s">
        <v>463</v>
      </c>
      <c r="AX11" s="90" t="s">
        <v>472</v>
      </c>
      <c r="AY11" s="85" t="s">
        <v>66</v>
      </c>
      <c r="AZ11" s="85" t="str">
        <f>REPLACE(INDEX(GroupVertices[Group],MATCH(Vertices[[#This Row],[Vertex]],GroupVertices[Vertex],0)),1,1,"")</f>
        <v>3</v>
      </c>
      <c r="BA11" s="51" t="s">
        <v>258</v>
      </c>
      <c r="BB11" s="51" t="s">
        <v>258</v>
      </c>
      <c r="BC11" s="51" t="s">
        <v>274</v>
      </c>
      <c r="BD11" s="51" t="s">
        <v>274</v>
      </c>
      <c r="BE11" s="51"/>
      <c r="BF11" s="51"/>
      <c r="BG11" s="131" t="s">
        <v>700</v>
      </c>
      <c r="BH11" s="131" t="s">
        <v>700</v>
      </c>
      <c r="BI11" s="131" t="s">
        <v>715</v>
      </c>
      <c r="BJ11" s="131" t="s">
        <v>715</v>
      </c>
      <c r="BK11" s="131">
        <v>1</v>
      </c>
      <c r="BL11" s="134">
        <v>9.090909090909092</v>
      </c>
      <c r="BM11" s="131">
        <v>0</v>
      </c>
      <c r="BN11" s="134">
        <v>0</v>
      </c>
      <c r="BO11" s="131">
        <v>0</v>
      </c>
      <c r="BP11" s="134">
        <v>0</v>
      </c>
      <c r="BQ11" s="131">
        <v>10</v>
      </c>
      <c r="BR11" s="134">
        <v>90.9090909090909</v>
      </c>
      <c r="BS11" s="131">
        <v>11</v>
      </c>
      <c r="BT11" s="2"/>
      <c r="BU11" s="3"/>
      <c r="BV11" s="3"/>
      <c r="BW11" s="3"/>
      <c r="BX11" s="3"/>
    </row>
    <row r="12" spans="1:76" ht="15">
      <c r="A12" s="14" t="s">
        <v>217</v>
      </c>
      <c r="B12" s="15"/>
      <c r="C12" s="15" t="s">
        <v>64</v>
      </c>
      <c r="D12" s="93">
        <v>215.69714796336288</v>
      </c>
      <c r="E12" s="81"/>
      <c r="F12" s="112" t="s">
        <v>295</v>
      </c>
      <c r="G12" s="15"/>
      <c r="H12" s="16" t="s">
        <v>217</v>
      </c>
      <c r="I12" s="66"/>
      <c r="J12" s="66"/>
      <c r="K12" s="114" t="s">
        <v>488</v>
      </c>
      <c r="L12" s="94">
        <v>1</v>
      </c>
      <c r="M12" s="95">
        <v>5213.9033203125</v>
      </c>
      <c r="N12" s="95">
        <v>3184.9755859375</v>
      </c>
      <c r="O12" s="77"/>
      <c r="P12" s="96"/>
      <c r="Q12" s="96"/>
      <c r="R12" s="97"/>
      <c r="S12" s="51">
        <v>1</v>
      </c>
      <c r="T12" s="51">
        <v>1</v>
      </c>
      <c r="U12" s="52">
        <v>0</v>
      </c>
      <c r="V12" s="52">
        <v>0</v>
      </c>
      <c r="W12" s="52">
        <v>0</v>
      </c>
      <c r="X12" s="52">
        <v>0.999967</v>
      </c>
      <c r="Y12" s="52">
        <v>0</v>
      </c>
      <c r="Z12" s="52" t="s">
        <v>818</v>
      </c>
      <c r="AA12" s="82">
        <v>12</v>
      </c>
      <c r="AB12" s="82"/>
      <c r="AC12" s="98"/>
      <c r="AD12" s="85" t="s">
        <v>398</v>
      </c>
      <c r="AE12" s="85">
        <v>2944</v>
      </c>
      <c r="AF12" s="85">
        <v>3474</v>
      </c>
      <c r="AG12" s="85">
        <v>182246</v>
      </c>
      <c r="AH12" s="85">
        <v>99</v>
      </c>
      <c r="AI12" s="85"/>
      <c r="AJ12" s="85" t="s">
        <v>412</v>
      </c>
      <c r="AK12" s="85" t="s">
        <v>426</v>
      </c>
      <c r="AL12" s="90" t="s">
        <v>437</v>
      </c>
      <c r="AM12" s="85"/>
      <c r="AN12" s="87">
        <v>39287.19028935185</v>
      </c>
      <c r="AO12" s="85"/>
      <c r="AP12" s="85" t="b">
        <v>0</v>
      </c>
      <c r="AQ12" s="85" t="b">
        <v>0</v>
      </c>
      <c r="AR12" s="85" t="b">
        <v>1</v>
      </c>
      <c r="AS12" s="85" t="s">
        <v>358</v>
      </c>
      <c r="AT12" s="85">
        <v>569</v>
      </c>
      <c r="AU12" s="90" t="s">
        <v>457</v>
      </c>
      <c r="AV12" s="85" t="b">
        <v>0</v>
      </c>
      <c r="AW12" s="85" t="s">
        <v>463</v>
      </c>
      <c r="AX12" s="90" t="s">
        <v>473</v>
      </c>
      <c r="AY12" s="85" t="s">
        <v>66</v>
      </c>
      <c r="AZ12" s="85" t="str">
        <f>REPLACE(INDEX(GroupVertices[Group],MATCH(Vertices[[#This Row],[Vertex]],GroupVertices[Vertex],0)),1,1,"")</f>
        <v>3</v>
      </c>
      <c r="BA12" s="51" t="s">
        <v>259</v>
      </c>
      <c r="BB12" s="51" t="s">
        <v>259</v>
      </c>
      <c r="BC12" s="51" t="s">
        <v>275</v>
      </c>
      <c r="BD12" s="51" t="s">
        <v>275</v>
      </c>
      <c r="BE12" s="51"/>
      <c r="BF12" s="51"/>
      <c r="BG12" s="131" t="s">
        <v>701</v>
      </c>
      <c r="BH12" s="131" t="s">
        <v>701</v>
      </c>
      <c r="BI12" s="131" t="s">
        <v>716</v>
      </c>
      <c r="BJ12" s="131" t="s">
        <v>716</v>
      </c>
      <c r="BK12" s="131">
        <v>0</v>
      </c>
      <c r="BL12" s="134">
        <v>0</v>
      </c>
      <c r="BM12" s="131">
        <v>0</v>
      </c>
      <c r="BN12" s="134">
        <v>0</v>
      </c>
      <c r="BO12" s="131">
        <v>0</v>
      </c>
      <c r="BP12" s="134">
        <v>0</v>
      </c>
      <c r="BQ12" s="131">
        <v>9</v>
      </c>
      <c r="BR12" s="134">
        <v>100</v>
      </c>
      <c r="BS12" s="131">
        <v>9</v>
      </c>
      <c r="BT12" s="2"/>
      <c r="BU12" s="3"/>
      <c r="BV12" s="3"/>
      <c r="BW12" s="3"/>
      <c r="BX12" s="3"/>
    </row>
    <row r="13" spans="1:76" ht="15">
      <c r="A13" s="14" t="s">
        <v>219</v>
      </c>
      <c r="B13" s="15"/>
      <c r="C13" s="15" t="s">
        <v>64</v>
      </c>
      <c r="D13" s="93">
        <v>457.17830813910194</v>
      </c>
      <c r="E13" s="81"/>
      <c r="F13" s="112" t="s">
        <v>460</v>
      </c>
      <c r="G13" s="15"/>
      <c r="H13" s="16" t="s">
        <v>219</v>
      </c>
      <c r="I13" s="66"/>
      <c r="J13" s="66"/>
      <c r="K13" s="114" t="s">
        <v>489</v>
      </c>
      <c r="L13" s="94">
        <v>1</v>
      </c>
      <c r="M13" s="95">
        <v>3268.683837890625</v>
      </c>
      <c r="N13" s="95">
        <v>3468.859130859375</v>
      </c>
      <c r="O13" s="77"/>
      <c r="P13" s="96"/>
      <c r="Q13" s="96"/>
      <c r="R13" s="97"/>
      <c r="S13" s="51">
        <v>1</v>
      </c>
      <c r="T13" s="51">
        <v>2</v>
      </c>
      <c r="U13" s="52">
        <v>0</v>
      </c>
      <c r="V13" s="52">
        <v>0.045455</v>
      </c>
      <c r="W13" s="52">
        <v>0.080524</v>
      </c>
      <c r="X13" s="52">
        <v>0.80205</v>
      </c>
      <c r="Y13" s="52">
        <v>0.5</v>
      </c>
      <c r="Z13" s="52">
        <v>0.5</v>
      </c>
      <c r="AA13" s="82">
        <v>13</v>
      </c>
      <c r="AB13" s="82"/>
      <c r="AC13" s="98"/>
      <c r="AD13" s="85" t="s">
        <v>399</v>
      </c>
      <c r="AE13" s="85">
        <v>6285</v>
      </c>
      <c r="AF13" s="85">
        <v>18953</v>
      </c>
      <c r="AG13" s="85">
        <v>33072</v>
      </c>
      <c r="AH13" s="85">
        <v>24782</v>
      </c>
      <c r="AI13" s="85"/>
      <c r="AJ13" s="85" t="s">
        <v>413</v>
      </c>
      <c r="AK13" s="85" t="s">
        <v>419</v>
      </c>
      <c r="AL13" s="90" t="s">
        <v>438</v>
      </c>
      <c r="AM13" s="85"/>
      <c r="AN13" s="87">
        <v>41250.105671296296</v>
      </c>
      <c r="AO13" s="90" t="s">
        <v>450</v>
      </c>
      <c r="AP13" s="85" t="b">
        <v>0</v>
      </c>
      <c r="AQ13" s="85" t="b">
        <v>0</v>
      </c>
      <c r="AR13" s="85" t="b">
        <v>1</v>
      </c>
      <c r="AS13" s="85" t="s">
        <v>358</v>
      </c>
      <c r="AT13" s="85">
        <v>2086</v>
      </c>
      <c r="AU13" s="90" t="s">
        <v>455</v>
      </c>
      <c r="AV13" s="85" t="b">
        <v>1</v>
      </c>
      <c r="AW13" s="85" t="s">
        <v>463</v>
      </c>
      <c r="AX13" s="90" t="s">
        <v>474</v>
      </c>
      <c r="AY13" s="85" t="s">
        <v>66</v>
      </c>
      <c r="AZ13" s="85" t="str">
        <f>REPLACE(INDEX(GroupVertices[Group],MATCH(Vertices[[#This Row],[Vertex]],GroupVertices[Vertex],0)),1,1,"")</f>
        <v>1</v>
      </c>
      <c r="BA13" s="51"/>
      <c r="BB13" s="51"/>
      <c r="BC13" s="51"/>
      <c r="BD13" s="51"/>
      <c r="BE13" s="51"/>
      <c r="BF13" s="51"/>
      <c r="BG13" s="131" t="s">
        <v>702</v>
      </c>
      <c r="BH13" s="131" t="s">
        <v>702</v>
      </c>
      <c r="BI13" s="131" t="s">
        <v>717</v>
      </c>
      <c r="BJ13" s="131" t="s">
        <v>717</v>
      </c>
      <c r="BK13" s="131">
        <v>1</v>
      </c>
      <c r="BL13" s="134">
        <v>11.11111111111111</v>
      </c>
      <c r="BM13" s="131">
        <v>0</v>
      </c>
      <c r="BN13" s="134">
        <v>0</v>
      </c>
      <c r="BO13" s="131">
        <v>0</v>
      </c>
      <c r="BP13" s="134">
        <v>0</v>
      </c>
      <c r="BQ13" s="131">
        <v>8</v>
      </c>
      <c r="BR13" s="134">
        <v>88.88888888888889</v>
      </c>
      <c r="BS13" s="131">
        <v>9</v>
      </c>
      <c r="BT13" s="2"/>
      <c r="BU13" s="3"/>
      <c r="BV13" s="3"/>
      <c r="BW13" s="3"/>
      <c r="BX13" s="3"/>
    </row>
    <row r="14" spans="1:76" ht="15">
      <c r="A14" s="14" t="s">
        <v>225</v>
      </c>
      <c r="B14" s="15"/>
      <c r="C14" s="15" t="s">
        <v>64</v>
      </c>
      <c r="D14" s="93">
        <v>1000</v>
      </c>
      <c r="E14" s="81"/>
      <c r="F14" s="112" t="s">
        <v>461</v>
      </c>
      <c r="G14" s="15"/>
      <c r="H14" s="16" t="s">
        <v>225</v>
      </c>
      <c r="I14" s="66"/>
      <c r="J14" s="66"/>
      <c r="K14" s="114" t="s">
        <v>490</v>
      </c>
      <c r="L14" s="94">
        <v>1</v>
      </c>
      <c r="M14" s="95">
        <v>451.61175537109375</v>
      </c>
      <c r="N14" s="95">
        <v>3946.084228515625</v>
      </c>
      <c r="O14" s="77"/>
      <c r="P14" s="96"/>
      <c r="Q14" s="96"/>
      <c r="R14" s="97"/>
      <c r="S14" s="51">
        <v>2</v>
      </c>
      <c r="T14" s="51">
        <v>0</v>
      </c>
      <c r="U14" s="52">
        <v>0</v>
      </c>
      <c r="V14" s="52">
        <v>0.045455</v>
      </c>
      <c r="W14" s="52">
        <v>0.080524</v>
      </c>
      <c r="X14" s="52">
        <v>0.80205</v>
      </c>
      <c r="Y14" s="52">
        <v>1</v>
      </c>
      <c r="Z14" s="52">
        <v>0</v>
      </c>
      <c r="AA14" s="82">
        <v>14</v>
      </c>
      <c r="AB14" s="82"/>
      <c r="AC14" s="98"/>
      <c r="AD14" s="85" t="s">
        <v>400</v>
      </c>
      <c r="AE14" s="85">
        <v>5782</v>
      </c>
      <c r="AF14" s="85">
        <v>15104369</v>
      </c>
      <c r="AG14" s="85">
        <v>201531</v>
      </c>
      <c r="AH14" s="85">
        <v>10067</v>
      </c>
      <c r="AI14" s="85"/>
      <c r="AJ14" s="85" t="s">
        <v>414</v>
      </c>
      <c r="AK14" s="85" t="s">
        <v>427</v>
      </c>
      <c r="AL14" s="90" t="s">
        <v>439</v>
      </c>
      <c r="AM14" s="85"/>
      <c r="AN14" s="87">
        <v>40138.09024305556</v>
      </c>
      <c r="AO14" s="90" t="s">
        <v>451</v>
      </c>
      <c r="AP14" s="85" t="b">
        <v>0</v>
      </c>
      <c r="AQ14" s="85" t="b">
        <v>0</v>
      </c>
      <c r="AR14" s="85" t="b">
        <v>1</v>
      </c>
      <c r="AS14" s="85" t="s">
        <v>358</v>
      </c>
      <c r="AT14" s="85">
        <v>56560</v>
      </c>
      <c r="AU14" s="90" t="s">
        <v>455</v>
      </c>
      <c r="AV14" s="85" t="b">
        <v>1</v>
      </c>
      <c r="AW14" s="85" t="s">
        <v>463</v>
      </c>
      <c r="AX14" s="90" t="s">
        <v>475</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226</v>
      </c>
      <c r="B15" s="15"/>
      <c r="C15" s="15" t="s">
        <v>64</v>
      </c>
      <c r="D15" s="93">
        <v>181.00148931417084</v>
      </c>
      <c r="E15" s="81"/>
      <c r="F15" s="112" t="s">
        <v>462</v>
      </c>
      <c r="G15" s="15"/>
      <c r="H15" s="16" t="s">
        <v>226</v>
      </c>
      <c r="I15" s="66"/>
      <c r="J15" s="66"/>
      <c r="K15" s="114" t="s">
        <v>491</v>
      </c>
      <c r="L15" s="94">
        <v>1</v>
      </c>
      <c r="M15" s="95">
        <v>1626.91357421875</v>
      </c>
      <c r="N15" s="95">
        <v>448.3667907714844</v>
      </c>
      <c r="O15" s="77"/>
      <c r="P15" s="96"/>
      <c r="Q15" s="96"/>
      <c r="R15" s="97"/>
      <c r="S15" s="51">
        <v>1</v>
      </c>
      <c r="T15" s="51">
        <v>0</v>
      </c>
      <c r="U15" s="52">
        <v>0</v>
      </c>
      <c r="V15" s="52">
        <v>0.043478</v>
      </c>
      <c r="W15" s="52">
        <v>0.060299</v>
      </c>
      <c r="X15" s="52">
        <v>0.461181</v>
      </c>
      <c r="Y15" s="52">
        <v>0</v>
      </c>
      <c r="Z15" s="52">
        <v>0</v>
      </c>
      <c r="AA15" s="82">
        <v>15</v>
      </c>
      <c r="AB15" s="82"/>
      <c r="AC15" s="98"/>
      <c r="AD15" s="85" t="s">
        <v>401</v>
      </c>
      <c r="AE15" s="85">
        <v>943</v>
      </c>
      <c r="AF15" s="85">
        <v>1250</v>
      </c>
      <c r="AG15" s="85">
        <v>3901</v>
      </c>
      <c r="AH15" s="85">
        <v>835</v>
      </c>
      <c r="AI15" s="85"/>
      <c r="AJ15" s="85" t="s">
        <v>415</v>
      </c>
      <c r="AK15" s="85" t="s">
        <v>423</v>
      </c>
      <c r="AL15" s="90" t="s">
        <v>440</v>
      </c>
      <c r="AM15" s="85"/>
      <c r="AN15" s="87">
        <v>42166.90965277778</v>
      </c>
      <c r="AO15" s="90" t="s">
        <v>452</v>
      </c>
      <c r="AP15" s="85" t="b">
        <v>1</v>
      </c>
      <c r="AQ15" s="85" t="b">
        <v>0</v>
      </c>
      <c r="AR15" s="85" t="b">
        <v>1</v>
      </c>
      <c r="AS15" s="85" t="s">
        <v>358</v>
      </c>
      <c r="AT15" s="85">
        <v>200</v>
      </c>
      <c r="AU15" s="90" t="s">
        <v>455</v>
      </c>
      <c r="AV15" s="85" t="b">
        <v>0</v>
      </c>
      <c r="AW15" s="85" t="s">
        <v>463</v>
      </c>
      <c r="AX15" s="90" t="s">
        <v>476</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221</v>
      </c>
      <c r="B16" s="15"/>
      <c r="C16" s="15" t="s">
        <v>64</v>
      </c>
      <c r="D16" s="93">
        <v>212.95144835803114</v>
      </c>
      <c r="E16" s="81"/>
      <c r="F16" s="112" t="s">
        <v>298</v>
      </c>
      <c r="G16" s="15"/>
      <c r="H16" s="16" t="s">
        <v>221</v>
      </c>
      <c r="I16" s="66"/>
      <c r="J16" s="66"/>
      <c r="K16" s="114" t="s">
        <v>492</v>
      </c>
      <c r="L16" s="94">
        <v>1</v>
      </c>
      <c r="M16" s="95">
        <v>3924.23388671875</v>
      </c>
      <c r="N16" s="95">
        <v>9033.380859375</v>
      </c>
      <c r="O16" s="77"/>
      <c r="P16" s="96"/>
      <c r="Q16" s="96"/>
      <c r="R16" s="97"/>
      <c r="S16" s="51">
        <v>1</v>
      </c>
      <c r="T16" s="51">
        <v>1</v>
      </c>
      <c r="U16" s="52">
        <v>0</v>
      </c>
      <c r="V16" s="52">
        <v>0.043478</v>
      </c>
      <c r="W16" s="52">
        <v>0.060299</v>
      </c>
      <c r="X16" s="52">
        <v>0.461181</v>
      </c>
      <c r="Y16" s="52">
        <v>0</v>
      </c>
      <c r="Z16" s="52">
        <v>1</v>
      </c>
      <c r="AA16" s="82">
        <v>16</v>
      </c>
      <c r="AB16" s="82"/>
      <c r="AC16" s="98"/>
      <c r="AD16" s="85" t="s">
        <v>402</v>
      </c>
      <c r="AE16" s="85">
        <v>3131</v>
      </c>
      <c r="AF16" s="85">
        <v>3298</v>
      </c>
      <c r="AG16" s="85">
        <v>383</v>
      </c>
      <c r="AH16" s="85">
        <v>463</v>
      </c>
      <c r="AI16" s="85"/>
      <c r="AJ16" s="85" t="s">
        <v>416</v>
      </c>
      <c r="AK16" s="85" t="s">
        <v>428</v>
      </c>
      <c r="AL16" s="90" t="s">
        <v>441</v>
      </c>
      <c r="AM16" s="85"/>
      <c r="AN16" s="87">
        <v>42529.81348379629</v>
      </c>
      <c r="AO16" s="90" t="s">
        <v>453</v>
      </c>
      <c r="AP16" s="85" t="b">
        <v>0</v>
      </c>
      <c r="AQ16" s="85" t="b">
        <v>0</v>
      </c>
      <c r="AR16" s="85" t="b">
        <v>0</v>
      </c>
      <c r="AS16" s="85" t="s">
        <v>358</v>
      </c>
      <c r="AT16" s="85">
        <v>41</v>
      </c>
      <c r="AU16" s="90" t="s">
        <v>455</v>
      </c>
      <c r="AV16" s="85" t="b">
        <v>0</v>
      </c>
      <c r="AW16" s="85" t="s">
        <v>463</v>
      </c>
      <c r="AX16" s="90" t="s">
        <v>477</v>
      </c>
      <c r="AY16" s="85" t="s">
        <v>66</v>
      </c>
      <c r="AZ16" s="85" t="str">
        <f>REPLACE(INDEX(GroupVertices[Group],MATCH(Vertices[[#This Row],[Vertex]],GroupVertices[Vertex],0)),1,1,"")</f>
        <v>1</v>
      </c>
      <c r="BA16" s="51" t="s">
        <v>264</v>
      </c>
      <c r="BB16" s="51" t="s">
        <v>264</v>
      </c>
      <c r="BC16" s="51" t="s">
        <v>278</v>
      </c>
      <c r="BD16" s="51" t="s">
        <v>278</v>
      </c>
      <c r="BE16" s="51" t="s">
        <v>283</v>
      </c>
      <c r="BF16" s="51" t="s">
        <v>283</v>
      </c>
      <c r="BG16" s="131" t="s">
        <v>703</v>
      </c>
      <c r="BH16" s="131" t="s">
        <v>703</v>
      </c>
      <c r="BI16" s="131" t="s">
        <v>718</v>
      </c>
      <c r="BJ16" s="131" t="s">
        <v>718</v>
      </c>
      <c r="BK16" s="131">
        <v>3</v>
      </c>
      <c r="BL16" s="134">
        <v>4.6875</v>
      </c>
      <c r="BM16" s="131">
        <v>0</v>
      </c>
      <c r="BN16" s="134">
        <v>0</v>
      </c>
      <c r="BO16" s="131">
        <v>0</v>
      </c>
      <c r="BP16" s="134">
        <v>0</v>
      </c>
      <c r="BQ16" s="131">
        <v>61</v>
      </c>
      <c r="BR16" s="134">
        <v>95.3125</v>
      </c>
      <c r="BS16" s="131">
        <v>64</v>
      </c>
      <c r="BT16" s="2"/>
      <c r="BU16" s="3"/>
      <c r="BV16" s="3"/>
      <c r="BW16" s="3"/>
      <c r="BX16" s="3"/>
    </row>
    <row r="17" spans="1:76" ht="15">
      <c r="A17" s="99" t="s">
        <v>222</v>
      </c>
      <c r="B17" s="100"/>
      <c r="C17" s="100" t="s">
        <v>64</v>
      </c>
      <c r="D17" s="101">
        <v>163.04523791793878</v>
      </c>
      <c r="E17" s="102"/>
      <c r="F17" s="113" t="s">
        <v>299</v>
      </c>
      <c r="G17" s="100"/>
      <c r="H17" s="103" t="s">
        <v>222</v>
      </c>
      <c r="I17" s="104"/>
      <c r="J17" s="104"/>
      <c r="K17" s="115" t="s">
        <v>493</v>
      </c>
      <c r="L17" s="105">
        <v>1</v>
      </c>
      <c r="M17" s="106">
        <v>238.67010498046875</v>
      </c>
      <c r="N17" s="106">
        <v>9566.8671875</v>
      </c>
      <c r="O17" s="107"/>
      <c r="P17" s="108"/>
      <c r="Q17" s="108"/>
      <c r="R17" s="109"/>
      <c r="S17" s="51">
        <v>1</v>
      </c>
      <c r="T17" s="51">
        <v>1</v>
      </c>
      <c r="U17" s="52">
        <v>0</v>
      </c>
      <c r="V17" s="52">
        <v>0.043478</v>
      </c>
      <c r="W17" s="52">
        <v>0.060299</v>
      </c>
      <c r="X17" s="52">
        <v>0.461181</v>
      </c>
      <c r="Y17" s="52">
        <v>0</v>
      </c>
      <c r="Z17" s="52">
        <v>1</v>
      </c>
      <c r="AA17" s="110">
        <v>17</v>
      </c>
      <c r="AB17" s="110"/>
      <c r="AC17" s="111"/>
      <c r="AD17" s="85" t="s">
        <v>403</v>
      </c>
      <c r="AE17" s="85">
        <v>245</v>
      </c>
      <c r="AF17" s="85">
        <v>99</v>
      </c>
      <c r="AG17" s="85">
        <v>444</v>
      </c>
      <c r="AH17" s="85">
        <v>413</v>
      </c>
      <c r="AI17" s="85"/>
      <c r="AJ17" s="85" t="s">
        <v>417</v>
      </c>
      <c r="AK17" s="85" t="s">
        <v>429</v>
      </c>
      <c r="AL17" s="90" t="s">
        <v>442</v>
      </c>
      <c r="AM17" s="85"/>
      <c r="AN17" s="87">
        <v>43082.76017361111</v>
      </c>
      <c r="AO17" s="90" t="s">
        <v>454</v>
      </c>
      <c r="AP17" s="85" t="b">
        <v>1</v>
      </c>
      <c r="AQ17" s="85" t="b">
        <v>0</v>
      </c>
      <c r="AR17" s="85" t="b">
        <v>0</v>
      </c>
      <c r="AS17" s="85" t="s">
        <v>358</v>
      </c>
      <c r="AT17" s="85">
        <v>1</v>
      </c>
      <c r="AU17" s="85"/>
      <c r="AV17" s="85" t="b">
        <v>0</v>
      </c>
      <c r="AW17" s="85" t="s">
        <v>463</v>
      </c>
      <c r="AX17" s="90" t="s">
        <v>478</v>
      </c>
      <c r="AY17" s="85" t="s">
        <v>66</v>
      </c>
      <c r="AZ17" s="85" t="str">
        <f>REPLACE(INDEX(GroupVertices[Group],MATCH(Vertices[[#This Row],[Vertex]],GroupVertices[Vertex],0)),1,1,"")</f>
        <v>1</v>
      </c>
      <c r="BA17" s="51" t="s">
        <v>265</v>
      </c>
      <c r="BB17" s="51" t="s">
        <v>265</v>
      </c>
      <c r="BC17" s="51" t="s">
        <v>273</v>
      </c>
      <c r="BD17" s="51" t="s">
        <v>273</v>
      </c>
      <c r="BE17" s="51" t="s">
        <v>690</v>
      </c>
      <c r="BF17" s="51" t="s">
        <v>690</v>
      </c>
      <c r="BG17" s="131" t="s">
        <v>704</v>
      </c>
      <c r="BH17" s="131" t="s">
        <v>708</v>
      </c>
      <c r="BI17" s="131" t="s">
        <v>719</v>
      </c>
      <c r="BJ17" s="131" t="s">
        <v>721</v>
      </c>
      <c r="BK17" s="131">
        <v>5</v>
      </c>
      <c r="BL17" s="134">
        <v>6.024096385542169</v>
      </c>
      <c r="BM17" s="131">
        <v>0</v>
      </c>
      <c r="BN17" s="134">
        <v>0</v>
      </c>
      <c r="BO17" s="131">
        <v>0</v>
      </c>
      <c r="BP17" s="134">
        <v>0</v>
      </c>
      <c r="BQ17" s="131">
        <v>78</v>
      </c>
      <c r="BR17" s="134">
        <v>93.97590361445783</v>
      </c>
      <c r="BS17" s="131">
        <v>83</v>
      </c>
      <c r="BT17" s="2"/>
      <c r="BU17" s="3"/>
      <c r="BV17" s="3"/>
      <c r="BW17" s="3"/>
      <c r="BX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hyperlinks>
    <hyperlink ref="AJ3" r:id="rId1" display="http://www.bulb.co.uk/refer/carolinet2804"/>
    <hyperlink ref="AL4" r:id="rId2" display="https://t.co/64nYxZwDQa"/>
    <hyperlink ref="AL5" r:id="rId3" display="http://www.accuvia.com/"/>
    <hyperlink ref="AL6" r:id="rId4" display="http://www.verifone.com/"/>
    <hyperlink ref="AL7" r:id="rId5" display="http://www.nrf.com/"/>
    <hyperlink ref="AL8" r:id="rId6" display="https://t.co/UTWdMk1UcL"/>
    <hyperlink ref="AL9" r:id="rId7" display="http://t.co/BUAf1qq1zl"/>
    <hyperlink ref="AL11" r:id="rId8" display="http://linkedin.com/in/nmachijidenma/"/>
    <hyperlink ref="AL12" r:id="rId9" display="https://t.co/6LJw6hGs58"/>
    <hyperlink ref="AL13" r:id="rId10" display="https://t.co/uCX8SYEn3z"/>
    <hyperlink ref="AL14" r:id="rId11" display="http://t.co/KH6EtekF5q"/>
    <hyperlink ref="AL15" r:id="rId12" display="http://t.co/h0aihpdOeU"/>
    <hyperlink ref="AL16" r:id="rId13" display="https://t.co/0xnnO1v2bd"/>
    <hyperlink ref="AL17" r:id="rId14" display="https://t.co/X0dltisYLF"/>
    <hyperlink ref="AO3" r:id="rId15" display="https://pbs.twimg.com/profile_banners/2396644548/1446372619"/>
    <hyperlink ref="AO4" r:id="rId16" display="https://pbs.twimg.com/profile_banners/1727904870/1546422095"/>
    <hyperlink ref="AO5" r:id="rId17" display="https://pbs.twimg.com/profile_banners/775772472549322752/1473798326"/>
    <hyperlink ref="AO6" r:id="rId18" display="https://pbs.twimg.com/profile_banners/40983716/1543503370"/>
    <hyperlink ref="AO7" r:id="rId19" display="https://pbs.twimg.com/profile_banners/63787812/1531920776"/>
    <hyperlink ref="AO8" r:id="rId20" display="https://pbs.twimg.com/profile_banners/85728742/1538681705"/>
    <hyperlink ref="AO11" r:id="rId21" display="https://pbs.twimg.com/profile_banners/183816474/1420962693"/>
    <hyperlink ref="AO13" r:id="rId22" display="https://pbs.twimg.com/profile_banners/994223300/1546401496"/>
    <hyperlink ref="AO14" r:id="rId23" display="https://pbs.twimg.com/profile_banners/91478624/1531316097"/>
    <hyperlink ref="AO15" r:id="rId24" display="https://pbs.twimg.com/profile_banners/3242625516/1498763370"/>
    <hyperlink ref="AO16" r:id="rId25" display="https://pbs.twimg.com/profile_banners/740627309539921920/1484209570"/>
    <hyperlink ref="AO17" r:id="rId26" display="https://pbs.twimg.com/profile_banners/941008479661318150/1543609710"/>
    <hyperlink ref="AU3" r:id="rId27" display="http://abs.twimg.com/images/themes/theme1/bg.png"/>
    <hyperlink ref="AU4" r:id="rId28" display="http://abs.twimg.com/images/themes/theme1/bg.png"/>
    <hyperlink ref="AU6" r:id="rId29" display="http://abs.twimg.com/images/themes/theme1/bg.png"/>
    <hyperlink ref="AU7" r:id="rId30" display="http://abs.twimg.com/images/themes/theme1/bg.png"/>
    <hyperlink ref="AU8" r:id="rId31" display="http://abs.twimg.com/images/themes/theme1/bg.png"/>
    <hyperlink ref="AU9" r:id="rId32" display="http://abs.twimg.com/images/themes/theme1/bg.png"/>
    <hyperlink ref="AU10" r:id="rId33" display="http://abs.twimg.com/images/themes/theme1/bg.png"/>
    <hyperlink ref="AU11" r:id="rId34" display="http://abs.twimg.com/images/themes/theme14/bg.gif"/>
    <hyperlink ref="AU12" r:id="rId35" display="http://abs.twimg.com/images/themes/theme9/bg.gif"/>
    <hyperlink ref="AU13" r:id="rId36" display="http://abs.twimg.com/images/themes/theme1/bg.png"/>
    <hyperlink ref="AU14" r:id="rId37" display="http://abs.twimg.com/images/themes/theme1/bg.png"/>
    <hyperlink ref="AU15" r:id="rId38" display="http://abs.twimg.com/images/themes/theme1/bg.png"/>
    <hyperlink ref="AU16" r:id="rId39" display="http://abs.twimg.com/images/themes/theme1/bg.png"/>
    <hyperlink ref="F3" r:id="rId40" display="http://pbs.twimg.com/profile_images/660759706554748928/oljnXKAM_normal.jpg"/>
    <hyperlink ref="F4" r:id="rId41" display="http://pbs.twimg.com/profile_images/1080398583000633345/qwFLWNM3_normal.jpg"/>
    <hyperlink ref="F5" r:id="rId42" display="http://pbs.twimg.com/profile_images/825443965247877120/NN0MCiQG_normal.jpg"/>
    <hyperlink ref="F6" r:id="rId43" display="http://pbs.twimg.com/profile_images/1068156781476630528/pqUSEn55_normal.jpg"/>
    <hyperlink ref="F7" r:id="rId44" display="http://pbs.twimg.com/profile_images/793169268267487232/wiA0muAW_normal.jpg"/>
    <hyperlink ref="F8" r:id="rId45" display="http://pbs.twimg.com/profile_images/1047933196090978308/5XrfZm31_normal.jpg"/>
    <hyperlink ref="F9" r:id="rId46" display="http://pbs.twimg.com/profile_images/521694758696009729/mD8iRcEp_normal.jpeg"/>
    <hyperlink ref="F10" r:id="rId47" display="http://pbs.twimg.com/profile_images/2995195932/06d6ffaa218d344678ffe3df160ed42f_normal.png"/>
    <hyperlink ref="F11" r:id="rId48" display="http://pbs.twimg.com/profile_images/915514863559966720/d0L1gMRJ_normal.jpg"/>
    <hyperlink ref="F12" r:id="rId49" display="http://pbs.twimg.com/profile_images/806914304561684480/e4EvbujK_normal.jpg"/>
    <hyperlink ref="F13" r:id="rId50" display="http://pbs.twimg.com/profile_images/1046859275644153856/fR8Ep4aQ_normal.jpg"/>
    <hyperlink ref="F14" r:id="rId51" display="http://pbs.twimg.com/profile_images/1017039596083974149/6AUhxLpr_normal.jpg"/>
    <hyperlink ref="F15" r:id="rId52" display="http://pbs.twimg.com/profile_images/749982957650190336/lMXaapI3_normal.jpg"/>
    <hyperlink ref="F16" r:id="rId53" display="http://pbs.twimg.com/profile_images/740627963557744640/Ac0eZ0jS_normal.jpg"/>
    <hyperlink ref="F17" r:id="rId54" display="http://pbs.twimg.com/profile_images/941009833926344704/gicrE24c_normal.jpg"/>
    <hyperlink ref="AX3" r:id="rId55" display="https://twitter.com/cazturner32"/>
    <hyperlink ref="AX4" r:id="rId56" display="https://twitter.com/trurating"/>
    <hyperlink ref="AX5" r:id="rId57" display="https://twitter.com/accuviasw"/>
    <hyperlink ref="AX6" r:id="rId58" display="https://twitter.com/jeff_w7"/>
    <hyperlink ref="AX7" r:id="rId59" display="https://twitter.com/nrfnews"/>
    <hyperlink ref="AX8" r:id="rId60" display="https://twitter.com/nrfbigshow"/>
    <hyperlink ref="AX9" r:id="rId61" display="https://twitter.com/smckeveny"/>
    <hyperlink ref="AX10" r:id="rId62" display="https://twitter.com/softwaretimes"/>
    <hyperlink ref="AX11" r:id="rId63" display="https://twitter.com/nmachijidenma"/>
    <hyperlink ref="AX12" r:id="rId64" display="https://twitter.com/johnrmatthews"/>
    <hyperlink ref="AX13" r:id="rId65" display="https://twitter.com/dgingiss"/>
    <hyperlink ref="AX14" r:id="rId66" display="https://twitter.com/forbes"/>
    <hyperlink ref="AX15" r:id="rId67" display="https://twitter.com/aptos_retail"/>
    <hyperlink ref="AX16" r:id="rId68" display="https://twitter.com/rmhpos"/>
    <hyperlink ref="AX17" r:id="rId69" display="https://twitter.com/gk_software_usa"/>
  </hyperlinks>
  <printOptions/>
  <pageMargins left="0.7" right="0.7" top="0.75" bottom="0.75" header="0.3" footer="0.3"/>
  <pageSetup horizontalDpi="600" verticalDpi="600" orientation="portrait" r:id="rId73"/>
  <legacyDrawing r:id="rId71"/>
  <tableParts>
    <tablePart r:id="rId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563</v>
      </c>
      <c r="Z2" s="13" t="s">
        <v>571</v>
      </c>
      <c r="AA2" s="13" t="s">
        <v>586</v>
      </c>
      <c r="AB2" s="13" t="s">
        <v>614</v>
      </c>
      <c r="AC2" s="13" t="s">
        <v>653</v>
      </c>
      <c r="AD2" s="13" t="s">
        <v>667</v>
      </c>
      <c r="AE2" s="13" t="s">
        <v>668</v>
      </c>
      <c r="AF2" s="13" t="s">
        <v>677</v>
      </c>
      <c r="AG2" s="67" t="s">
        <v>807</v>
      </c>
      <c r="AH2" s="67" t="s">
        <v>808</v>
      </c>
      <c r="AI2" s="67" t="s">
        <v>809</v>
      </c>
      <c r="AJ2" s="67" t="s">
        <v>810</v>
      </c>
      <c r="AK2" s="67" t="s">
        <v>811</v>
      </c>
      <c r="AL2" s="67" t="s">
        <v>812</v>
      </c>
      <c r="AM2" s="67" t="s">
        <v>813</v>
      </c>
      <c r="AN2" s="67" t="s">
        <v>814</v>
      </c>
      <c r="AO2" s="67" t="s">
        <v>817</v>
      </c>
    </row>
    <row r="3" spans="1:41" ht="15">
      <c r="A3" s="125" t="s">
        <v>533</v>
      </c>
      <c r="B3" s="126" t="s">
        <v>537</v>
      </c>
      <c r="C3" s="126" t="s">
        <v>56</v>
      </c>
      <c r="D3" s="117"/>
      <c r="E3" s="116"/>
      <c r="F3" s="118" t="s">
        <v>850</v>
      </c>
      <c r="G3" s="119"/>
      <c r="H3" s="119"/>
      <c r="I3" s="120">
        <v>3</v>
      </c>
      <c r="J3" s="121"/>
      <c r="K3" s="51">
        <v>6</v>
      </c>
      <c r="L3" s="51">
        <v>6</v>
      </c>
      <c r="M3" s="51">
        <v>13</v>
      </c>
      <c r="N3" s="51">
        <v>19</v>
      </c>
      <c r="O3" s="51">
        <v>5</v>
      </c>
      <c r="P3" s="52">
        <v>0.5</v>
      </c>
      <c r="Q3" s="52">
        <v>0.6666666666666666</v>
      </c>
      <c r="R3" s="51">
        <v>1</v>
      </c>
      <c r="S3" s="51">
        <v>0</v>
      </c>
      <c r="T3" s="51">
        <v>6</v>
      </c>
      <c r="U3" s="51">
        <v>19</v>
      </c>
      <c r="V3" s="51">
        <v>2</v>
      </c>
      <c r="W3" s="52">
        <v>1.333333</v>
      </c>
      <c r="X3" s="52">
        <v>0.3</v>
      </c>
      <c r="Y3" s="85" t="s">
        <v>564</v>
      </c>
      <c r="Z3" s="85" t="s">
        <v>572</v>
      </c>
      <c r="AA3" s="85" t="s">
        <v>587</v>
      </c>
      <c r="AB3" s="91" t="s">
        <v>615</v>
      </c>
      <c r="AC3" s="91" t="s">
        <v>654</v>
      </c>
      <c r="AD3" s="91" t="s">
        <v>218</v>
      </c>
      <c r="AE3" s="91" t="s">
        <v>669</v>
      </c>
      <c r="AF3" s="91" t="s">
        <v>678</v>
      </c>
      <c r="AG3" s="131">
        <v>28</v>
      </c>
      <c r="AH3" s="134">
        <v>5.6</v>
      </c>
      <c r="AI3" s="131">
        <v>0</v>
      </c>
      <c r="AJ3" s="134">
        <v>0</v>
      </c>
      <c r="AK3" s="131">
        <v>0</v>
      </c>
      <c r="AL3" s="134">
        <v>0</v>
      </c>
      <c r="AM3" s="131">
        <v>472</v>
      </c>
      <c r="AN3" s="134">
        <v>94.4</v>
      </c>
      <c r="AO3" s="131">
        <v>500</v>
      </c>
    </row>
    <row r="4" spans="1:41" ht="15">
      <c r="A4" s="125" t="s">
        <v>534</v>
      </c>
      <c r="B4" s="126" t="s">
        <v>538</v>
      </c>
      <c r="C4" s="126" t="s">
        <v>56</v>
      </c>
      <c r="D4" s="122"/>
      <c r="E4" s="100"/>
      <c r="F4" s="103" t="s">
        <v>851</v>
      </c>
      <c r="G4" s="107"/>
      <c r="H4" s="107"/>
      <c r="I4" s="123">
        <v>4</v>
      </c>
      <c r="J4" s="110"/>
      <c r="K4" s="51">
        <v>4</v>
      </c>
      <c r="L4" s="51">
        <v>3</v>
      </c>
      <c r="M4" s="51">
        <v>0</v>
      </c>
      <c r="N4" s="51">
        <v>3</v>
      </c>
      <c r="O4" s="51">
        <v>0</v>
      </c>
      <c r="P4" s="52">
        <v>0</v>
      </c>
      <c r="Q4" s="52">
        <v>0</v>
      </c>
      <c r="R4" s="51">
        <v>1</v>
      </c>
      <c r="S4" s="51">
        <v>0</v>
      </c>
      <c r="T4" s="51">
        <v>4</v>
      </c>
      <c r="U4" s="51">
        <v>3</v>
      </c>
      <c r="V4" s="51">
        <v>3</v>
      </c>
      <c r="W4" s="52">
        <v>1.25</v>
      </c>
      <c r="X4" s="52">
        <v>0.25</v>
      </c>
      <c r="Y4" s="85" t="s">
        <v>256</v>
      </c>
      <c r="Z4" s="85" t="s">
        <v>272</v>
      </c>
      <c r="AA4" s="85" t="s">
        <v>280</v>
      </c>
      <c r="AB4" s="91" t="s">
        <v>616</v>
      </c>
      <c r="AC4" s="91" t="s">
        <v>356</v>
      </c>
      <c r="AD4" s="91" t="s">
        <v>218</v>
      </c>
      <c r="AE4" s="91" t="s">
        <v>670</v>
      </c>
      <c r="AF4" s="91" t="s">
        <v>679</v>
      </c>
      <c r="AG4" s="131">
        <v>4</v>
      </c>
      <c r="AH4" s="134">
        <v>6.349206349206349</v>
      </c>
      <c r="AI4" s="131">
        <v>0</v>
      </c>
      <c r="AJ4" s="134">
        <v>0</v>
      </c>
      <c r="AK4" s="131">
        <v>0</v>
      </c>
      <c r="AL4" s="134">
        <v>0</v>
      </c>
      <c r="AM4" s="131">
        <v>59</v>
      </c>
      <c r="AN4" s="134">
        <v>93.65079365079364</v>
      </c>
      <c r="AO4" s="131">
        <v>63</v>
      </c>
    </row>
    <row r="5" spans="1:41" ht="15">
      <c r="A5" s="125" t="s">
        <v>535</v>
      </c>
      <c r="B5" s="126" t="s">
        <v>539</v>
      </c>
      <c r="C5" s="126" t="s">
        <v>56</v>
      </c>
      <c r="D5" s="122"/>
      <c r="E5" s="100"/>
      <c r="F5" s="103" t="s">
        <v>852</v>
      </c>
      <c r="G5" s="107"/>
      <c r="H5" s="107"/>
      <c r="I5" s="123">
        <v>5</v>
      </c>
      <c r="J5" s="110"/>
      <c r="K5" s="51">
        <v>3</v>
      </c>
      <c r="L5" s="51">
        <v>3</v>
      </c>
      <c r="M5" s="51">
        <v>0</v>
      </c>
      <c r="N5" s="51">
        <v>3</v>
      </c>
      <c r="O5" s="51">
        <v>3</v>
      </c>
      <c r="P5" s="52" t="s">
        <v>818</v>
      </c>
      <c r="Q5" s="52" t="s">
        <v>818</v>
      </c>
      <c r="R5" s="51">
        <v>3</v>
      </c>
      <c r="S5" s="51">
        <v>3</v>
      </c>
      <c r="T5" s="51">
        <v>1</v>
      </c>
      <c r="U5" s="51">
        <v>1</v>
      </c>
      <c r="V5" s="51">
        <v>0</v>
      </c>
      <c r="W5" s="52">
        <v>0</v>
      </c>
      <c r="X5" s="52">
        <v>0</v>
      </c>
      <c r="Y5" s="85" t="s">
        <v>565</v>
      </c>
      <c r="Z5" s="85" t="s">
        <v>573</v>
      </c>
      <c r="AA5" s="85"/>
      <c r="AB5" s="91" t="s">
        <v>617</v>
      </c>
      <c r="AC5" s="91" t="s">
        <v>655</v>
      </c>
      <c r="AD5" s="91"/>
      <c r="AE5" s="91"/>
      <c r="AF5" s="91" t="s">
        <v>680</v>
      </c>
      <c r="AG5" s="131">
        <v>2</v>
      </c>
      <c r="AH5" s="134">
        <v>5.882352941176471</v>
      </c>
      <c r="AI5" s="131">
        <v>0</v>
      </c>
      <c r="AJ5" s="134">
        <v>0</v>
      </c>
      <c r="AK5" s="131">
        <v>0</v>
      </c>
      <c r="AL5" s="134">
        <v>0</v>
      </c>
      <c r="AM5" s="131">
        <v>32</v>
      </c>
      <c r="AN5" s="134">
        <v>94.11764705882354</v>
      </c>
      <c r="AO5" s="131">
        <v>34</v>
      </c>
    </row>
    <row r="6" spans="1:41" ht="15">
      <c r="A6" s="125" t="s">
        <v>536</v>
      </c>
      <c r="B6" s="126" t="s">
        <v>540</v>
      </c>
      <c r="C6" s="126" t="s">
        <v>56</v>
      </c>
      <c r="D6" s="122"/>
      <c r="E6" s="100"/>
      <c r="F6" s="103" t="s">
        <v>853</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262</v>
      </c>
      <c r="Z6" s="85" t="s">
        <v>277</v>
      </c>
      <c r="AA6" s="85"/>
      <c r="AB6" s="91" t="s">
        <v>618</v>
      </c>
      <c r="AC6" s="91" t="s">
        <v>656</v>
      </c>
      <c r="AD6" s="91"/>
      <c r="AE6" s="91" t="s">
        <v>671</v>
      </c>
      <c r="AF6" s="91" t="s">
        <v>681</v>
      </c>
      <c r="AG6" s="131">
        <v>4</v>
      </c>
      <c r="AH6" s="134">
        <v>7.017543859649122</v>
      </c>
      <c r="AI6" s="131">
        <v>0</v>
      </c>
      <c r="AJ6" s="134">
        <v>0</v>
      </c>
      <c r="AK6" s="131">
        <v>0</v>
      </c>
      <c r="AL6" s="134">
        <v>0</v>
      </c>
      <c r="AM6" s="131">
        <v>53</v>
      </c>
      <c r="AN6" s="134">
        <v>92.98245614035088</v>
      </c>
      <c r="AO6" s="131">
        <v>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533</v>
      </c>
      <c r="B2" s="91" t="s">
        <v>218</v>
      </c>
      <c r="C2" s="85">
        <f>VLOOKUP(GroupVertices[[#This Row],[Vertex]],Vertices[],MATCH("ID",Vertices[[#Headers],[Vertex]:[Vertex Content Word Count]],0),FALSE)</f>
        <v>4</v>
      </c>
    </row>
    <row r="3" spans="1:3" ht="15">
      <c r="A3" s="85" t="s">
        <v>533</v>
      </c>
      <c r="B3" s="91" t="s">
        <v>222</v>
      </c>
      <c r="C3" s="85">
        <f>VLOOKUP(GroupVertices[[#This Row],[Vertex]],Vertices[],MATCH("ID",Vertices[[#Headers],[Vertex]:[Vertex Content Word Count]],0),FALSE)</f>
        <v>17</v>
      </c>
    </row>
    <row r="4" spans="1:3" ht="15">
      <c r="A4" s="85" t="s">
        <v>533</v>
      </c>
      <c r="B4" s="91" t="s">
        <v>221</v>
      </c>
      <c r="C4" s="85">
        <f>VLOOKUP(GroupVertices[[#This Row],[Vertex]],Vertices[],MATCH("ID",Vertices[[#Headers],[Vertex]:[Vertex Content Word Count]],0),FALSE)</f>
        <v>16</v>
      </c>
    </row>
    <row r="5" spans="1:3" ht="15">
      <c r="A5" s="85" t="s">
        <v>533</v>
      </c>
      <c r="B5" s="91" t="s">
        <v>226</v>
      </c>
      <c r="C5" s="85">
        <f>VLOOKUP(GroupVertices[[#This Row],[Vertex]],Vertices[],MATCH("ID",Vertices[[#Headers],[Vertex]:[Vertex Content Word Count]],0),FALSE)</f>
        <v>15</v>
      </c>
    </row>
    <row r="6" spans="1:3" ht="15">
      <c r="A6" s="85" t="s">
        <v>533</v>
      </c>
      <c r="B6" s="91" t="s">
        <v>225</v>
      </c>
      <c r="C6" s="85">
        <f>VLOOKUP(GroupVertices[[#This Row],[Vertex]],Vertices[],MATCH("ID",Vertices[[#Headers],[Vertex]:[Vertex Content Word Count]],0),FALSE)</f>
        <v>14</v>
      </c>
    </row>
    <row r="7" spans="1:3" ht="15">
      <c r="A7" s="85" t="s">
        <v>533</v>
      </c>
      <c r="B7" s="91" t="s">
        <v>219</v>
      </c>
      <c r="C7" s="85">
        <f>VLOOKUP(GroupVertices[[#This Row],[Vertex]],Vertices[],MATCH("ID",Vertices[[#Headers],[Vertex]:[Vertex Content Word Count]],0),FALSE)</f>
        <v>13</v>
      </c>
    </row>
    <row r="8" spans="1:3" ht="15">
      <c r="A8" s="85" t="s">
        <v>534</v>
      </c>
      <c r="B8" s="91" t="s">
        <v>214</v>
      </c>
      <c r="C8" s="85">
        <f>VLOOKUP(GroupVertices[[#This Row],[Vertex]],Vertices[],MATCH("ID",Vertices[[#Headers],[Vertex]:[Vertex Content Word Count]],0),FALSE)</f>
        <v>9</v>
      </c>
    </row>
    <row r="9" spans="1:3" ht="15">
      <c r="A9" s="85" t="s">
        <v>534</v>
      </c>
      <c r="B9" s="91" t="s">
        <v>224</v>
      </c>
      <c r="C9" s="85">
        <f>VLOOKUP(GroupVertices[[#This Row],[Vertex]],Vertices[],MATCH("ID",Vertices[[#Headers],[Vertex]:[Vertex Content Word Count]],0),FALSE)</f>
        <v>8</v>
      </c>
    </row>
    <row r="10" spans="1:3" ht="15">
      <c r="A10" s="85" t="s">
        <v>534</v>
      </c>
      <c r="B10" s="91" t="s">
        <v>213</v>
      </c>
      <c r="C10" s="85">
        <f>VLOOKUP(GroupVertices[[#This Row],[Vertex]],Vertices[],MATCH("ID",Vertices[[#Headers],[Vertex]:[Vertex Content Word Count]],0),FALSE)</f>
        <v>6</v>
      </c>
    </row>
    <row r="11" spans="1:3" ht="15">
      <c r="A11" s="85" t="s">
        <v>534</v>
      </c>
      <c r="B11" s="91" t="s">
        <v>223</v>
      </c>
      <c r="C11" s="85">
        <f>VLOOKUP(GroupVertices[[#This Row],[Vertex]],Vertices[],MATCH("ID",Vertices[[#Headers],[Vertex]:[Vertex Content Word Count]],0),FALSE)</f>
        <v>7</v>
      </c>
    </row>
    <row r="12" spans="1:3" ht="15">
      <c r="A12" s="85" t="s">
        <v>535</v>
      </c>
      <c r="B12" s="91" t="s">
        <v>215</v>
      </c>
      <c r="C12" s="85">
        <f>VLOOKUP(GroupVertices[[#This Row],[Vertex]],Vertices[],MATCH("ID",Vertices[[#Headers],[Vertex]:[Vertex Content Word Count]],0),FALSE)</f>
        <v>10</v>
      </c>
    </row>
    <row r="13" spans="1:3" ht="15">
      <c r="A13" s="85" t="s">
        <v>535</v>
      </c>
      <c r="B13" s="91" t="s">
        <v>216</v>
      </c>
      <c r="C13" s="85">
        <f>VLOOKUP(GroupVertices[[#This Row],[Vertex]],Vertices[],MATCH("ID",Vertices[[#Headers],[Vertex]:[Vertex Content Word Count]],0),FALSE)</f>
        <v>11</v>
      </c>
    </row>
    <row r="14" spans="1:3" ht="15">
      <c r="A14" s="85" t="s">
        <v>535</v>
      </c>
      <c r="B14" s="91" t="s">
        <v>217</v>
      </c>
      <c r="C14" s="85">
        <f>VLOOKUP(GroupVertices[[#This Row],[Vertex]],Vertices[],MATCH("ID",Vertices[[#Headers],[Vertex]:[Vertex Content Word Count]],0),FALSE)</f>
        <v>12</v>
      </c>
    </row>
    <row r="15" spans="1:3" ht="15">
      <c r="A15" s="85" t="s">
        <v>536</v>
      </c>
      <c r="B15" s="91" t="s">
        <v>220</v>
      </c>
      <c r="C15" s="85">
        <f>VLOOKUP(GroupVertices[[#This Row],[Vertex]],Vertices[],MATCH("ID",Vertices[[#Headers],[Vertex]:[Vertex Content Word Count]],0),FALSE)</f>
        <v>5</v>
      </c>
    </row>
    <row r="16" spans="1:3" ht="15">
      <c r="A16" s="85" t="s">
        <v>536</v>
      </c>
      <c r="B16" s="91" t="s">
        <v>212</v>
      </c>
      <c r="C16"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547</v>
      </c>
      <c r="B2" s="36" t="s">
        <v>494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0.461181</v>
      </c>
      <c r="Q2" s="40">
        <f>COUNTIF(Vertices[PageRank],"&gt;= "&amp;P2)-COUNTIF(Vertices[PageRank],"&gt;="&amp;P3)</f>
        <v>5</v>
      </c>
      <c r="R2" s="39">
        <f>MIN(Vertices[Clustering Coefficient])</f>
        <v>0</v>
      </c>
      <c r="S2" s="45">
        <f>COUNTIF(Vertices[Clustering Coefficient],"&gt;= "&amp;R2)-COUNTIF(Vertices[Clustering Coefficient],"&gt;="&amp;R3)</f>
        <v>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1.709090909090909</v>
      </c>
      <c r="K3" s="42">
        <f>COUNTIF(Vertices[Betweenness Centrality],"&gt;= "&amp;J3)-COUNTIF(Vertices[Betweenness Centrality],"&gt;="&amp;J4)</f>
        <v>0</v>
      </c>
      <c r="L3" s="41">
        <f aca="true" t="shared" si="5" ref="L3:L26">L2+($L$57-$L$2)/BinDivisor</f>
        <v>0.0013986</v>
      </c>
      <c r="M3" s="42">
        <f>COUNTIF(Vertices[Closeness Centrality],"&gt;= "&amp;L3)-COUNTIF(Vertices[Closeness Centrality],"&gt;="&amp;L4)</f>
        <v>0</v>
      </c>
      <c r="N3" s="41">
        <f aca="true" t="shared" si="6" ref="N3:N26">N2+($N$57-$N$2)/BinDivisor</f>
        <v>0.004364981818181819</v>
      </c>
      <c r="O3" s="42">
        <f>COUNTIF(Vertices[Eigenvector Centrality],"&gt;= "&amp;N3)-COUNTIF(Vertices[Eigenvector Centrality],"&gt;="&amp;N4)</f>
        <v>0</v>
      </c>
      <c r="P3" s="41">
        <f aca="true" t="shared" si="7" ref="P3:P26">P2+($P$57-$P$2)/BinDivisor</f>
        <v>0.5193590363636363</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0.21818181818181817</v>
      </c>
      <c r="G4" s="40">
        <f>COUNTIF(Vertices[In-Degree],"&gt;= "&amp;F4)-COUNTIF(Vertices[In-Degree],"&gt;="&amp;F5)</f>
        <v>0</v>
      </c>
      <c r="H4" s="39">
        <f t="shared" si="3"/>
        <v>0.2909090909090909</v>
      </c>
      <c r="I4" s="40">
        <f>COUNTIF(Vertices[Out-Degree],"&gt;= "&amp;H4)-COUNTIF(Vertices[Out-Degree],"&gt;="&amp;H5)</f>
        <v>0</v>
      </c>
      <c r="J4" s="39">
        <f t="shared" si="4"/>
        <v>3.418181818181818</v>
      </c>
      <c r="K4" s="40">
        <f>COUNTIF(Vertices[Betweenness Centrality],"&gt;= "&amp;J4)-COUNTIF(Vertices[Betweenness Centrality],"&gt;="&amp;J5)</f>
        <v>0</v>
      </c>
      <c r="L4" s="39">
        <f t="shared" si="5"/>
        <v>0.0027972</v>
      </c>
      <c r="M4" s="40">
        <f>COUNTIF(Vertices[Closeness Centrality],"&gt;= "&amp;L4)-COUNTIF(Vertices[Closeness Centrality],"&gt;="&amp;L5)</f>
        <v>0</v>
      </c>
      <c r="N4" s="39">
        <f t="shared" si="6"/>
        <v>0.008729963636363637</v>
      </c>
      <c r="O4" s="40">
        <f>COUNTIF(Vertices[Eigenvector Centrality],"&gt;= "&amp;N4)-COUNTIF(Vertices[Eigenvector Centrality],"&gt;="&amp;N5)</f>
        <v>0</v>
      </c>
      <c r="P4" s="39">
        <f t="shared" si="7"/>
        <v>0.5775370727272727</v>
      </c>
      <c r="Q4" s="40">
        <f>COUNTIF(Vertices[PageRank],"&gt;= "&amp;P4)-COUNTIF(Vertices[PageRank],"&gt;="&amp;P5)</f>
        <v>0</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0.43636363636363634</v>
      </c>
      <c r="I5" s="42">
        <f>COUNTIF(Vertices[Out-Degree],"&gt;= "&amp;H5)-COUNTIF(Vertices[Out-Degree],"&gt;="&amp;H6)</f>
        <v>0</v>
      </c>
      <c r="J5" s="41">
        <f t="shared" si="4"/>
        <v>5.127272727272727</v>
      </c>
      <c r="K5" s="42">
        <f>COUNTIF(Vertices[Betweenness Centrality],"&gt;= "&amp;J5)-COUNTIF(Vertices[Betweenness Centrality],"&gt;="&amp;J6)</f>
        <v>0</v>
      </c>
      <c r="L5" s="41">
        <f t="shared" si="5"/>
        <v>0.0041958</v>
      </c>
      <c r="M5" s="42">
        <f>COUNTIF(Vertices[Closeness Centrality],"&gt;= "&amp;L5)-COUNTIF(Vertices[Closeness Centrality],"&gt;="&amp;L6)</f>
        <v>0</v>
      </c>
      <c r="N5" s="41">
        <f t="shared" si="6"/>
        <v>0.013094945454545457</v>
      </c>
      <c r="O5" s="42">
        <f>COUNTIF(Vertices[Eigenvector Centrality],"&gt;= "&amp;N5)-COUNTIF(Vertices[Eigenvector Centrality],"&gt;="&amp;N6)</f>
        <v>0</v>
      </c>
      <c r="P5" s="41">
        <f t="shared" si="7"/>
        <v>0.6357151090909091</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0.43636363636363634</v>
      </c>
      <c r="G6" s="40">
        <f>COUNTIF(Vertices[In-Degree],"&gt;= "&amp;F6)-COUNTIF(Vertices[In-Degree],"&gt;="&amp;F7)</f>
        <v>0</v>
      </c>
      <c r="H6" s="39">
        <f t="shared" si="3"/>
        <v>0.5818181818181818</v>
      </c>
      <c r="I6" s="40">
        <f>COUNTIF(Vertices[Out-Degree],"&gt;= "&amp;H6)-COUNTIF(Vertices[Out-Degree],"&gt;="&amp;H7)</f>
        <v>0</v>
      </c>
      <c r="J6" s="39">
        <f t="shared" si="4"/>
        <v>6.836363636363636</v>
      </c>
      <c r="K6" s="40">
        <f>COUNTIF(Vertices[Betweenness Centrality],"&gt;= "&amp;J6)-COUNTIF(Vertices[Betweenness Centrality],"&gt;="&amp;J7)</f>
        <v>0</v>
      </c>
      <c r="L6" s="39">
        <f t="shared" si="5"/>
        <v>0.0055944</v>
      </c>
      <c r="M6" s="40">
        <f>COUNTIF(Vertices[Closeness Centrality],"&gt;= "&amp;L6)-COUNTIF(Vertices[Closeness Centrality],"&gt;="&amp;L7)</f>
        <v>0</v>
      </c>
      <c r="N6" s="39">
        <f t="shared" si="6"/>
        <v>0.017459927272727275</v>
      </c>
      <c r="O6" s="40">
        <f>COUNTIF(Vertices[Eigenvector Centrality],"&gt;= "&amp;N6)-COUNTIF(Vertices[Eigenvector Centrality],"&gt;="&amp;N7)</f>
        <v>0</v>
      </c>
      <c r="P6" s="39">
        <f t="shared" si="7"/>
        <v>0.6938931454545455</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0.7272727272727273</v>
      </c>
      <c r="I7" s="42">
        <f>COUNTIF(Vertices[Out-Degree],"&gt;= "&amp;H7)-COUNTIF(Vertices[Out-Degree],"&gt;="&amp;H8)</f>
        <v>0</v>
      </c>
      <c r="J7" s="41">
        <f t="shared" si="4"/>
        <v>8.545454545454545</v>
      </c>
      <c r="K7" s="42">
        <f>COUNTIF(Vertices[Betweenness Centrality],"&gt;= "&amp;J7)-COUNTIF(Vertices[Betweenness Centrality],"&gt;="&amp;J8)</f>
        <v>0</v>
      </c>
      <c r="L7" s="41">
        <f t="shared" si="5"/>
        <v>0.006993</v>
      </c>
      <c r="M7" s="42">
        <f>COUNTIF(Vertices[Closeness Centrality],"&gt;= "&amp;L7)-COUNTIF(Vertices[Closeness Centrality],"&gt;="&amp;L8)</f>
        <v>0</v>
      </c>
      <c r="N7" s="41">
        <f t="shared" si="6"/>
        <v>0.021824909090909093</v>
      </c>
      <c r="O7" s="42">
        <f>COUNTIF(Vertices[Eigenvector Centrality],"&gt;= "&amp;N7)-COUNTIF(Vertices[Eigenvector Centrality],"&gt;="&amp;N8)</f>
        <v>2</v>
      </c>
      <c r="P7" s="41">
        <f t="shared" si="7"/>
        <v>0.7520711818181819</v>
      </c>
      <c r="Q7" s="42">
        <f>COUNTIF(Vertices[PageRank],"&gt;= "&amp;P7)-COUNTIF(Vertices[PageRank],"&gt;="&amp;P8)</f>
        <v>3</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0.6545454545454545</v>
      </c>
      <c r="G8" s="40">
        <f>COUNTIF(Vertices[In-Degree],"&gt;= "&amp;F8)-COUNTIF(Vertices[In-Degree],"&gt;="&amp;F9)</f>
        <v>0</v>
      </c>
      <c r="H8" s="39">
        <f t="shared" si="3"/>
        <v>0.8727272727272728</v>
      </c>
      <c r="I8" s="40">
        <f>COUNTIF(Vertices[Out-Degree],"&gt;= "&amp;H8)-COUNTIF(Vertices[Out-Degree],"&gt;="&amp;H9)</f>
        <v>7</v>
      </c>
      <c r="J8" s="39">
        <f t="shared" si="4"/>
        <v>10.254545454545454</v>
      </c>
      <c r="K8" s="40">
        <f>COUNTIF(Vertices[Betweenness Centrality],"&gt;= "&amp;J8)-COUNTIF(Vertices[Betweenness Centrality],"&gt;="&amp;J9)</f>
        <v>0</v>
      </c>
      <c r="L8" s="39">
        <f t="shared" si="5"/>
        <v>0.0083916</v>
      </c>
      <c r="M8" s="40">
        <f>COUNTIF(Vertices[Closeness Centrality],"&gt;= "&amp;L8)-COUNTIF(Vertices[Closeness Centrality],"&gt;="&amp;L9)</f>
        <v>0</v>
      </c>
      <c r="N8" s="39">
        <f t="shared" si="6"/>
        <v>0.02618989090909091</v>
      </c>
      <c r="O8" s="40">
        <f>COUNTIF(Vertices[Eigenvector Centrality],"&gt;= "&amp;N8)-COUNTIF(Vertices[Eigenvector Centrality],"&gt;="&amp;N9)</f>
        <v>0</v>
      </c>
      <c r="P8" s="39">
        <f t="shared" si="7"/>
        <v>0.8102492181818183</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1.0181818181818183</v>
      </c>
      <c r="I9" s="42">
        <f>COUNTIF(Vertices[Out-Degree],"&gt;= "&amp;H9)-COUNTIF(Vertices[Out-Degree],"&gt;="&amp;H10)</f>
        <v>0</v>
      </c>
      <c r="J9" s="41">
        <f t="shared" si="4"/>
        <v>11.963636363636363</v>
      </c>
      <c r="K9" s="42">
        <f>COUNTIF(Vertices[Betweenness Centrality],"&gt;= "&amp;J9)-COUNTIF(Vertices[Betweenness Centrality],"&gt;="&amp;J10)</f>
        <v>0</v>
      </c>
      <c r="L9" s="41">
        <f t="shared" si="5"/>
        <v>0.0097902</v>
      </c>
      <c r="M9" s="42">
        <f>COUNTIF(Vertices[Closeness Centrality],"&gt;= "&amp;L9)-COUNTIF(Vertices[Closeness Centrality],"&gt;="&amp;L10)</f>
        <v>0</v>
      </c>
      <c r="N9" s="41">
        <f t="shared" si="6"/>
        <v>0.03055487272727273</v>
      </c>
      <c r="O9" s="42">
        <f>COUNTIF(Vertices[Eigenvector Centrality],"&gt;= "&amp;N9)-COUNTIF(Vertices[Eigenvector Centrality],"&gt;="&amp;N10)</f>
        <v>0</v>
      </c>
      <c r="P9" s="41">
        <f t="shared" si="7"/>
        <v>0.8684272545454547</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548</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1.1636363636363638</v>
      </c>
      <c r="I10" s="40">
        <f>COUNTIF(Vertices[Out-Degree],"&gt;= "&amp;H10)-COUNTIF(Vertices[Out-Degree],"&gt;="&amp;H11)</f>
        <v>0</v>
      </c>
      <c r="J10" s="39">
        <f t="shared" si="4"/>
        <v>13.672727272727272</v>
      </c>
      <c r="K10" s="40">
        <f>COUNTIF(Vertices[Betweenness Centrality],"&gt;= "&amp;J10)-COUNTIF(Vertices[Betweenness Centrality],"&gt;="&amp;J11)</f>
        <v>0</v>
      </c>
      <c r="L10" s="39">
        <f t="shared" si="5"/>
        <v>0.0111888</v>
      </c>
      <c r="M10" s="40">
        <f>COUNTIF(Vertices[Closeness Centrality],"&gt;= "&amp;L10)-COUNTIF(Vertices[Closeness Centrality],"&gt;="&amp;L11)</f>
        <v>0</v>
      </c>
      <c r="N10" s="39">
        <f t="shared" si="6"/>
        <v>0.03491985454545455</v>
      </c>
      <c r="O10" s="40">
        <f>COUNTIF(Vertices[Eigenvector Centrality],"&gt;= "&amp;N10)-COUNTIF(Vertices[Eigenvector Centrality],"&gt;="&amp;N11)</f>
        <v>0</v>
      </c>
      <c r="P10" s="39">
        <f t="shared" si="7"/>
        <v>0.926605290909091</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8</v>
      </c>
      <c r="H11" s="41">
        <f t="shared" si="3"/>
        <v>1.3090909090909093</v>
      </c>
      <c r="I11" s="42">
        <f>COUNTIF(Vertices[Out-Degree],"&gt;= "&amp;H11)-COUNTIF(Vertices[Out-Degree],"&gt;="&amp;H12)</f>
        <v>0</v>
      </c>
      <c r="J11" s="41">
        <f t="shared" si="4"/>
        <v>15.381818181818181</v>
      </c>
      <c r="K11" s="42">
        <f>COUNTIF(Vertices[Betweenness Centrality],"&gt;= "&amp;J11)-COUNTIF(Vertices[Betweenness Centrality],"&gt;="&amp;J12)</f>
        <v>0</v>
      </c>
      <c r="L11" s="41">
        <f t="shared" si="5"/>
        <v>0.0125874</v>
      </c>
      <c r="M11" s="42">
        <f>COUNTIF(Vertices[Closeness Centrality],"&gt;= "&amp;L11)-COUNTIF(Vertices[Closeness Centrality],"&gt;="&amp;L12)</f>
        <v>0</v>
      </c>
      <c r="N11" s="41">
        <f t="shared" si="6"/>
        <v>0.03928483636363637</v>
      </c>
      <c r="O11" s="42">
        <f>COUNTIF(Vertices[Eigenvector Centrality],"&gt;= "&amp;N11)-COUNTIF(Vertices[Eigenvector Centrality],"&gt;="&amp;N12)</f>
        <v>0</v>
      </c>
      <c r="P11" s="41">
        <f t="shared" si="7"/>
        <v>0.9847833272727274</v>
      </c>
      <c r="Q11" s="42">
        <f>COUNTIF(Vertices[PageRank],"&gt;= "&amp;P11)-COUNTIF(Vertices[PageRank],"&gt;="&amp;P12)</f>
        <v>3</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227</v>
      </c>
      <c r="B12" s="36">
        <v>23</v>
      </c>
      <c r="D12" s="34">
        <f t="shared" si="1"/>
        <v>0</v>
      </c>
      <c r="E12" s="3">
        <f>COUNTIF(Vertices[Degree],"&gt;= "&amp;D12)-COUNTIF(Vertices[Degree],"&gt;="&amp;D13)</f>
        <v>0</v>
      </c>
      <c r="F12" s="39">
        <f t="shared" si="2"/>
        <v>1.090909090909091</v>
      </c>
      <c r="G12" s="40">
        <f>COUNTIF(Vertices[In-Degree],"&gt;= "&amp;F12)-COUNTIF(Vertices[In-Degree],"&gt;="&amp;F13)</f>
        <v>0</v>
      </c>
      <c r="H12" s="39">
        <f t="shared" si="3"/>
        <v>1.4545454545454548</v>
      </c>
      <c r="I12" s="40">
        <f>COUNTIF(Vertices[Out-Degree],"&gt;= "&amp;H12)-COUNTIF(Vertices[Out-Degree],"&gt;="&amp;H13)</f>
        <v>0</v>
      </c>
      <c r="J12" s="39">
        <f t="shared" si="4"/>
        <v>17.09090909090909</v>
      </c>
      <c r="K12" s="40">
        <f>COUNTIF(Vertices[Betweenness Centrality],"&gt;= "&amp;J12)-COUNTIF(Vertices[Betweenness Centrality],"&gt;="&amp;J13)</f>
        <v>0</v>
      </c>
      <c r="L12" s="39">
        <f t="shared" si="5"/>
        <v>0.013986</v>
      </c>
      <c r="M12" s="40">
        <f>COUNTIF(Vertices[Closeness Centrality],"&gt;= "&amp;L12)-COUNTIF(Vertices[Closeness Centrality],"&gt;="&amp;L13)</f>
        <v>0</v>
      </c>
      <c r="N12" s="39">
        <f t="shared" si="6"/>
        <v>0.043649818181818185</v>
      </c>
      <c r="O12" s="40">
        <f>COUNTIF(Vertices[Eigenvector Centrality],"&gt;= "&amp;N12)-COUNTIF(Vertices[Eigenvector Centrality],"&gt;="&amp;N13)</f>
        <v>0</v>
      </c>
      <c r="P12" s="39">
        <f t="shared" si="7"/>
        <v>1.0429613636363637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228</v>
      </c>
      <c r="B13" s="36">
        <v>2</v>
      </c>
      <c r="D13" s="34">
        <f t="shared" si="1"/>
        <v>0</v>
      </c>
      <c r="E13" s="3">
        <f>COUNTIF(Vertices[Degree],"&gt;= "&amp;D13)-COUNTIF(Vertices[Degree],"&gt;="&amp;D14)</f>
        <v>0</v>
      </c>
      <c r="F13" s="41">
        <f t="shared" si="2"/>
        <v>1.2000000000000002</v>
      </c>
      <c r="G13" s="42">
        <f>COUNTIF(Vertices[In-Degree],"&gt;= "&amp;F13)-COUNTIF(Vertices[In-Degree],"&gt;="&amp;F14)</f>
        <v>0</v>
      </c>
      <c r="H13" s="41">
        <f t="shared" si="3"/>
        <v>1.6000000000000003</v>
      </c>
      <c r="I13" s="42">
        <f>COUNTIF(Vertices[Out-Degree],"&gt;= "&amp;H13)-COUNTIF(Vertices[Out-Degree],"&gt;="&amp;H14)</f>
        <v>0</v>
      </c>
      <c r="J13" s="41">
        <f t="shared" si="4"/>
        <v>18.799999999999997</v>
      </c>
      <c r="K13" s="42">
        <f>COUNTIF(Vertices[Betweenness Centrality],"&gt;= "&amp;J13)-COUNTIF(Vertices[Betweenness Centrality],"&gt;="&amp;J14)</f>
        <v>2</v>
      </c>
      <c r="L13" s="41">
        <f t="shared" si="5"/>
        <v>0.0153846</v>
      </c>
      <c r="M13" s="42">
        <f>COUNTIF(Vertices[Closeness Centrality],"&gt;= "&amp;L13)-COUNTIF(Vertices[Closeness Centrality],"&gt;="&amp;L14)</f>
        <v>0</v>
      </c>
      <c r="N13" s="41">
        <f t="shared" si="6"/>
        <v>0.0480148</v>
      </c>
      <c r="O13" s="42">
        <f>COUNTIF(Vertices[Eigenvector Centrality],"&gt;= "&amp;N13)-COUNTIF(Vertices[Eigenvector Centrality],"&gt;="&amp;N14)</f>
        <v>0</v>
      </c>
      <c r="P13" s="41">
        <f t="shared" si="7"/>
        <v>1.1011394</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1.3090909090909093</v>
      </c>
      <c r="G14" s="40">
        <f>COUNTIF(Vertices[In-Degree],"&gt;= "&amp;F14)-COUNTIF(Vertices[In-Degree],"&gt;="&amp;F15)</f>
        <v>0</v>
      </c>
      <c r="H14" s="39">
        <f t="shared" si="3"/>
        <v>1.7454545454545458</v>
      </c>
      <c r="I14" s="40">
        <f>COUNTIF(Vertices[Out-Degree],"&gt;= "&amp;H14)-COUNTIF(Vertices[Out-Degree],"&gt;="&amp;H15)</f>
        <v>0</v>
      </c>
      <c r="J14" s="39">
        <f t="shared" si="4"/>
        <v>20.509090909090908</v>
      </c>
      <c r="K14" s="40">
        <f>COUNTIF(Vertices[Betweenness Centrality],"&gt;= "&amp;J14)-COUNTIF(Vertices[Betweenness Centrality],"&gt;="&amp;J15)</f>
        <v>0</v>
      </c>
      <c r="L14" s="39">
        <f t="shared" si="5"/>
        <v>0.0167832</v>
      </c>
      <c r="M14" s="40">
        <f>COUNTIF(Vertices[Closeness Centrality],"&gt;= "&amp;L14)-COUNTIF(Vertices[Closeness Centrality],"&gt;="&amp;L15)</f>
        <v>0</v>
      </c>
      <c r="N14" s="39">
        <f t="shared" si="6"/>
        <v>0.05237978181818182</v>
      </c>
      <c r="O14" s="40">
        <f>COUNTIF(Vertices[Eigenvector Centrality],"&gt;= "&amp;N14)-COUNTIF(Vertices[Eigenvector Centrality],"&gt;="&amp;N15)</f>
        <v>0</v>
      </c>
      <c r="P14" s="39">
        <f t="shared" si="7"/>
        <v>1.1593174363636365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1.8909090909090913</v>
      </c>
      <c r="I15" s="42">
        <f>COUNTIF(Vertices[Out-Degree],"&gt;= "&amp;H15)-COUNTIF(Vertices[Out-Degree],"&gt;="&amp;H16)</f>
        <v>2</v>
      </c>
      <c r="J15" s="41">
        <f t="shared" si="4"/>
        <v>22.21818181818182</v>
      </c>
      <c r="K15" s="42">
        <f>COUNTIF(Vertices[Betweenness Centrality],"&gt;= "&amp;J15)-COUNTIF(Vertices[Betweenness Centrality],"&gt;="&amp;J16)</f>
        <v>0</v>
      </c>
      <c r="L15" s="41">
        <f t="shared" si="5"/>
        <v>0.0181818</v>
      </c>
      <c r="M15" s="42">
        <f>COUNTIF(Vertices[Closeness Centrality],"&gt;= "&amp;L15)-COUNTIF(Vertices[Closeness Centrality],"&gt;="&amp;L16)</f>
        <v>0</v>
      </c>
      <c r="N15" s="41">
        <f t="shared" si="6"/>
        <v>0.05674476363636364</v>
      </c>
      <c r="O15" s="42">
        <f>COUNTIF(Vertices[Eigenvector Centrality],"&gt;= "&amp;N15)-COUNTIF(Vertices[Eigenvector Centrality],"&gt;="&amp;N16)</f>
        <v>3</v>
      </c>
      <c r="P15" s="41">
        <f t="shared" si="7"/>
        <v>1.2174954727272729</v>
      </c>
      <c r="Q15" s="42">
        <f>COUNTIF(Vertices[PageRank],"&gt;= "&amp;P15)-COUNTIF(Vertices[PageRank],"&gt;="&amp;P16)</f>
        <v>2</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1.5272727272727276</v>
      </c>
      <c r="G16" s="40">
        <f>COUNTIF(Vertices[In-Degree],"&gt;= "&amp;F16)-COUNTIF(Vertices[In-Degree],"&gt;="&amp;F17)</f>
        <v>0</v>
      </c>
      <c r="H16" s="39">
        <f t="shared" si="3"/>
        <v>2.0363636363636366</v>
      </c>
      <c r="I16" s="40">
        <f>COUNTIF(Vertices[Out-Degree],"&gt;= "&amp;H16)-COUNTIF(Vertices[Out-Degree],"&gt;="&amp;H17)</f>
        <v>0</v>
      </c>
      <c r="J16" s="39">
        <f t="shared" si="4"/>
        <v>23.92727272727273</v>
      </c>
      <c r="K16" s="40">
        <f>COUNTIF(Vertices[Betweenness Centrality],"&gt;= "&amp;J16)-COUNTIF(Vertices[Betweenness Centrality],"&gt;="&amp;J17)</f>
        <v>0</v>
      </c>
      <c r="L16" s="39">
        <f t="shared" si="5"/>
        <v>0.0195804</v>
      </c>
      <c r="M16" s="40">
        <f>COUNTIF(Vertices[Closeness Centrality],"&gt;= "&amp;L16)-COUNTIF(Vertices[Closeness Centrality],"&gt;="&amp;L17)</f>
        <v>0</v>
      </c>
      <c r="N16" s="39">
        <f t="shared" si="6"/>
        <v>0.06110974545454546</v>
      </c>
      <c r="O16" s="40">
        <f>COUNTIF(Vertices[Eigenvector Centrality],"&gt;= "&amp;N16)-COUNTIF(Vertices[Eigenvector Centrality],"&gt;="&amp;N17)</f>
        <v>0</v>
      </c>
      <c r="P16" s="39">
        <f t="shared" si="7"/>
        <v>1.2756735090909093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2.181818181818182</v>
      </c>
      <c r="I17" s="42">
        <f>COUNTIF(Vertices[Out-Degree],"&gt;= "&amp;H17)-COUNTIF(Vertices[Out-Degree],"&gt;="&amp;H18)</f>
        <v>0</v>
      </c>
      <c r="J17" s="41">
        <f t="shared" si="4"/>
        <v>25.63636363636364</v>
      </c>
      <c r="K17" s="42">
        <f>COUNTIF(Vertices[Betweenness Centrality],"&gt;= "&amp;J17)-COUNTIF(Vertices[Betweenness Centrality],"&gt;="&amp;J18)</f>
        <v>0</v>
      </c>
      <c r="L17" s="41">
        <f t="shared" si="5"/>
        <v>0.020979</v>
      </c>
      <c r="M17" s="42">
        <f>COUNTIF(Vertices[Closeness Centrality],"&gt;= "&amp;L17)-COUNTIF(Vertices[Closeness Centrality],"&gt;="&amp;L18)</f>
        <v>0</v>
      </c>
      <c r="N17" s="41">
        <f t="shared" si="6"/>
        <v>0.06547472727272728</v>
      </c>
      <c r="O17" s="42">
        <f>COUNTIF(Vertices[Eigenvector Centrality],"&gt;= "&amp;N17)-COUNTIF(Vertices[Eigenvector Centrality],"&gt;="&amp;N18)</f>
        <v>0</v>
      </c>
      <c r="P17" s="41">
        <f t="shared" si="7"/>
        <v>1.3338515454545457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0.21428571428571427</v>
      </c>
      <c r="D18" s="34">
        <f t="shared" si="1"/>
        <v>0</v>
      </c>
      <c r="E18" s="3">
        <f>COUNTIF(Vertices[Degree],"&gt;= "&amp;D18)-COUNTIF(Vertices[Degree],"&gt;="&amp;D19)</f>
        <v>0</v>
      </c>
      <c r="F18" s="39">
        <f t="shared" si="2"/>
        <v>1.7454545454545458</v>
      </c>
      <c r="G18" s="40">
        <f>COUNTIF(Vertices[In-Degree],"&gt;= "&amp;F18)-COUNTIF(Vertices[In-Degree],"&gt;="&amp;F19)</f>
        <v>0</v>
      </c>
      <c r="H18" s="39">
        <f t="shared" si="3"/>
        <v>2.3272727272727276</v>
      </c>
      <c r="I18" s="40">
        <f>COUNTIF(Vertices[Out-Degree],"&gt;= "&amp;H18)-COUNTIF(Vertices[Out-Degree],"&gt;="&amp;H19)</f>
        <v>0</v>
      </c>
      <c r="J18" s="39">
        <f t="shared" si="4"/>
        <v>27.34545454545455</v>
      </c>
      <c r="K18" s="40">
        <f>COUNTIF(Vertices[Betweenness Centrality],"&gt;= "&amp;J18)-COUNTIF(Vertices[Betweenness Centrality],"&gt;="&amp;J19)</f>
        <v>0</v>
      </c>
      <c r="L18" s="39">
        <f t="shared" si="5"/>
        <v>0.0223776</v>
      </c>
      <c r="M18" s="40">
        <f>COUNTIF(Vertices[Closeness Centrality],"&gt;= "&amp;L18)-COUNTIF(Vertices[Closeness Centrality],"&gt;="&amp;L19)</f>
        <v>0</v>
      </c>
      <c r="N18" s="39">
        <f t="shared" si="6"/>
        <v>0.0698397090909091</v>
      </c>
      <c r="O18" s="40">
        <f>COUNTIF(Vertices[Eigenvector Centrality],"&gt;= "&amp;N18)-COUNTIF(Vertices[Eigenvector Centrality],"&gt;="&amp;N19)</f>
        <v>0</v>
      </c>
      <c r="P18" s="39">
        <f t="shared" si="7"/>
        <v>1.392029581818182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0.35294117647058826</v>
      </c>
      <c r="D19" s="34">
        <f t="shared" si="1"/>
        <v>0</v>
      </c>
      <c r="E19" s="3">
        <f>COUNTIF(Vertices[Degree],"&gt;= "&amp;D19)-COUNTIF(Vertices[Degree],"&gt;="&amp;D20)</f>
        <v>0</v>
      </c>
      <c r="F19" s="41">
        <f t="shared" si="2"/>
        <v>1.854545454545455</v>
      </c>
      <c r="G19" s="42">
        <f>COUNTIF(Vertices[In-Degree],"&gt;= "&amp;F19)-COUNTIF(Vertices[In-Degree],"&gt;="&amp;F20)</f>
        <v>0</v>
      </c>
      <c r="H19" s="41">
        <f t="shared" si="3"/>
        <v>2.472727272727273</v>
      </c>
      <c r="I19" s="42">
        <f>COUNTIF(Vertices[Out-Degree],"&gt;= "&amp;H19)-COUNTIF(Vertices[Out-Degree],"&gt;="&amp;H20)</f>
        <v>0</v>
      </c>
      <c r="J19" s="41">
        <f t="shared" si="4"/>
        <v>29.054545454545462</v>
      </c>
      <c r="K19" s="42">
        <f>COUNTIF(Vertices[Betweenness Centrality],"&gt;= "&amp;J19)-COUNTIF(Vertices[Betweenness Centrality],"&gt;="&amp;J20)</f>
        <v>0</v>
      </c>
      <c r="L19" s="41">
        <f t="shared" si="5"/>
        <v>0.0237762</v>
      </c>
      <c r="M19" s="42">
        <f>COUNTIF(Vertices[Closeness Centrality],"&gt;= "&amp;L19)-COUNTIF(Vertices[Closeness Centrality],"&gt;="&amp;L20)</f>
        <v>0</v>
      </c>
      <c r="N19" s="41">
        <f t="shared" si="6"/>
        <v>0.07420469090909092</v>
      </c>
      <c r="O19" s="42">
        <f>COUNTIF(Vertices[Eigenvector Centrality],"&gt;= "&amp;N19)-COUNTIF(Vertices[Eigenvector Centrality],"&gt;="&amp;N20)</f>
        <v>0</v>
      </c>
      <c r="P19" s="41">
        <f t="shared" si="7"/>
        <v>1.4502076181818184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1</v>
      </c>
      <c r="H20" s="39">
        <f t="shared" si="3"/>
        <v>2.6181818181818186</v>
      </c>
      <c r="I20" s="40">
        <f>COUNTIF(Vertices[Out-Degree],"&gt;= "&amp;H20)-COUNTIF(Vertices[Out-Degree],"&gt;="&amp;H21)</f>
        <v>0</v>
      </c>
      <c r="J20" s="39">
        <f t="shared" si="4"/>
        <v>30.763636363636373</v>
      </c>
      <c r="K20" s="40">
        <f>COUNTIF(Vertices[Betweenness Centrality],"&gt;= "&amp;J20)-COUNTIF(Vertices[Betweenness Centrality],"&gt;="&amp;J21)</f>
        <v>0</v>
      </c>
      <c r="L20" s="39">
        <f t="shared" si="5"/>
        <v>0.0251748</v>
      </c>
      <c r="M20" s="40">
        <f>COUNTIF(Vertices[Closeness Centrality],"&gt;= "&amp;L20)-COUNTIF(Vertices[Closeness Centrality],"&gt;="&amp;L21)</f>
        <v>0</v>
      </c>
      <c r="N20" s="39">
        <f t="shared" si="6"/>
        <v>0.07856967272727274</v>
      </c>
      <c r="O20" s="40">
        <f>COUNTIF(Vertices[Eigenvector Centrality],"&gt;= "&amp;N20)-COUNTIF(Vertices[Eigenvector Centrality],"&gt;="&amp;N21)</f>
        <v>2</v>
      </c>
      <c r="P20" s="39">
        <f t="shared" si="7"/>
        <v>1.5083856545454548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2.072727272727273</v>
      </c>
      <c r="G21" s="42">
        <f>COUNTIF(Vertices[In-Degree],"&gt;= "&amp;F21)-COUNTIF(Vertices[In-Degree],"&gt;="&amp;F22)</f>
        <v>0</v>
      </c>
      <c r="H21" s="41">
        <f t="shared" si="3"/>
        <v>2.763636363636364</v>
      </c>
      <c r="I21" s="42">
        <f>COUNTIF(Vertices[Out-Degree],"&gt;= "&amp;H21)-COUNTIF(Vertices[Out-Degree],"&gt;="&amp;H22)</f>
        <v>0</v>
      </c>
      <c r="J21" s="41">
        <f t="shared" si="4"/>
        <v>32.47272727272728</v>
      </c>
      <c r="K21" s="42">
        <f>COUNTIF(Vertices[Betweenness Centrality],"&gt;= "&amp;J21)-COUNTIF(Vertices[Betweenness Centrality],"&gt;="&amp;J22)</f>
        <v>0</v>
      </c>
      <c r="L21" s="41">
        <f t="shared" si="5"/>
        <v>0.0265734</v>
      </c>
      <c r="M21" s="42">
        <f>COUNTIF(Vertices[Closeness Centrality],"&gt;= "&amp;L21)-COUNTIF(Vertices[Closeness Centrality],"&gt;="&amp;L22)</f>
        <v>0</v>
      </c>
      <c r="N21" s="41">
        <f t="shared" si="6"/>
        <v>0.08293465454545455</v>
      </c>
      <c r="O21" s="42">
        <f>COUNTIF(Vertices[Eigenvector Centrality],"&gt;= "&amp;N21)-COUNTIF(Vertices[Eigenvector Centrality],"&gt;="&amp;N22)</f>
        <v>0</v>
      </c>
      <c r="P21" s="41">
        <f t="shared" si="7"/>
        <v>1.5665636909090912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2.181818181818182</v>
      </c>
      <c r="G22" s="40">
        <f>COUNTIF(Vertices[In-Degree],"&gt;= "&amp;F22)-COUNTIF(Vertices[In-Degree],"&gt;="&amp;F23)</f>
        <v>0</v>
      </c>
      <c r="H22" s="39">
        <f t="shared" si="3"/>
        <v>2.9090909090909096</v>
      </c>
      <c r="I22" s="40">
        <f>COUNTIF(Vertices[Out-Degree],"&gt;= "&amp;H22)-COUNTIF(Vertices[Out-Degree],"&gt;="&amp;H23)</f>
        <v>1</v>
      </c>
      <c r="J22" s="39">
        <f t="shared" si="4"/>
        <v>34.181818181818194</v>
      </c>
      <c r="K22" s="40">
        <f>COUNTIF(Vertices[Betweenness Centrality],"&gt;= "&amp;J22)-COUNTIF(Vertices[Betweenness Centrality],"&gt;="&amp;J23)</f>
        <v>0</v>
      </c>
      <c r="L22" s="39">
        <f t="shared" si="5"/>
        <v>0.027972</v>
      </c>
      <c r="M22" s="40">
        <f>COUNTIF(Vertices[Closeness Centrality],"&gt;= "&amp;L22)-COUNTIF(Vertices[Closeness Centrality],"&gt;="&amp;L23)</f>
        <v>0</v>
      </c>
      <c r="N22" s="39">
        <f t="shared" si="6"/>
        <v>0.08729963636363637</v>
      </c>
      <c r="O22" s="40">
        <f>COUNTIF(Vertices[Eigenvector Centrality],"&gt;= "&amp;N22)-COUNTIF(Vertices[Eigenvector Centrality],"&gt;="&amp;N23)</f>
        <v>3</v>
      </c>
      <c r="P22" s="39">
        <f t="shared" si="7"/>
        <v>1.6247417272727276</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2.290909090909091</v>
      </c>
      <c r="G23" s="42">
        <f>COUNTIF(Vertices[In-Degree],"&gt;= "&amp;F23)-COUNTIF(Vertices[In-Degree],"&gt;="&amp;F24)</f>
        <v>0</v>
      </c>
      <c r="H23" s="41">
        <f t="shared" si="3"/>
        <v>3.054545454545455</v>
      </c>
      <c r="I23" s="42">
        <f>COUNTIF(Vertices[Out-Degree],"&gt;= "&amp;H23)-COUNTIF(Vertices[Out-Degree],"&gt;="&amp;H24)</f>
        <v>0</v>
      </c>
      <c r="J23" s="41">
        <f t="shared" si="4"/>
        <v>35.890909090909105</v>
      </c>
      <c r="K23" s="42">
        <f>COUNTIF(Vertices[Betweenness Centrality],"&gt;= "&amp;J23)-COUNTIF(Vertices[Betweenness Centrality],"&gt;="&amp;J24)</f>
        <v>0</v>
      </c>
      <c r="L23" s="41">
        <f t="shared" si="5"/>
        <v>0.0293706</v>
      </c>
      <c r="M23" s="42">
        <f>COUNTIF(Vertices[Closeness Centrality],"&gt;= "&amp;L23)-COUNTIF(Vertices[Closeness Centrality],"&gt;="&amp;L24)</f>
        <v>0</v>
      </c>
      <c r="N23" s="41">
        <f t="shared" si="6"/>
        <v>0.09166461818181819</v>
      </c>
      <c r="O23" s="42">
        <f>COUNTIF(Vertices[Eigenvector Centrality],"&gt;= "&amp;N23)-COUNTIF(Vertices[Eigenvector Centrality],"&gt;="&amp;N24)</f>
        <v>0</v>
      </c>
      <c r="P23" s="41">
        <f t="shared" si="7"/>
        <v>1.682919763636364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31</v>
      </c>
      <c r="D24" s="34">
        <f t="shared" si="1"/>
        <v>0</v>
      </c>
      <c r="E24" s="3">
        <f>COUNTIF(Vertices[Degree],"&gt;= "&amp;D24)-COUNTIF(Vertices[Degree],"&gt;="&amp;D25)</f>
        <v>0</v>
      </c>
      <c r="F24" s="39">
        <f t="shared" si="2"/>
        <v>2.4</v>
      </c>
      <c r="G24" s="40">
        <f>COUNTIF(Vertices[In-Degree],"&gt;= "&amp;F24)-COUNTIF(Vertices[In-Degree],"&gt;="&amp;F25)</f>
        <v>0</v>
      </c>
      <c r="H24" s="39">
        <f t="shared" si="3"/>
        <v>3.2000000000000006</v>
      </c>
      <c r="I24" s="40">
        <f>COUNTIF(Vertices[Out-Degree],"&gt;= "&amp;H24)-COUNTIF(Vertices[Out-Degree],"&gt;="&amp;H25)</f>
        <v>0</v>
      </c>
      <c r="J24" s="39">
        <f t="shared" si="4"/>
        <v>37.600000000000016</v>
      </c>
      <c r="K24" s="40">
        <f>COUNTIF(Vertices[Betweenness Centrality],"&gt;= "&amp;J24)-COUNTIF(Vertices[Betweenness Centrality],"&gt;="&amp;J25)</f>
        <v>0</v>
      </c>
      <c r="L24" s="39">
        <f t="shared" si="5"/>
        <v>0.0307692</v>
      </c>
      <c r="M24" s="40">
        <f>COUNTIF(Vertices[Closeness Centrality],"&gt;= "&amp;L24)-COUNTIF(Vertices[Closeness Centrality],"&gt;="&amp;L25)</f>
        <v>0</v>
      </c>
      <c r="N24" s="39">
        <f t="shared" si="6"/>
        <v>0.0960296</v>
      </c>
      <c r="O24" s="40">
        <f>COUNTIF(Vertices[Eigenvector Centrality],"&gt;= "&amp;N24)-COUNTIF(Vertices[Eigenvector Centrality],"&gt;="&amp;N25)</f>
        <v>0</v>
      </c>
      <c r="P24" s="39">
        <f t="shared" si="7"/>
        <v>1.7410978000000004</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3.345454545454546</v>
      </c>
      <c r="I25" s="42">
        <f>COUNTIF(Vertices[Out-Degree],"&gt;= "&amp;H25)-COUNTIF(Vertices[Out-Degree],"&gt;="&amp;H26)</f>
        <v>0</v>
      </c>
      <c r="J25" s="41">
        <f t="shared" si="4"/>
        <v>39.309090909090926</v>
      </c>
      <c r="K25" s="42">
        <f>COUNTIF(Vertices[Betweenness Centrality],"&gt;= "&amp;J25)-COUNTIF(Vertices[Betweenness Centrality],"&gt;="&amp;J26)</f>
        <v>0</v>
      </c>
      <c r="L25" s="41">
        <f t="shared" si="5"/>
        <v>0.0321678</v>
      </c>
      <c r="M25" s="42">
        <f>COUNTIF(Vertices[Closeness Centrality],"&gt;= "&amp;L25)-COUNTIF(Vertices[Closeness Centrality],"&gt;="&amp;L26)</f>
        <v>0</v>
      </c>
      <c r="N25" s="41">
        <f t="shared" si="6"/>
        <v>0.10039458181818182</v>
      </c>
      <c r="O25" s="42">
        <f>COUNTIF(Vertices[Eigenvector Centrality],"&gt;= "&amp;N25)-COUNTIF(Vertices[Eigenvector Centrality],"&gt;="&amp;N26)</f>
        <v>0</v>
      </c>
      <c r="P25" s="41">
        <f t="shared" si="7"/>
        <v>1.7992758363636367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3.4909090909090916</v>
      </c>
      <c r="I26" s="40">
        <f>COUNTIF(Vertices[Out-Degree],"&gt;= "&amp;H26)-COUNTIF(Vertices[Out-Degree],"&gt;="&amp;H28)</f>
        <v>0</v>
      </c>
      <c r="J26" s="39">
        <f t="shared" si="4"/>
        <v>41.01818181818184</v>
      </c>
      <c r="K26" s="40">
        <f>COUNTIF(Vertices[Betweenness Centrality],"&gt;= "&amp;J26)-COUNTIF(Vertices[Betweenness Centrality],"&gt;="&amp;J28)</f>
        <v>0</v>
      </c>
      <c r="L26" s="39">
        <f t="shared" si="5"/>
        <v>0.0335664</v>
      </c>
      <c r="M26" s="40">
        <f>COUNTIF(Vertices[Closeness Centrality],"&gt;= "&amp;L26)-COUNTIF(Vertices[Closeness Centrality],"&gt;="&amp;L28)</f>
        <v>2</v>
      </c>
      <c r="N26" s="39">
        <f t="shared" si="6"/>
        <v>0.10475956363636364</v>
      </c>
      <c r="O26" s="40">
        <f>COUNTIF(Vertices[Eigenvector Centrality],"&gt;= "&amp;N26)-COUNTIF(Vertices[Eigenvector Centrality],"&gt;="&amp;N28)</f>
        <v>0</v>
      </c>
      <c r="P26" s="39">
        <f t="shared" si="7"/>
        <v>1.8574538727272731</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1.809524</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3.636363636363637</v>
      </c>
      <c r="I28" s="42">
        <f>COUNTIF(Vertices[Out-Degree],"&gt;= "&amp;H28)-COUNTIF(Vertices[Out-Degree],"&gt;="&amp;H40)</f>
        <v>0</v>
      </c>
      <c r="J28" s="41">
        <f>J26+($J$57-$J$2)/BinDivisor</f>
        <v>42.72727272727275</v>
      </c>
      <c r="K28" s="42">
        <f>COUNTIF(Vertices[Betweenness Centrality],"&gt;= "&amp;J28)-COUNTIF(Vertices[Betweenness Centrality],"&gt;="&amp;J40)</f>
        <v>0</v>
      </c>
      <c r="L28" s="41">
        <f>L26+($L$57-$L$2)/BinDivisor</f>
        <v>0.034965</v>
      </c>
      <c r="M28" s="42">
        <f>COUNTIF(Vertices[Closeness Centrality],"&gt;= "&amp;L28)-COUNTIF(Vertices[Closeness Centrality],"&gt;="&amp;L40)</f>
        <v>0</v>
      </c>
      <c r="N28" s="41">
        <f>N26+($N$57-$N$2)/BinDivisor</f>
        <v>0.10912454545454546</v>
      </c>
      <c r="O28" s="42">
        <f>COUNTIF(Vertices[Eigenvector Centrality],"&gt;= "&amp;N28)-COUNTIF(Vertices[Eigenvector Centrality],"&gt;="&amp;N40)</f>
        <v>1</v>
      </c>
      <c r="P28" s="41">
        <f>P26+($P$57-$P$2)/BinDivisor</f>
        <v>1.9156319090909095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0.08095238095238096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549</v>
      </c>
      <c r="B30" s="36">
        <v>0.283953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550</v>
      </c>
      <c r="B32" s="36" t="s">
        <v>551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-10</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-10</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3.7818181818181826</v>
      </c>
      <c r="I40" s="40">
        <f>COUNTIF(Vertices[Out-Degree],"&gt;= "&amp;H40)-COUNTIF(Vertices[Out-Degree],"&gt;="&amp;H41)</f>
        <v>0</v>
      </c>
      <c r="J40" s="39">
        <f>J28+($J$57-$J$2)/BinDivisor</f>
        <v>44.43636363636366</v>
      </c>
      <c r="K40" s="40">
        <f>COUNTIF(Vertices[Betweenness Centrality],"&gt;= "&amp;J40)-COUNTIF(Vertices[Betweenness Centrality],"&gt;="&amp;J41)</f>
        <v>0</v>
      </c>
      <c r="L40" s="39">
        <f>L28+($L$57-$L$2)/BinDivisor</f>
        <v>0.0363636</v>
      </c>
      <c r="M40" s="40">
        <f>COUNTIF(Vertices[Closeness Centrality],"&gt;= "&amp;L40)-COUNTIF(Vertices[Closeness Centrality],"&gt;="&amp;L41)</f>
        <v>0</v>
      </c>
      <c r="N40" s="39">
        <f>N28+($N$57-$N$2)/BinDivisor</f>
        <v>0.11348952727272728</v>
      </c>
      <c r="O40" s="40">
        <f>COUNTIF(Vertices[Eigenvector Centrality],"&gt;= "&amp;N40)-COUNTIF(Vertices[Eigenvector Centrality],"&gt;="&amp;N41)</f>
        <v>0</v>
      </c>
      <c r="P40" s="39">
        <f>P28+($P$57-$P$2)/BinDivisor</f>
        <v>1.973809945454546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46.14545454545457</v>
      </c>
      <c r="K41" s="42">
        <f>COUNTIF(Vertices[Betweenness Centrality],"&gt;= "&amp;J41)-COUNTIF(Vertices[Betweenness Centrality],"&gt;="&amp;J42)</f>
        <v>0</v>
      </c>
      <c r="L41" s="41">
        <f aca="true" t="shared" si="14" ref="L41:L56">L40+($L$57-$L$2)/BinDivisor</f>
        <v>0.0377622</v>
      </c>
      <c r="M41" s="42">
        <f>COUNTIF(Vertices[Closeness Centrality],"&gt;= "&amp;L41)-COUNTIF(Vertices[Closeness Centrality],"&gt;="&amp;L42)</f>
        <v>0</v>
      </c>
      <c r="N41" s="41">
        <f aca="true" t="shared" si="15" ref="N41:N56">N40+($N$57-$N$2)/BinDivisor</f>
        <v>0.1178545090909091</v>
      </c>
      <c r="O41" s="42">
        <f>COUNTIF(Vertices[Eigenvector Centrality],"&gt;= "&amp;N41)-COUNTIF(Vertices[Eigenvector Centrality],"&gt;="&amp;N42)</f>
        <v>0</v>
      </c>
      <c r="P41" s="41">
        <f aca="true" t="shared" si="16" ref="P41:P56">P40+($P$57-$P$2)/BinDivisor</f>
        <v>2.0319879818181823</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4.072727272727273</v>
      </c>
      <c r="I42" s="40">
        <f>COUNTIF(Vertices[Out-Degree],"&gt;= "&amp;H42)-COUNTIF(Vertices[Out-Degree],"&gt;="&amp;H43)</f>
        <v>0</v>
      </c>
      <c r="J42" s="39">
        <f t="shared" si="13"/>
        <v>47.85454545454548</v>
      </c>
      <c r="K42" s="40">
        <f>COUNTIF(Vertices[Betweenness Centrality],"&gt;= "&amp;J42)-COUNTIF(Vertices[Betweenness Centrality],"&gt;="&amp;J43)</f>
        <v>0</v>
      </c>
      <c r="L42" s="39">
        <f t="shared" si="14"/>
        <v>0.0391608</v>
      </c>
      <c r="M42" s="40">
        <f>COUNTIF(Vertices[Closeness Centrality],"&gt;= "&amp;L42)-COUNTIF(Vertices[Closeness Centrality],"&gt;="&amp;L43)</f>
        <v>0</v>
      </c>
      <c r="N42" s="39">
        <f t="shared" si="15"/>
        <v>0.12221949090909091</v>
      </c>
      <c r="O42" s="40">
        <f>COUNTIF(Vertices[Eigenvector Centrality],"&gt;= "&amp;N42)-COUNTIF(Vertices[Eigenvector Centrality],"&gt;="&amp;N43)</f>
        <v>0</v>
      </c>
      <c r="P42" s="39">
        <f t="shared" si="16"/>
        <v>2.0901660181818187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4.218181818181819</v>
      </c>
      <c r="I43" s="42">
        <f>COUNTIF(Vertices[Out-Degree],"&gt;= "&amp;H43)-COUNTIF(Vertices[Out-Degree],"&gt;="&amp;H44)</f>
        <v>0</v>
      </c>
      <c r="J43" s="41">
        <f t="shared" si="13"/>
        <v>49.56363636363639</v>
      </c>
      <c r="K43" s="42">
        <f>COUNTIF(Vertices[Betweenness Centrality],"&gt;= "&amp;J43)-COUNTIF(Vertices[Betweenness Centrality],"&gt;="&amp;J44)</f>
        <v>0</v>
      </c>
      <c r="L43" s="41">
        <f t="shared" si="14"/>
        <v>0.0405594</v>
      </c>
      <c r="M43" s="42">
        <f>COUNTIF(Vertices[Closeness Centrality],"&gt;= "&amp;L43)-COUNTIF(Vertices[Closeness Centrality],"&gt;="&amp;L44)</f>
        <v>0</v>
      </c>
      <c r="N43" s="41">
        <f t="shared" si="15"/>
        <v>0.12658447272727275</v>
      </c>
      <c r="O43" s="42">
        <f>COUNTIF(Vertices[Eigenvector Centrality],"&gt;= "&amp;N43)-COUNTIF(Vertices[Eigenvector Centrality],"&gt;="&amp;N44)</f>
        <v>0</v>
      </c>
      <c r="P43" s="41">
        <f t="shared" si="16"/>
        <v>2.148344054545455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4.363636363636364</v>
      </c>
      <c r="I44" s="40">
        <f>COUNTIF(Vertices[Out-Degree],"&gt;= "&amp;H44)-COUNTIF(Vertices[Out-Degree],"&gt;="&amp;H45)</f>
        <v>0</v>
      </c>
      <c r="J44" s="39">
        <f t="shared" si="13"/>
        <v>51.2727272727273</v>
      </c>
      <c r="K44" s="40">
        <f>COUNTIF(Vertices[Betweenness Centrality],"&gt;= "&amp;J44)-COUNTIF(Vertices[Betweenness Centrality],"&gt;="&amp;J45)</f>
        <v>0</v>
      </c>
      <c r="L44" s="39">
        <f t="shared" si="14"/>
        <v>0.041958</v>
      </c>
      <c r="M44" s="40">
        <f>COUNTIF(Vertices[Closeness Centrality],"&gt;= "&amp;L44)-COUNTIF(Vertices[Closeness Centrality],"&gt;="&amp;L45)</f>
        <v>0</v>
      </c>
      <c r="N44" s="39">
        <f t="shared" si="15"/>
        <v>0.13094945454545456</v>
      </c>
      <c r="O44" s="40">
        <f>COUNTIF(Vertices[Eigenvector Centrality],"&gt;= "&amp;N44)-COUNTIF(Vertices[Eigenvector Centrality],"&gt;="&amp;N45)</f>
        <v>0</v>
      </c>
      <c r="P44" s="39">
        <f t="shared" si="16"/>
        <v>2.2065220909090915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4.50909090909091</v>
      </c>
      <c r="I45" s="42">
        <f>COUNTIF(Vertices[Out-Degree],"&gt;= "&amp;H45)-COUNTIF(Vertices[Out-Degree],"&gt;="&amp;H46)</f>
        <v>0</v>
      </c>
      <c r="J45" s="41">
        <f t="shared" si="13"/>
        <v>52.98181818181821</v>
      </c>
      <c r="K45" s="42">
        <f>COUNTIF(Vertices[Betweenness Centrality],"&gt;= "&amp;J45)-COUNTIF(Vertices[Betweenness Centrality],"&gt;="&amp;J46)</f>
        <v>0</v>
      </c>
      <c r="L45" s="41">
        <f t="shared" si="14"/>
        <v>0.0433566</v>
      </c>
      <c r="M45" s="42">
        <f>COUNTIF(Vertices[Closeness Centrality],"&gt;= "&amp;L45)-COUNTIF(Vertices[Closeness Centrality],"&gt;="&amp;L46)</f>
        <v>3</v>
      </c>
      <c r="N45" s="41">
        <f t="shared" si="15"/>
        <v>0.13531443636363638</v>
      </c>
      <c r="O45" s="42">
        <f>COUNTIF(Vertices[Eigenvector Centrality],"&gt;= "&amp;N45)-COUNTIF(Vertices[Eigenvector Centrality],"&gt;="&amp;N46)</f>
        <v>0</v>
      </c>
      <c r="P45" s="41">
        <f t="shared" si="16"/>
        <v>2.264700127272728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4.654545454545455</v>
      </c>
      <c r="I46" s="40">
        <f>COUNTIF(Vertices[Out-Degree],"&gt;= "&amp;H46)-COUNTIF(Vertices[Out-Degree],"&gt;="&amp;H47)</f>
        <v>0</v>
      </c>
      <c r="J46" s="39">
        <f t="shared" si="13"/>
        <v>54.69090909090912</v>
      </c>
      <c r="K46" s="40">
        <f>COUNTIF(Vertices[Betweenness Centrality],"&gt;= "&amp;J46)-COUNTIF(Vertices[Betweenness Centrality],"&gt;="&amp;J47)</f>
        <v>0</v>
      </c>
      <c r="L46" s="39">
        <f t="shared" si="14"/>
        <v>0.0447552</v>
      </c>
      <c r="M46" s="40">
        <f>COUNTIF(Vertices[Closeness Centrality],"&gt;= "&amp;L46)-COUNTIF(Vertices[Closeness Centrality],"&gt;="&amp;L47)</f>
        <v>4</v>
      </c>
      <c r="N46" s="39">
        <f t="shared" si="15"/>
        <v>0.1396794181818182</v>
      </c>
      <c r="O46" s="40">
        <f>COUNTIF(Vertices[Eigenvector Centrality],"&gt;= "&amp;N46)-COUNTIF(Vertices[Eigenvector Centrality],"&gt;="&amp;N47)</f>
        <v>0</v>
      </c>
      <c r="P46" s="39">
        <f t="shared" si="16"/>
        <v>2.3228781636363642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4.800000000000001</v>
      </c>
      <c r="I47" s="42">
        <f>COUNTIF(Vertices[Out-Degree],"&gt;= "&amp;H47)-COUNTIF(Vertices[Out-Degree],"&gt;="&amp;H48)</f>
        <v>0</v>
      </c>
      <c r="J47" s="41">
        <f t="shared" si="13"/>
        <v>56.400000000000034</v>
      </c>
      <c r="K47" s="42">
        <f>COUNTIF(Vertices[Betweenness Centrality],"&gt;= "&amp;J47)-COUNTIF(Vertices[Betweenness Centrality],"&gt;="&amp;J48)</f>
        <v>0</v>
      </c>
      <c r="L47" s="41">
        <f t="shared" si="14"/>
        <v>0.0461538</v>
      </c>
      <c r="M47" s="42">
        <f>COUNTIF(Vertices[Closeness Centrality],"&gt;= "&amp;L47)-COUNTIF(Vertices[Closeness Centrality],"&gt;="&amp;L48)</f>
        <v>0</v>
      </c>
      <c r="N47" s="41">
        <f t="shared" si="15"/>
        <v>0.14404440000000002</v>
      </c>
      <c r="O47" s="42">
        <f>COUNTIF(Vertices[Eigenvector Centrality],"&gt;= "&amp;N47)-COUNTIF(Vertices[Eigenvector Centrality],"&gt;="&amp;N48)</f>
        <v>0</v>
      </c>
      <c r="P47" s="41">
        <f t="shared" si="16"/>
        <v>2.3810562000000006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4.945454545454546</v>
      </c>
      <c r="I48" s="40">
        <f>COUNTIF(Vertices[Out-Degree],"&gt;= "&amp;H48)-COUNTIF(Vertices[Out-Degree],"&gt;="&amp;H49)</f>
        <v>0</v>
      </c>
      <c r="J48" s="39">
        <f t="shared" si="13"/>
        <v>58.109090909090945</v>
      </c>
      <c r="K48" s="40">
        <f>COUNTIF(Vertices[Betweenness Centrality],"&gt;= "&amp;J48)-COUNTIF(Vertices[Betweenness Centrality],"&gt;="&amp;J49)</f>
        <v>0</v>
      </c>
      <c r="L48" s="39">
        <f t="shared" si="14"/>
        <v>0.0475524</v>
      </c>
      <c r="M48" s="40">
        <f>COUNTIF(Vertices[Closeness Centrality],"&gt;= "&amp;L48)-COUNTIF(Vertices[Closeness Centrality],"&gt;="&amp;L49)</f>
        <v>0</v>
      </c>
      <c r="N48" s="39">
        <f t="shared" si="15"/>
        <v>0.14840938181818183</v>
      </c>
      <c r="O48" s="40">
        <f>COUNTIF(Vertices[Eigenvector Centrality],"&gt;= "&amp;N48)-COUNTIF(Vertices[Eigenvector Centrality],"&gt;="&amp;N49)</f>
        <v>0</v>
      </c>
      <c r="P48" s="39">
        <f t="shared" si="16"/>
        <v>2.439234236363637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5.090909090909092</v>
      </c>
      <c r="I49" s="42">
        <f>COUNTIF(Vertices[Out-Degree],"&gt;= "&amp;H49)-COUNTIF(Vertices[Out-Degree],"&gt;="&amp;H50)</f>
        <v>0</v>
      </c>
      <c r="J49" s="41">
        <f t="shared" si="13"/>
        <v>59.818181818181856</v>
      </c>
      <c r="K49" s="42">
        <f>COUNTIF(Vertices[Betweenness Centrality],"&gt;= "&amp;J49)-COUNTIF(Vertices[Betweenness Centrality],"&gt;="&amp;J50)</f>
        <v>0</v>
      </c>
      <c r="L49" s="41">
        <f t="shared" si="14"/>
        <v>0.048951</v>
      </c>
      <c r="M49" s="42">
        <f>COUNTIF(Vertices[Closeness Centrality],"&gt;= "&amp;L49)-COUNTIF(Vertices[Closeness Centrality],"&gt;="&amp;L50)</f>
        <v>0</v>
      </c>
      <c r="N49" s="41">
        <f t="shared" si="15"/>
        <v>0.15277436363636365</v>
      </c>
      <c r="O49" s="42">
        <f>COUNTIF(Vertices[Eigenvector Centrality],"&gt;= "&amp;N49)-COUNTIF(Vertices[Eigenvector Centrality],"&gt;="&amp;N50)</f>
        <v>0</v>
      </c>
      <c r="P49" s="41">
        <f t="shared" si="16"/>
        <v>2.4974122727272734</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5.236363636363637</v>
      </c>
      <c r="I50" s="40">
        <f>COUNTIF(Vertices[Out-Degree],"&gt;= "&amp;H50)-COUNTIF(Vertices[Out-Degree],"&gt;="&amp;H51)</f>
        <v>0</v>
      </c>
      <c r="J50" s="39">
        <f t="shared" si="13"/>
        <v>61.527272727272766</v>
      </c>
      <c r="K50" s="40">
        <f>COUNTIF(Vertices[Betweenness Centrality],"&gt;= "&amp;J50)-COUNTIF(Vertices[Betweenness Centrality],"&gt;="&amp;J51)</f>
        <v>0</v>
      </c>
      <c r="L50" s="39">
        <f t="shared" si="14"/>
        <v>0.0503496</v>
      </c>
      <c r="M50" s="40">
        <f>COUNTIF(Vertices[Closeness Centrality],"&gt;= "&amp;L50)-COUNTIF(Vertices[Closeness Centrality],"&gt;="&amp;L51)</f>
        <v>0</v>
      </c>
      <c r="N50" s="39">
        <f t="shared" si="15"/>
        <v>0.15713934545454547</v>
      </c>
      <c r="O50" s="40">
        <f>COUNTIF(Vertices[Eigenvector Centrality],"&gt;= "&amp;N50)-COUNTIF(Vertices[Eigenvector Centrality],"&gt;="&amp;N51)</f>
        <v>0</v>
      </c>
      <c r="P50" s="39">
        <f t="shared" si="16"/>
        <v>2.55559030909091</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5.381818181818183</v>
      </c>
      <c r="I51" s="42">
        <f>COUNTIF(Vertices[Out-Degree],"&gt;= "&amp;H51)-COUNTIF(Vertices[Out-Degree],"&gt;="&amp;H52)</f>
        <v>0</v>
      </c>
      <c r="J51" s="41">
        <f t="shared" si="13"/>
        <v>63.23636363636368</v>
      </c>
      <c r="K51" s="42">
        <f>COUNTIF(Vertices[Betweenness Centrality],"&gt;= "&amp;J51)-COUNTIF(Vertices[Betweenness Centrality],"&gt;="&amp;J52)</f>
        <v>0</v>
      </c>
      <c r="L51" s="41">
        <f t="shared" si="14"/>
        <v>0.0517482</v>
      </c>
      <c r="M51" s="42">
        <f>COUNTIF(Vertices[Closeness Centrality],"&gt;= "&amp;L51)-COUNTIF(Vertices[Closeness Centrality],"&gt;="&amp;L52)</f>
        <v>2</v>
      </c>
      <c r="N51" s="41">
        <f t="shared" si="15"/>
        <v>0.1615043272727273</v>
      </c>
      <c r="O51" s="42">
        <f>COUNTIF(Vertices[Eigenvector Centrality],"&gt;= "&amp;N51)-COUNTIF(Vertices[Eigenvector Centrality],"&gt;="&amp;N52)</f>
        <v>0</v>
      </c>
      <c r="P51" s="41">
        <f t="shared" si="16"/>
        <v>2.613768345454546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5.527272727272728</v>
      </c>
      <c r="I52" s="40">
        <f>COUNTIF(Vertices[Out-Degree],"&gt;= "&amp;H52)-COUNTIF(Vertices[Out-Degree],"&gt;="&amp;H53)</f>
        <v>0</v>
      </c>
      <c r="J52" s="39">
        <f t="shared" si="13"/>
        <v>64.94545454545458</v>
      </c>
      <c r="K52" s="40">
        <f>COUNTIF(Vertices[Betweenness Centrality],"&gt;= "&amp;J52)-COUNTIF(Vertices[Betweenness Centrality],"&gt;="&amp;J53)</f>
        <v>0</v>
      </c>
      <c r="L52" s="39">
        <f t="shared" si="14"/>
        <v>0.0531468</v>
      </c>
      <c r="M52" s="40">
        <f>COUNTIF(Vertices[Closeness Centrality],"&gt;= "&amp;L52)-COUNTIF(Vertices[Closeness Centrality],"&gt;="&amp;L53)</f>
        <v>0</v>
      </c>
      <c r="N52" s="39">
        <f t="shared" si="15"/>
        <v>0.1658693090909091</v>
      </c>
      <c r="O52" s="40">
        <f>COUNTIF(Vertices[Eigenvector Centrality],"&gt;= "&amp;N52)-COUNTIF(Vertices[Eigenvector Centrality],"&gt;="&amp;N53)</f>
        <v>0</v>
      </c>
      <c r="P52" s="39">
        <f t="shared" si="16"/>
        <v>2.6719463818181826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5.672727272727274</v>
      </c>
      <c r="I53" s="42">
        <f>COUNTIF(Vertices[Out-Degree],"&gt;= "&amp;H53)-COUNTIF(Vertices[Out-Degree],"&gt;="&amp;H54)</f>
        <v>0</v>
      </c>
      <c r="J53" s="41">
        <f t="shared" si="13"/>
        <v>66.65454545454548</v>
      </c>
      <c r="K53" s="42">
        <f>COUNTIF(Vertices[Betweenness Centrality],"&gt;= "&amp;J53)-COUNTIF(Vertices[Betweenness Centrality],"&gt;="&amp;J54)</f>
        <v>0</v>
      </c>
      <c r="L53" s="41">
        <f t="shared" si="14"/>
        <v>0.0545454</v>
      </c>
      <c r="M53" s="42">
        <f>COUNTIF(Vertices[Closeness Centrality],"&gt;= "&amp;L53)-COUNTIF(Vertices[Closeness Centrality],"&gt;="&amp;L54)</f>
        <v>0</v>
      </c>
      <c r="N53" s="41">
        <f t="shared" si="15"/>
        <v>0.17023429090909092</v>
      </c>
      <c r="O53" s="42">
        <f>COUNTIF(Vertices[Eigenvector Centrality],"&gt;= "&amp;N53)-COUNTIF(Vertices[Eigenvector Centrality],"&gt;="&amp;N54)</f>
        <v>0</v>
      </c>
      <c r="P53" s="41">
        <f t="shared" si="16"/>
        <v>2.730124418181819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5.818181818181819</v>
      </c>
      <c r="I54" s="40">
        <f>COUNTIF(Vertices[Out-Degree],"&gt;= "&amp;H54)-COUNTIF(Vertices[Out-Degree],"&gt;="&amp;H55)</f>
        <v>0</v>
      </c>
      <c r="J54" s="39">
        <f t="shared" si="13"/>
        <v>68.36363636363639</v>
      </c>
      <c r="K54" s="40">
        <f>COUNTIF(Vertices[Betweenness Centrality],"&gt;= "&amp;J54)-COUNTIF(Vertices[Betweenness Centrality],"&gt;="&amp;J55)</f>
        <v>0</v>
      </c>
      <c r="L54" s="39">
        <f t="shared" si="14"/>
        <v>0.055944</v>
      </c>
      <c r="M54" s="40">
        <f>COUNTIF(Vertices[Closeness Centrality],"&gt;= "&amp;L54)-COUNTIF(Vertices[Closeness Centrality],"&gt;="&amp;L55)</f>
        <v>0</v>
      </c>
      <c r="N54" s="39">
        <f t="shared" si="15"/>
        <v>0.17459927272727274</v>
      </c>
      <c r="O54" s="40">
        <f>COUNTIF(Vertices[Eigenvector Centrality],"&gt;= "&amp;N54)-COUNTIF(Vertices[Eigenvector Centrality],"&gt;="&amp;N55)</f>
        <v>0</v>
      </c>
      <c r="P54" s="39">
        <f t="shared" si="16"/>
        <v>2.7883024545454553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5.963636363636365</v>
      </c>
      <c r="I55" s="42">
        <f>COUNTIF(Vertices[Out-Degree],"&gt;= "&amp;H55)-COUNTIF(Vertices[Out-Degree],"&gt;="&amp;H56)</f>
        <v>0</v>
      </c>
      <c r="J55" s="41">
        <f t="shared" si="13"/>
        <v>70.07272727272729</v>
      </c>
      <c r="K55" s="42">
        <f>COUNTIF(Vertices[Betweenness Centrality],"&gt;= "&amp;J55)-COUNTIF(Vertices[Betweenness Centrality],"&gt;="&amp;J56)</f>
        <v>0</v>
      </c>
      <c r="L55" s="41">
        <f t="shared" si="14"/>
        <v>0.0573426</v>
      </c>
      <c r="M55" s="42">
        <f>COUNTIF(Vertices[Closeness Centrality],"&gt;= "&amp;L55)-COUNTIF(Vertices[Closeness Centrality],"&gt;="&amp;L56)</f>
        <v>0</v>
      </c>
      <c r="N55" s="41">
        <f t="shared" si="15"/>
        <v>0.17896425454545456</v>
      </c>
      <c r="O55" s="42">
        <f>COUNTIF(Vertices[Eigenvector Centrality],"&gt;= "&amp;N55)-COUNTIF(Vertices[Eigenvector Centrality],"&gt;="&amp;N56)</f>
        <v>0</v>
      </c>
      <c r="P55" s="41">
        <f t="shared" si="16"/>
        <v>2.8464804909090917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6.10909090909091</v>
      </c>
      <c r="I56" s="40">
        <f>COUNTIF(Vertices[Out-Degree],"&gt;= "&amp;H56)-COUNTIF(Vertices[Out-Degree],"&gt;="&amp;H57)</f>
        <v>0</v>
      </c>
      <c r="J56" s="39">
        <f t="shared" si="13"/>
        <v>71.7818181818182</v>
      </c>
      <c r="K56" s="40">
        <f>COUNTIF(Vertices[Betweenness Centrality],"&gt;= "&amp;J56)-COUNTIF(Vertices[Betweenness Centrality],"&gt;="&amp;J57)</f>
        <v>0</v>
      </c>
      <c r="L56" s="39">
        <f t="shared" si="14"/>
        <v>0.0587412</v>
      </c>
      <c r="M56" s="40">
        <f>COUNTIF(Vertices[Closeness Centrality],"&gt;= "&amp;L56)-COUNTIF(Vertices[Closeness Centrality],"&gt;="&amp;L57)</f>
        <v>0</v>
      </c>
      <c r="N56" s="39">
        <f t="shared" si="15"/>
        <v>0.18332923636363638</v>
      </c>
      <c r="O56" s="40">
        <f>COUNTIF(Vertices[Eigenvector Centrality],"&gt;= "&amp;N56)-COUNTIF(Vertices[Eigenvector Centrality],"&gt;="&amp;N57)</f>
        <v>0</v>
      </c>
      <c r="P56" s="39">
        <f t="shared" si="16"/>
        <v>2.904658527272728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8</v>
      </c>
      <c r="I57" s="44">
        <f>COUNTIF(Vertices[Out-Degree],"&gt;= "&amp;H57)-COUNTIF(Vertices[Out-Degree],"&gt;="&amp;H58)</f>
        <v>1</v>
      </c>
      <c r="J57" s="43">
        <f>MAX(Vertices[Betweenness Centrality])</f>
        <v>94</v>
      </c>
      <c r="K57" s="44">
        <f>COUNTIF(Vertices[Betweenness Centrality],"&gt;= "&amp;J57)-COUNTIF(Vertices[Betweenness Centrality],"&gt;="&amp;J58)</f>
        <v>1</v>
      </c>
      <c r="L57" s="43">
        <f>MAX(Vertices[Closeness Centrality])</f>
        <v>0.076923</v>
      </c>
      <c r="M57" s="44">
        <f>COUNTIF(Vertices[Closeness Centrality],"&gt;= "&amp;L57)-COUNTIF(Vertices[Closeness Centrality],"&gt;="&amp;L58)</f>
        <v>1</v>
      </c>
      <c r="N57" s="43">
        <f>MAX(Vertices[Eigenvector Centrality])</f>
        <v>0.240074</v>
      </c>
      <c r="O57" s="44">
        <f>COUNTIF(Vertices[Eigenvector Centrality],"&gt;= "&amp;N57)-COUNTIF(Vertices[Eigenvector Centrality],"&gt;="&amp;N58)</f>
        <v>1</v>
      </c>
      <c r="P57" s="43">
        <f>MAX(Vertices[PageRank])</f>
        <v>3.660973</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1.4666666666666666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1.4666666666666666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94</v>
      </c>
    </row>
    <row r="99" spans="1:2" ht="15">
      <c r="A99" s="35" t="s">
        <v>102</v>
      </c>
      <c r="B99" s="49">
        <f>_xlfn.IFERROR(AVERAGE(Vertices[Betweenness Centrality]),NoMetricMessage)</f>
        <v>8.933333333333334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0.076923</v>
      </c>
    </row>
    <row r="113" spans="1:2" ht="15">
      <c r="A113" s="35" t="s">
        <v>108</v>
      </c>
      <c r="B113" s="49">
        <f>_xlfn.IFERROR(AVERAGE(Vertices[Closeness Centrality]),NoMetricMessage)</f>
        <v>0.037560466666666674</v>
      </c>
    </row>
    <row r="114" spans="1:2" ht="15">
      <c r="A114" s="35" t="s">
        <v>109</v>
      </c>
      <c r="B114" s="49">
        <f>_xlfn.IFERROR(MEDIAN(Vertices[Closeness Centrality]),NoMetricMessage)</f>
        <v>0.043478</v>
      </c>
    </row>
    <row r="125" spans="1:2" ht="15">
      <c r="A125" s="35" t="s">
        <v>112</v>
      </c>
      <c r="B125" s="49">
        <f>IF(COUNT(Vertices[Eigenvector Centrality])&gt;0,N2,NoMetricMessage)</f>
        <v>0</v>
      </c>
    </row>
    <row r="126" spans="1:2" ht="15">
      <c r="A126" s="35" t="s">
        <v>113</v>
      </c>
      <c r="B126" s="49">
        <f>IF(COUNT(Vertices[Eigenvector Centrality])&gt;0,N57,NoMetricMessage)</f>
        <v>0.240074</v>
      </c>
    </row>
    <row r="127" spans="1:2" ht="15">
      <c r="A127" s="35" t="s">
        <v>114</v>
      </c>
      <c r="B127" s="49">
        <f>_xlfn.IFERROR(AVERAGE(Vertices[Eigenvector Centrality]),NoMetricMessage)</f>
        <v>0.06666693333333336</v>
      </c>
    </row>
    <row r="128" spans="1:2" ht="15">
      <c r="A128" s="35" t="s">
        <v>115</v>
      </c>
      <c r="B128" s="49">
        <f>_xlfn.IFERROR(MEDIAN(Vertices[Eigenvector Centrality]),NoMetricMessage)</f>
        <v>0.060299</v>
      </c>
    </row>
    <row r="139" spans="1:2" ht="15">
      <c r="A139" s="35" t="s">
        <v>140</v>
      </c>
      <c r="B139" s="49">
        <f>IF(COUNT(Vertices[PageRank])&gt;0,P2,NoMetricMessage)</f>
        <v>0.461181</v>
      </c>
    </row>
    <row r="140" spans="1:2" ht="15">
      <c r="A140" s="35" t="s">
        <v>141</v>
      </c>
      <c r="B140" s="49">
        <f>IF(COUNT(Vertices[PageRank])&gt;0,P57,NoMetricMessage)</f>
        <v>3.660973</v>
      </c>
    </row>
    <row r="141" spans="1:2" ht="15">
      <c r="A141" s="35" t="s">
        <v>142</v>
      </c>
      <c r="B141" s="49">
        <f>_xlfn.IFERROR(AVERAGE(Vertices[PageRank]),NoMetricMessage)</f>
        <v>0.9999667999999997</v>
      </c>
    </row>
    <row r="142" spans="1:2" ht="15">
      <c r="A142" s="35" t="s">
        <v>143</v>
      </c>
      <c r="B142" s="49">
        <f>_xlfn.IFERROR(MEDIAN(Vertices[PageRank]),NoMetricMessage)</f>
        <v>0.80205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0.19166666666666668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496</v>
      </c>
      <c r="K7" s="13" t="s">
        <v>497</v>
      </c>
    </row>
    <row r="8" spans="1:11" ht="409.5">
      <c r="A8"/>
      <c r="B8">
        <v>2</v>
      </c>
      <c r="C8">
        <v>2</v>
      </c>
      <c r="D8" t="s">
        <v>61</v>
      </c>
      <c r="E8" t="s">
        <v>61</v>
      </c>
      <c r="H8" t="s">
        <v>73</v>
      </c>
      <c r="J8" t="s">
        <v>498</v>
      </c>
      <c r="K8" s="13" t="s">
        <v>499</v>
      </c>
    </row>
    <row r="9" spans="1:11" ht="409.5">
      <c r="A9"/>
      <c r="B9">
        <v>3</v>
      </c>
      <c r="C9">
        <v>4</v>
      </c>
      <c r="D9" t="s">
        <v>62</v>
      </c>
      <c r="E9" t="s">
        <v>62</v>
      </c>
      <c r="H9" t="s">
        <v>74</v>
      </c>
      <c r="J9" t="s">
        <v>500</v>
      </c>
      <c r="K9" s="13" t="s">
        <v>501</v>
      </c>
    </row>
    <row r="10" spans="1:11" ht="409.5">
      <c r="A10"/>
      <c r="B10">
        <v>4</v>
      </c>
      <c r="D10" t="s">
        <v>63</v>
      </c>
      <c r="E10" t="s">
        <v>63</v>
      </c>
      <c r="H10" t="s">
        <v>75</v>
      </c>
      <c r="J10" t="s">
        <v>502</v>
      </c>
      <c r="K10" s="13" t="s">
        <v>503</v>
      </c>
    </row>
    <row r="11" spans="1:11" ht="15">
      <c r="A11"/>
      <c r="B11">
        <v>5</v>
      </c>
      <c r="D11" t="s">
        <v>46</v>
      </c>
      <c r="E11">
        <v>1</v>
      </c>
      <c r="H11" t="s">
        <v>76</v>
      </c>
      <c r="J11" t="s">
        <v>504</v>
      </c>
      <c r="K11" t="s">
        <v>505</v>
      </c>
    </row>
    <row r="12" spans="1:11" ht="15">
      <c r="A12"/>
      <c r="B12"/>
      <c r="D12" t="s">
        <v>64</v>
      </c>
      <c r="E12">
        <v>2</v>
      </c>
      <c r="H12">
        <v>0</v>
      </c>
      <c r="J12" t="s">
        <v>506</v>
      </c>
      <c r="K12" t="s">
        <v>507</v>
      </c>
    </row>
    <row r="13" spans="1:11" ht="15">
      <c r="A13"/>
      <c r="B13"/>
      <c r="D13">
        <v>1</v>
      </c>
      <c r="E13">
        <v>3</v>
      </c>
      <c r="H13">
        <v>1</v>
      </c>
      <c r="J13" t="s">
        <v>508</v>
      </c>
      <c r="K13" t="s">
        <v>509</v>
      </c>
    </row>
    <row r="14" spans="4:11" ht="15">
      <c r="D14">
        <v>2</v>
      </c>
      <c r="E14">
        <v>4</v>
      </c>
      <c r="H14">
        <v>2</v>
      </c>
      <c r="J14" t="s">
        <v>510</v>
      </c>
      <c r="K14" t="s">
        <v>511</v>
      </c>
    </row>
    <row r="15" spans="4:11" ht="15">
      <c r="D15">
        <v>3</v>
      </c>
      <c r="E15">
        <v>5</v>
      </c>
      <c r="H15">
        <v>3</v>
      </c>
      <c r="J15" t="s">
        <v>512</v>
      </c>
      <c r="K15" t="s">
        <v>513</v>
      </c>
    </row>
    <row r="16" spans="4:11" ht="15">
      <c r="D16">
        <v>4</v>
      </c>
      <c r="E16">
        <v>6</v>
      </c>
      <c r="H16">
        <v>4</v>
      </c>
      <c r="J16" t="s">
        <v>514</v>
      </c>
      <c r="K16" t="s">
        <v>515</v>
      </c>
    </row>
    <row r="17" spans="4:11" ht="15">
      <c r="D17">
        <v>5</v>
      </c>
      <c r="E17">
        <v>7</v>
      </c>
      <c r="H17">
        <v>5</v>
      </c>
      <c r="J17" t="s">
        <v>516</v>
      </c>
      <c r="K17" t="s">
        <v>517</v>
      </c>
    </row>
    <row r="18" spans="4:11" ht="15">
      <c r="D18">
        <v>6</v>
      </c>
      <c r="E18">
        <v>8</v>
      </c>
      <c r="H18">
        <v>6</v>
      </c>
      <c r="J18" t="s">
        <v>518</v>
      </c>
      <c r="K18" t="s">
        <v>519</v>
      </c>
    </row>
    <row r="19" spans="4:11" ht="15">
      <c r="D19">
        <v>7</v>
      </c>
      <c r="E19">
        <v>9</v>
      </c>
      <c r="H19">
        <v>7</v>
      </c>
      <c r="J19" t="s">
        <v>520</v>
      </c>
      <c r="K19" t="s">
        <v>521</v>
      </c>
    </row>
    <row r="20" spans="4:11" ht="15">
      <c r="D20">
        <v>8</v>
      </c>
      <c r="H20">
        <v>8</v>
      </c>
      <c r="J20" t="s">
        <v>522</v>
      </c>
      <c r="K20" t="s">
        <v>523</v>
      </c>
    </row>
    <row r="21" spans="4:11" ht="409.5">
      <c r="D21">
        <v>9</v>
      </c>
      <c r="H21">
        <v>9</v>
      </c>
      <c r="J21" t="s">
        <v>524</v>
      </c>
      <c r="K21" s="13" t="s">
        <v>525</v>
      </c>
    </row>
    <row r="22" spans="4:11" ht="409.5">
      <c r="D22">
        <v>10</v>
      </c>
      <c r="J22" t="s">
        <v>526</v>
      </c>
      <c r="K22" s="13" t="s">
        <v>527</v>
      </c>
    </row>
    <row r="23" spans="4:11" ht="409.5">
      <c r="D23">
        <v>11</v>
      </c>
      <c r="J23" t="s">
        <v>528</v>
      </c>
      <c r="K23" s="13" t="s">
        <v>529</v>
      </c>
    </row>
    <row r="24" spans="10:11" ht="409.5">
      <c r="J24" t="s">
        <v>530</v>
      </c>
      <c r="K24" s="13" t="s">
        <v>856</v>
      </c>
    </row>
    <row r="25" spans="10:11" ht="15">
      <c r="J25" t="s">
        <v>531</v>
      </c>
      <c r="K25" t="b">
        <v>0</v>
      </c>
    </row>
    <row r="26" spans="10:11" ht="15">
      <c r="J26" t="s">
        <v>854</v>
      </c>
      <c r="K26" t="s">
        <v>855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544</v>
      </c>
      <c r="B2" s="128" t="s">
        <v>545</v>
      </c>
      <c r="C2" s="67" t="s">
        <v>546</v>
      </c>
    </row>
    <row r="3" spans="1:3" ht="15">
      <c r="A3" s="127" t="s">
        <v>533</v>
      </c>
      <c r="B3" s="127" t="s">
        <v>533</v>
      </c>
      <c r="C3" s="36">
        <v>19</v>
      </c>
    </row>
    <row r="4" spans="1:3" ht="15">
      <c r="A4" s="127" t="s">
        <v>533</v>
      </c>
      <c r="B4" s="127" t="s">
        <v>534</v>
      </c>
      <c r="C4" s="36">
        <v>1</v>
      </c>
    </row>
    <row r="5" spans="1:3" ht="15">
      <c r="A5" s="127" t="s">
        <v>533</v>
      </c>
      <c r="B5" s="127" t="s">
        <v>536</v>
      </c>
      <c r="C5" s="36">
        <v>3</v>
      </c>
    </row>
    <row r="6" spans="1:3" ht="15">
      <c r="A6" s="127" t="s">
        <v>534</v>
      </c>
      <c r="B6" s="127" t="s">
        <v>533</v>
      </c>
      <c r="C6" s="36">
        <v>2</v>
      </c>
    </row>
    <row r="7" spans="1:3" ht="15">
      <c r="A7" s="127" t="s">
        <v>534</v>
      </c>
      <c r="B7" s="127" t="s">
        <v>534</v>
      </c>
      <c r="C7" s="36">
        <v>3</v>
      </c>
    </row>
    <row r="8" spans="1:3" ht="15">
      <c r="A8" s="127" t="s">
        <v>535</v>
      </c>
      <c r="B8" s="127" t="s">
        <v>535</v>
      </c>
      <c r="C8" s="36">
        <v>3</v>
      </c>
    </row>
    <row r="9" spans="1:3" ht="15">
      <c r="A9" s="127" t="s">
        <v>536</v>
      </c>
      <c r="B9" s="127" t="s">
        <v>533</v>
      </c>
      <c r="C9" s="36">
        <v>1</v>
      </c>
    </row>
    <row r="10" spans="1:3" ht="15">
      <c r="A10" s="127" t="s">
        <v>536</v>
      </c>
      <c r="B10" s="127" t="s">
        <v>536</v>
      </c>
      <c r="C10"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552</v>
      </c>
      <c r="B1" s="13" t="s">
        <v>553</v>
      </c>
      <c r="C1" s="13" t="s">
        <v>554</v>
      </c>
      <c r="D1" s="13" t="s">
        <v>556</v>
      </c>
      <c r="E1" s="13" t="s">
        <v>555</v>
      </c>
      <c r="F1" s="13" t="s">
        <v>558</v>
      </c>
      <c r="G1" s="13" t="s">
        <v>557</v>
      </c>
      <c r="H1" s="13" t="s">
        <v>560</v>
      </c>
      <c r="I1" s="13" t="s">
        <v>559</v>
      </c>
      <c r="J1" s="13" t="s">
        <v>562</v>
      </c>
    </row>
    <row r="2" spans="1:10" ht="15">
      <c r="A2" s="90" t="s">
        <v>265</v>
      </c>
      <c r="B2" s="85">
        <v>3</v>
      </c>
      <c r="C2" s="90" t="s">
        <v>265</v>
      </c>
      <c r="D2" s="85">
        <v>3</v>
      </c>
      <c r="E2" s="90" t="s">
        <v>256</v>
      </c>
      <c r="F2" s="85">
        <v>1</v>
      </c>
      <c r="G2" s="90" t="s">
        <v>257</v>
      </c>
      <c r="H2" s="85">
        <v>1</v>
      </c>
      <c r="I2" s="90" t="s">
        <v>255</v>
      </c>
      <c r="J2" s="85">
        <v>2</v>
      </c>
    </row>
    <row r="3" spans="1:10" ht="15">
      <c r="A3" s="90" t="s">
        <v>255</v>
      </c>
      <c r="B3" s="85">
        <v>3</v>
      </c>
      <c r="C3" s="90" t="s">
        <v>266</v>
      </c>
      <c r="D3" s="85">
        <v>1</v>
      </c>
      <c r="E3" s="85"/>
      <c r="F3" s="85"/>
      <c r="G3" s="90" t="s">
        <v>258</v>
      </c>
      <c r="H3" s="85">
        <v>1</v>
      </c>
      <c r="I3" s="90" t="s">
        <v>561</v>
      </c>
      <c r="J3" s="85">
        <v>1</v>
      </c>
    </row>
    <row r="4" spans="1:10" ht="15">
      <c r="A4" s="90" t="s">
        <v>264</v>
      </c>
      <c r="B4" s="85">
        <v>1</v>
      </c>
      <c r="C4" s="90" t="s">
        <v>267</v>
      </c>
      <c r="D4" s="85">
        <v>1</v>
      </c>
      <c r="E4" s="85"/>
      <c r="F4" s="85"/>
      <c r="G4" s="90" t="s">
        <v>259</v>
      </c>
      <c r="H4" s="85">
        <v>1</v>
      </c>
      <c r="I4" s="85"/>
      <c r="J4" s="85"/>
    </row>
    <row r="5" spans="1:10" ht="15">
      <c r="A5" s="90" t="s">
        <v>263</v>
      </c>
      <c r="B5" s="85">
        <v>1</v>
      </c>
      <c r="C5" s="90" t="s">
        <v>268</v>
      </c>
      <c r="D5" s="85">
        <v>1</v>
      </c>
      <c r="E5" s="85"/>
      <c r="F5" s="85"/>
      <c r="G5" s="85"/>
      <c r="H5" s="85"/>
      <c r="I5" s="85"/>
      <c r="J5" s="85"/>
    </row>
    <row r="6" spans="1:10" ht="15">
      <c r="A6" s="90" t="s">
        <v>261</v>
      </c>
      <c r="B6" s="85">
        <v>1</v>
      </c>
      <c r="C6" s="90" t="s">
        <v>269</v>
      </c>
      <c r="D6" s="85">
        <v>1</v>
      </c>
      <c r="E6" s="85"/>
      <c r="F6" s="85"/>
      <c r="G6" s="85"/>
      <c r="H6" s="85"/>
      <c r="I6" s="85"/>
      <c r="J6" s="85"/>
    </row>
    <row r="7" spans="1:10" ht="15">
      <c r="A7" s="90" t="s">
        <v>259</v>
      </c>
      <c r="B7" s="85">
        <v>1</v>
      </c>
      <c r="C7" s="90" t="s">
        <v>270</v>
      </c>
      <c r="D7" s="85">
        <v>1</v>
      </c>
      <c r="E7" s="85"/>
      <c r="F7" s="85"/>
      <c r="G7" s="85"/>
      <c r="H7" s="85"/>
      <c r="I7" s="85"/>
      <c r="J7" s="85"/>
    </row>
    <row r="8" spans="1:10" ht="15">
      <c r="A8" s="90" t="s">
        <v>258</v>
      </c>
      <c r="B8" s="85">
        <v>1</v>
      </c>
      <c r="C8" s="90" t="s">
        <v>255</v>
      </c>
      <c r="D8" s="85">
        <v>1</v>
      </c>
      <c r="E8" s="85"/>
      <c r="F8" s="85"/>
      <c r="G8" s="85"/>
      <c r="H8" s="85"/>
      <c r="I8" s="85"/>
      <c r="J8" s="85"/>
    </row>
    <row r="9" spans="1:10" ht="15">
      <c r="A9" s="90" t="s">
        <v>257</v>
      </c>
      <c r="B9" s="85">
        <v>1</v>
      </c>
      <c r="C9" s="90" t="s">
        <v>260</v>
      </c>
      <c r="D9" s="85">
        <v>1</v>
      </c>
      <c r="E9" s="85"/>
      <c r="F9" s="85"/>
      <c r="G9" s="85"/>
      <c r="H9" s="85"/>
      <c r="I9" s="85"/>
      <c r="J9" s="85"/>
    </row>
    <row r="10" spans="1:10" ht="15">
      <c r="A10" s="90" t="s">
        <v>256</v>
      </c>
      <c r="B10" s="85">
        <v>1</v>
      </c>
      <c r="C10" s="90" t="s">
        <v>261</v>
      </c>
      <c r="D10" s="85">
        <v>1</v>
      </c>
      <c r="E10" s="85"/>
      <c r="F10" s="85"/>
      <c r="G10" s="85"/>
      <c r="H10" s="85"/>
      <c r="I10" s="85"/>
      <c r="J10" s="85"/>
    </row>
    <row r="11" spans="1:10" ht="15">
      <c r="A11" s="90" t="s">
        <v>260</v>
      </c>
      <c r="B11" s="85">
        <v>1</v>
      </c>
      <c r="C11" s="90" t="s">
        <v>263</v>
      </c>
      <c r="D11" s="85">
        <v>1</v>
      </c>
      <c r="E11" s="85"/>
      <c r="F11" s="85"/>
      <c r="G11" s="85"/>
      <c r="H11" s="85"/>
      <c r="I11" s="85"/>
      <c r="J11" s="85"/>
    </row>
    <row r="14" spans="1:10" ht="15" customHeight="1">
      <c r="A14" s="13" t="s">
        <v>566</v>
      </c>
      <c r="B14" s="13" t="s">
        <v>553</v>
      </c>
      <c r="C14" s="13" t="s">
        <v>567</v>
      </c>
      <c r="D14" s="13" t="s">
        <v>556</v>
      </c>
      <c r="E14" s="13" t="s">
        <v>568</v>
      </c>
      <c r="F14" s="13" t="s">
        <v>558</v>
      </c>
      <c r="G14" s="13" t="s">
        <v>569</v>
      </c>
      <c r="H14" s="13" t="s">
        <v>560</v>
      </c>
      <c r="I14" s="13" t="s">
        <v>570</v>
      </c>
      <c r="J14" s="13" t="s">
        <v>562</v>
      </c>
    </row>
    <row r="15" spans="1:10" ht="15">
      <c r="A15" s="85" t="s">
        <v>272</v>
      </c>
      <c r="B15" s="85">
        <v>6</v>
      </c>
      <c r="C15" s="85" t="s">
        <v>272</v>
      </c>
      <c r="D15" s="85">
        <v>4</v>
      </c>
      <c r="E15" s="85" t="s">
        <v>272</v>
      </c>
      <c r="F15" s="85">
        <v>1</v>
      </c>
      <c r="G15" s="85" t="s">
        <v>273</v>
      </c>
      <c r="H15" s="85">
        <v>1</v>
      </c>
      <c r="I15" s="85" t="s">
        <v>271</v>
      </c>
      <c r="J15" s="85">
        <v>2</v>
      </c>
    </row>
    <row r="16" spans="1:10" ht="15">
      <c r="A16" s="85" t="s">
        <v>273</v>
      </c>
      <c r="B16" s="85">
        <v>4</v>
      </c>
      <c r="C16" s="85" t="s">
        <v>273</v>
      </c>
      <c r="D16" s="85">
        <v>3</v>
      </c>
      <c r="E16" s="85"/>
      <c r="F16" s="85"/>
      <c r="G16" s="85" t="s">
        <v>274</v>
      </c>
      <c r="H16" s="85">
        <v>1</v>
      </c>
      <c r="I16" s="85" t="s">
        <v>272</v>
      </c>
      <c r="J16" s="85">
        <v>1</v>
      </c>
    </row>
    <row r="17" spans="1:10" ht="15">
      <c r="A17" s="85" t="s">
        <v>276</v>
      </c>
      <c r="B17" s="85">
        <v>3</v>
      </c>
      <c r="C17" s="85" t="s">
        <v>276</v>
      </c>
      <c r="D17" s="85">
        <v>3</v>
      </c>
      <c r="E17" s="85"/>
      <c r="F17" s="85"/>
      <c r="G17" s="85" t="s">
        <v>275</v>
      </c>
      <c r="H17" s="85">
        <v>1</v>
      </c>
      <c r="I17" s="85"/>
      <c r="J17" s="85"/>
    </row>
    <row r="18" spans="1:10" ht="15">
      <c r="A18" s="85" t="s">
        <v>271</v>
      </c>
      <c r="B18" s="85">
        <v>3</v>
      </c>
      <c r="C18" s="85" t="s">
        <v>279</v>
      </c>
      <c r="D18" s="85">
        <v>1</v>
      </c>
      <c r="E18" s="85"/>
      <c r="F18" s="85"/>
      <c r="G18" s="85"/>
      <c r="H18" s="85"/>
      <c r="I18" s="85"/>
      <c r="J18" s="85"/>
    </row>
    <row r="19" spans="1:10" ht="15">
      <c r="A19" s="85" t="s">
        <v>278</v>
      </c>
      <c r="B19" s="85">
        <v>1</v>
      </c>
      <c r="C19" s="85" t="s">
        <v>271</v>
      </c>
      <c r="D19" s="85">
        <v>1</v>
      </c>
      <c r="E19" s="85"/>
      <c r="F19" s="85"/>
      <c r="G19" s="85"/>
      <c r="H19" s="85"/>
      <c r="I19" s="85"/>
      <c r="J19" s="85"/>
    </row>
    <row r="20" spans="1:10" ht="15">
      <c r="A20" s="85" t="s">
        <v>275</v>
      </c>
      <c r="B20" s="85">
        <v>1</v>
      </c>
      <c r="C20" s="85" t="s">
        <v>278</v>
      </c>
      <c r="D20" s="85">
        <v>1</v>
      </c>
      <c r="E20" s="85"/>
      <c r="F20" s="85"/>
      <c r="G20" s="85"/>
      <c r="H20" s="85"/>
      <c r="I20" s="85"/>
      <c r="J20" s="85"/>
    </row>
    <row r="21" spans="1:10" ht="15">
      <c r="A21" s="85" t="s">
        <v>274</v>
      </c>
      <c r="B21" s="85">
        <v>1</v>
      </c>
      <c r="C21" s="85"/>
      <c r="D21" s="85"/>
      <c r="E21" s="85"/>
      <c r="F21" s="85"/>
      <c r="G21" s="85"/>
      <c r="H21" s="85"/>
      <c r="I21" s="85"/>
      <c r="J21" s="85"/>
    </row>
    <row r="22" spans="1:10" ht="15">
      <c r="A22" s="85" t="s">
        <v>279</v>
      </c>
      <c r="B22" s="85">
        <v>1</v>
      </c>
      <c r="C22" s="85"/>
      <c r="D22" s="85"/>
      <c r="E22" s="85"/>
      <c r="F22" s="85"/>
      <c r="G22" s="85"/>
      <c r="H22" s="85"/>
      <c r="I22" s="85"/>
      <c r="J22" s="85"/>
    </row>
    <row r="25" spans="1:10" ht="15" customHeight="1">
      <c r="A25" s="13" t="s">
        <v>574</v>
      </c>
      <c r="B25" s="13" t="s">
        <v>553</v>
      </c>
      <c r="C25" s="13" t="s">
        <v>581</v>
      </c>
      <c r="D25" s="13" t="s">
        <v>556</v>
      </c>
      <c r="E25" s="13" t="s">
        <v>583</v>
      </c>
      <c r="F25" s="13" t="s">
        <v>558</v>
      </c>
      <c r="G25" s="85" t="s">
        <v>584</v>
      </c>
      <c r="H25" s="85" t="s">
        <v>560</v>
      </c>
      <c r="I25" s="85" t="s">
        <v>585</v>
      </c>
      <c r="J25" s="85" t="s">
        <v>562</v>
      </c>
    </row>
    <row r="26" spans="1:10" ht="15">
      <c r="A26" s="85" t="s">
        <v>283</v>
      </c>
      <c r="B26" s="85">
        <v>6</v>
      </c>
      <c r="C26" s="85" t="s">
        <v>283</v>
      </c>
      <c r="D26" s="85">
        <v>6</v>
      </c>
      <c r="E26" s="85" t="s">
        <v>280</v>
      </c>
      <c r="F26" s="85">
        <v>1</v>
      </c>
      <c r="G26" s="85"/>
      <c r="H26" s="85"/>
      <c r="I26" s="85"/>
      <c r="J26" s="85"/>
    </row>
    <row r="27" spans="1:10" ht="15">
      <c r="A27" s="85" t="s">
        <v>284</v>
      </c>
      <c r="B27" s="85">
        <v>1</v>
      </c>
      <c r="C27" s="85" t="s">
        <v>580</v>
      </c>
      <c r="D27" s="85">
        <v>1</v>
      </c>
      <c r="E27" s="85"/>
      <c r="F27" s="85"/>
      <c r="G27" s="85"/>
      <c r="H27" s="85"/>
      <c r="I27" s="85"/>
      <c r="J27" s="85"/>
    </row>
    <row r="28" spans="1:10" ht="15">
      <c r="A28" s="85" t="s">
        <v>282</v>
      </c>
      <c r="B28" s="85">
        <v>1</v>
      </c>
      <c r="C28" s="85" t="s">
        <v>582</v>
      </c>
      <c r="D28" s="85">
        <v>1</v>
      </c>
      <c r="E28" s="85"/>
      <c r="F28" s="85"/>
      <c r="G28" s="85"/>
      <c r="H28" s="85"/>
      <c r="I28" s="85"/>
      <c r="J28" s="85"/>
    </row>
    <row r="29" spans="1:10" ht="15">
      <c r="A29" s="85" t="s">
        <v>280</v>
      </c>
      <c r="B29" s="85">
        <v>1</v>
      </c>
      <c r="C29" s="85" t="s">
        <v>578</v>
      </c>
      <c r="D29" s="85">
        <v>1</v>
      </c>
      <c r="E29" s="85"/>
      <c r="F29" s="85"/>
      <c r="G29" s="85"/>
      <c r="H29" s="85"/>
      <c r="I29" s="85"/>
      <c r="J29" s="85"/>
    </row>
    <row r="30" spans="1:10" ht="15">
      <c r="A30" s="85" t="s">
        <v>575</v>
      </c>
      <c r="B30" s="85">
        <v>1</v>
      </c>
      <c r="C30" s="85" t="s">
        <v>579</v>
      </c>
      <c r="D30" s="85">
        <v>1</v>
      </c>
      <c r="E30" s="85"/>
      <c r="F30" s="85"/>
      <c r="G30" s="85"/>
      <c r="H30" s="85"/>
      <c r="I30" s="85"/>
      <c r="J30" s="85"/>
    </row>
    <row r="31" spans="1:10" ht="15">
      <c r="A31" s="85" t="s">
        <v>576</v>
      </c>
      <c r="B31" s="85">
        <v>1</v>
      </c>
      <c r="C31" s="85" t="s">
        <v>575</v>
      </c>
      <c r="D31" s="85">
        <v>1</v>
      </c>
      <c r="E31" s="85"/>
      <c r="F31" s="85"/>
      <c r="G31" s="85"/>
      <c r="H31" s="85"/>
      <c r="I31" s="85"/>
      <c r="J31" s="85"/>
    </row>
    <row r="32" spans="1:10" ht="15">
      <c r="A32" s="85" t="s">
        <v>577</v>
      </c>
      <c r="B32" s="85">
        <v>1</v>
      </c>
      <c r="C32" s="85" t="s">
        <v>576</v>
      </c>
      <c r="D32" s="85">
        <v>1</v>
      </c>
      <c r="E32" s="85"/>
      <c r="F32" s="85"/>
      <c r="G32" s="85"/>
      <c r="H32" s="85"/>
      <c r="I32" s="85"/>
      <c r="J32" s="85"/>
    </row>
    <row r="33" spans="1:10" ht="15">
      <c r="A33" s="85" t="s">
        <v>578</v>
      </c>
      <c r="B33" s="85">
        <v>1</v>
      </c>
      <c r="C33" s="85" t="s">
        <v>577</v>
      </c>
      <c r="D33" s="85">
        <v>1</v>
      </c>
      <c r="E33" s="85"/>
      <c r="F33" s="85"/>
      <c r="G33" s="85"/>
      <c r="H33" s="85"/>
      <c r="I33" s="85"/>
      <c r="J33" s="85"/>
    </row>
    <row r="34" spans="1:10" ht="15">
      <c r="A34" s="85" t="s">
        <v>579</v>
      </c>
      <c r="B34" s="85">
        <v>1</v>
      </c>
      <c r="C34" s="85" t="s">
        <v>282</v>
      </c>
      <c r="D34" s="85">
        <v>1</v>
      </c>
      <c r="E34" s="85"/>
      <c r="F34" s="85"/>
      <c r="G34" s="85"/>
      <c r="H34" s="85"/>
      <c r="I34" s="85"/>
      <c r="J34" s="85"/>
    </row>
    <row r="35" spans="1:10" ht="15">
      <c r="A35" s="85" t="s">
        <v>580</v>
      </c>
      <c r="B35" s="85">
        <v>1</v>
      </c>
      <c r="C35" s="85" t="s">
        <v>284</v>
      </c>
      <c r="D35" s="85">
        <v>1</v>
      </c>
      <c r="E35" s="85"/>
      <c r="F35" s="85"/>
      <c r="G35" s="85"/>
      <c r="H35" s="85"/>
      <c r="I35" s="85"/>
      <c r="J35" s="85"/>
    </row>
    <row r="38" spans="1:10" ht="15" customHeight="1">
      <c r="A38" s="13" t="s">
        <v>588</v>
      </c>
      <c r="B38" s="13" t="s">
        <v>553</v>
      </c>
      <c r="C38" s="13" t="s">
        <v>598</v>
      </c>
      <c r="D38" s="13" t="s">
        <v>556</v>
      </c>
      <c r="E38" s="13" t="s">
        <v>603</v>
      </c>
      <c r="F38" s="13" t="s">
        <v>558</v>
      </c>
      <c r="G38" s="13" t="s">
        <v>605</v>
      </c>
      <c r="H38" s="13" t="s">
        <v>560</v>
      </c>
      <c r="I38" s="13" t="s">
        <v>610</v>
      </c>
      <c r="J38" s="13" t="s">
        <v>562</v>
      </c>
    </row>
    <row r="39" spans="1:10" ht="15">
      <c r="A39" s="91" t="s">
        <v>589</v>
      </c>
      <c r="B39" s="91">
        <v>38</v>
      </c>
      <c r="C39" s="91" t="s">
        <v>595</v>
      </c>
      <c r="D39" s="91">
        <v>9</v>
      </c>
      <c r="E39" s="91" t="s">
        <v>596</v>
      </c>
      <c r="F39" s="91">
        <v>2</v>
      </c>
      <c r="G39" s="91" t="s">
        <v>594</v>
      </c>
      <c r="H39" s="91">
        <v>3</v>
      </c>
      <c r="I39" s="91" t="s">
        <v>594</v>
      </c>
      <c r="J39" s="91">
        <v>5</v>
      </c>
    </row>
    <row r="40" spans="1:10" ht="15">
      <c r="A40" s="91" t="s">
        <v>590</v>
      </c>
      <c r="B40" s="91">
        <v>0</v>
      </c>
      <c r="C40" s="91" t="s">
        <v>218</v>
      </c>
      <c r="D40" s="91">
        <v>8</v>
      </c>
      <c r="E40" s="91" t="s">
        <v>224</v>
      </c>
      <c r="F40" s="91">
        <v>2</v>
      </c>
      <c r="G40" s="91" t="s">
        <v>606</v>
      </c>
      <c r="H40" s="91">
        <v>3</v>
      </c>
      <c r="I40" s="91" t="s">
        <v>611</v>
      </c>
      <c r="J40" s="91">
        <v>4</v>
      </c>
    </row>
    <row r="41" spans="1:10" ht="15">
      <c r="A41" s="91" t="s">
        <v>591</v>
      </c>
      <c r="B41" s="91">
        <v>0</v>
      </c>
      <c r="C41" s="91" t="s">
        <v>597</v>
      </c>
      <c r="D41" s="91">
        <v>7</v>
      </c>
      <c r="E41" s="91" t="s">
        <v>218</v>
      </c>
      <c r="F41" s="91">
        <v>2</v>
      </c>
      <c r="G41" s="91" t="s">
        <v>607</v>
      </c>
      <c r="H41" s="91">
        <v>3</v>
      </c>
      <c r="I41" s="91" t="s">
        <v>599</v>
      </c>
      <c r="J41" s="91">
        <v>3</v>
      </c>
    </row>
    <row r="42" spans="1:10" ht="15">
      <c r="A42" s="91" t="s">
        <v>592</v>
      </c>
      <c r="B42" s="91">
        <v>616</v>
      </c>
      <c r="C42" s="91" t="s">
        <v>283</v>
      </c>
      <c r="D42" s="91">
        <v>6</v>
      </c>
      <c r="E42" s="91" t="s">
        <v>604</v>
      </c>
      <c r="F42" s="91">
        <v>2</v>
      </c>
      <c r="G42" s="91" t="s">
        <v>608</v>
      </c>
      <c r="H42" s="91">
        <v>3</v>
      </c>
      <c r="I42" s="91" t="s">
        <v>612</v>
      </c>
      <c r="J42" s="91">
        <v>2</v>
      </c>
    </row>
    <row r="43" spans="1:10" ht="15">
      <c r="A43" s="91" t="s">
        <v>593</v>
      </c>
      <c r="B43" s="91">
        <v>654</v>
      </c>
      <c r="C43" s="91" t="s">
        <v>596</v>
      </c>
      <c r="D43" s="91">
        <v>6</v>
      </c>
      <c r="E43" s="91"/>
      <c r="F43" s="91"/>
      <c r="G43" s="91" t="s">
        <v>218</v>
      </c>
      <c r="H43" s="91">
        <v>3</v>
      </c>
      <c r="I43" s="91" t="s">
        <v>596</v>
      </c>
      <c r="J43" s="91">
        <v>2</v>
      </c>
    </row>
    <row r="44" spans="1:10" ht="15">
      <c r="A44" s="91" t="s">
        <v>218</v>
      </c>
      <c r="B44" s="91">
        <v>14</v>
      </c>
      <c r="C44" s="91" t="s">
        <v>599</v>
      </c>
      <c r="D44" s="91">
        <v>5</v>
      </c>
      <c r="E44" s="91"/>
      <c r="F44" s="91"/>
      <c r="G44" s="91" t="s">
        <v>609</v>
      </c>
      <c r="H44" s="91">
        <v>2</v>
      </c>
      <c r="I44" s="91" t="s">
        <v>613</v>
      </c>
      <c r="J44" s="91">
        <v>2</v>
      </c>
    </row>
    <row r="45" spans="1:10" ht="15">
      <c r="A45" s="91" t="s">
        <v>594</v>
      </c>
      <c r="B45" s="91">
        <v>14</v>
      </c>
      <c r="C45" s="91" t="s">
        <v>600</v>
      </c>
      <c r="D45" s="91">
        <v>5</v>
      </c>
      <c r="E45" s="91"/>
      <c r="F45" s="91"/>
      <c r="G45" s="91" t="s">
        <v>597</v>
      </c>
      <c r="H45" s="91">
        <v>2</v>
      </c>
      <c r="I45" s="91" t="s">
        <v>606</v>
      </c>
      <c r="J45" s="91">
        <v>2</v>
      </c>
    </row>
    <row r="46" spans="1:10" ht="15">
      <c r="A46" s="91" t="s">
        <v>595</v>
      </c>
      <c r="B46" s="91">
        <v>12</v>
      </c>
      <c r="C46" s="91" t="s">
        <v>601</v>
      </c>
      <c r="D46" s="91">
        <v>5</v>
      </c>
      <c r="E46" s="91"/>
      <c r="F46" s="91"/>
      <c r="G46" s="91"/>
      <c r="H46" s="91"/>
      <c r="I46" s="91" t="s">
        <v>595</v>
      </c>
      <c r="J46" s="91">
        <v>2</v>
      </c>
    </row>
    <row r="47" spans="1:10" ht="15">
      <c r="A47" s="91" t="s">
        <v>596</v>
      </c>
      <c r="B47" s="91">
        <v>10</v>
      </c>
      <c r="C47" s="91" t="s">
        <v>594</v>
      </c>
      <c r="D47" s="91">
        <v>5</v>
      </c>
      <c r="E47" s="91"/>
      <c r="F47" s="91"/>
      <c r="G47" s="91"/>
      <c r="H47" s="91"/>
      <c r="I47" s="91"/>
      <c r="J47" s="91"/>
    </row>
    <row r="48" spans="1:10" ht="15">
      <c r="A48" s="91" t="s">
        <v>597</v>
      </c>
      <c r="B48" s="91">
        <v>9</v>
      </c>
      <c r="C48" s="91" t="s">
        <v>602</v>
      </c>
      <c r="D48" s="91">
        <v>5</v>
      </c>
      <c r="E48" s="91"/>
      <c r="F48" s="91"/>
      <c r="G48" s="91"/>
      <c r="H48" s="91"/>
      <c r="I48" s="91"/>
      <c r="J48" s="91"/>
    </row>
    <row r="51" spans="1:10" ht="15" customHeight="1">
      <c r="A51" s="13" t="s">
        <v>619</v>
      </c>
      <c r="B51" s="13" t="s">
        <v>553</v>
      </c>
      <c r="C51" s="13" t="s">
        <v>630</v>
      </c>
      <c r="D51" s="13" t="s">
        <v>556</v>
      </c>
      <c r="E51" s="85" t="s">
        <v>640</v>
      </c>
      <c r="F51" s="85" t="s">
        <v>558</v>
      </c>
      <c r="G51" s="13" t="s">
        <v>641</v>
      </c>
      <c r="H51" s="13" t="s">
        <v>560</v>
      </c>
      <c r="I51" s="13" t="s">
        <v>645</v>
      </c>
      <c r="J51" s="13" t="s">
        <v>562</v>
      </c>
    </row>
    <row r="52" spans="1:10" ht="15">
      <c r="A52" s="91" t="s">
        <v>620</v>
      </c>
      <c r="B52" s="91">
        <v>7</v>
      </c>
      <c r="C52" s="91" t="s">
        <v>621</v>
      </c>
      <c r="D52" s="91">
        <v>4</v>
      </c>
      <c r="E52" s="91"/>
      <c r="F52" s="91"/>
      <c r="G52" s="91" t="s">
        <v>620</v>
      </c>
      <c r="H52" s="91">
        <v>3</v>
      </c>
      <c r="I52" s="91" t="s">
        <v>646</v>
      </c>
      <c r="J52" s="91">
        <v>2</v>
      </c>
    </row>
    <row r="53" spans="1:10" ht="15">
      <c r="A53" s="91" t="s">
        <v>621</v>
      </c>
      <c r="B53" s="91">
        <v>4</v>
      </c>
      <c r="C53" s="91" t="s">
        <v>631</v>
      </c>
      <c r="D53" s="91">
        <v>3</v>
      </c>
      <c r="E53" s="91"/>
      <c r="F53" s="91"/>
      <c r="G53" s="91" t="s">
        <v>622</v>
      </c>
      <c r="H53" s="91">
        <v>3</v>
      </c>
      <c r="I53" s="91" t="s">
        <v>647</v>
      </c>
      <c r="J53" s="91">
        <v>2</v>
      </c>
    </row>
    <row r="54" spans="1:10" ht="15">
      <c r="A54" s="91" t="s">
        <v>622</v>
      </c>
      <c r="B54" s="91">
        <v>4</v>
      </c>
      <c r="C54" s="91" t="s">
        <v>632</v>
      </c>
      <c r="D54" s="91">
        <v>3</v>
      </c>
      <c r="E54" s="91"/>
      <c r="F54" s="91"/>
      <c r="G54" s="91" t="s">
        <v>642</v>
      </c>
      <c r="H54" s="91">
        <v>3</v>
      </c>
      <c r="I54" s="91" t="s">
        <v>648</v>
      </c>
      <c r="J54" s="91">
        <v>2</v>
      </c>
    </row>
    <row r="55" spans="1:10" ht="15">
      <c r="A55" s="91" t="s">
        <v>623</v>
      </c>
      <c r="B55" s="91">
        <v>4</v>
      </c>
      <c r="C55" s="91" t="s">
        <v>633</v>
      </c>
      <c r="D55" s="91">
        <v>3</v>
      </c>
      <c r="E55" s="91"/>
      <c r="F55" s="91"/>
      <c r="G55" s="91" t="s">
        <v>643</v>
      </c>
      <c r="H55" s="91">
        <v>2</v>
      </c>
      <c r="I55" s="91" t="s">
        <v>649</v>
      </c>
      <c r="J55" s="91">
        <v>2</v>
      </c>
    </row>
    <row r="56" spans="1:10" ht="15">
      <c r="A56" s="91" t="s">
        <v>624</v>
      </c>
      <c r="B56" s="91">
        <v>4</v>
      </c>
      <c r="C56" s="91" t="s">
        <v>634</v>
      </c>
      <c r="D56" s="91">
        <v>2</v>
      </c>
      <c r="E56" s="91"/>
      <c r="F56" s="91"/>
      <c r="G56" s="91" t="s">
        <v>644</v>
      </c>
      <c r="H56" s="91">
        <v>2</v>
      </c>
      <c r="I56" s="91" t="s">
        <v>650</v>
      </c>
      <c r="J56" s="91">
        <v>2</v>
      </c>
    </row>
    <row r="57" spans="1:10" ht="15">
      <c r="A57" s="91" t="s">
        <v>625</v>
      </c>
      <c r="B57" s="91">
        <v>4</v>
      </c>
      <c r="C57" s="91" t="s">
        <v>635</v>
      </c>
      <c r="D57" s="91">
        <v>2</v>
      </c>
      <c r="E57" s="91"/>
      <c r="F57" s="91"/>
      <c r="G57" s="91"/>
      <c r="H57" s="91"/>
      <c r="I57" s="91" t="s">
        <v>651</v>
      </c>
      <c r="J57" s="91">
        <v>2</v>
      </c>
    </row>
    <row r="58" spans="1:10" ht="15">
      <c r="A58" s="91" t="s">
        <v>626</v>
      </c>
      <c r="B58" s="91">
        <v>4</v>
      </c>
      <c r="C58" s="91" t="s">
        <v>636</v>
      </c>
      <c r="D58" s="91">
        <v>2</v>
      </c>
      <c r="E58" s="91"/>
      <c r="F58" s="91"/>
      <c r="G58" s="91"/>
      <c r="H58" s="91"/>
      <c r="I58" s="91" t="s">
        <v>652</v>
      </c>
      <c r="J58" s="91">
        <v>2</v>
      </c>
    </row>
    <row r="59" spans="1:10" ht="15">
      <c r="A59" s="91" t="s">
        <v>627</v>
      </c>
      <c r="B59" s="91">
        <v>4</v>
      </c>
      <c r="C59" s="91" t="s">
        <v>637</v>
      </c>
      <c r="D59" s="91">
        <v>2</v>
      </c>
      <c r="E59" s="91"/>
      <c r="F59" s="91"/>
      <c r="G59" s="91"/>
      <c r="H59" s="91"/>
      <c r="I59" s="91" t="s">
        <v>620</v>
      </c>
      <c r="J59" s="91">
        <v>2</v>
      </c>
    </row>
    <row r="60" spans="1:10" ht="15">
      <c r="A60" s="91" t="s">
        <v>628</v>
      </c>
      <c r="B60" s="91">
        <v>4</v>
      </c>
      <c r="C60" s="91" t="s">
        <v>638</v>
      </c>
      <c r="D60" s="91">
        <v>2</v>
      </c>
      <c r="E60" s="91"/>
      <c r="F60" s="91"/>
      <c r="G60" s="91"/>
      <c r="H60" s="91"/>
      <c r="I60" s="91"/>
      <c r="J60" s="91"/>
    </row>
    <row r="61" spans="1:10" ht="15">
      <c r="A61" s="91" t="s">
        <v>629</v>
      </c>
      <c r="B61" s="91">
        <v>4</v>
      </c>
      <c r="C61" s="91" t="s">
        <v>639</v>
      </c>
      <c r="D61" s="91">
        <v>2</v>
      </c>
      <c r="E61" s="91"/>
      <c r="F61" s="91"/>
      <c r="G61" s="91"/>
      <c r="H61" s="91"/>
      <c r="I61" s="91"/>
      <c r="J61" s="91"/>
    </row>
    <row r="64" spans="1:10" ht="15" customHeight="1">
      <c r="A64" s="13" t="s">
        <v>657</v>
      </c>
      <c r="B64" s="13" t="s">
        <v>553</v>
      </c>
      <c r="C64" s="13" t="s">
        <v>659</v>
      </c>
      <c r="D64" s="13" t="s">
        <v>556</v>
      </c>
      <c r="E64" s="13" t="s">
        <v>660</v>
      </c>
      <c r="F64" s="13" t="s">
        <v>558</v>
      </c>
      <c r="G64" s="85" t="s">
        <v>663</v>
      </c>
      <c r="H64" s="85" t="s">
        <v>560</v>
      </c>
      <c r="I64" s="85" t="s">
        <v>665</v>
      </c>
      <c r="J64" s="85" t="s">
        <v>562</v>
      </c>
    </row>
    <row r="65" spans="1:10" ht="15">
      <c r="A65" s="85" t="s">
        <v>218</v>
      </c>
      <c r="B65" s="85">
        <v>2</v>
      </c>
      <c r="C65" s="85" t="s">
        <v>218</v>
      </c>
      <c r="D65" s="85">
        <v>1</v>
      </c>
      <c r="E65" s="85" t="s">
        <v>218</v>
      </c>
      <c r="F65" s="85">
        <v>1</v>
      </c>
      <c r="G65" s="85"/>
      <c r="H65" s="85"/>
      <c r="I65" s="85"/>
      <c r="J65" s="85"/>
    </row>
    <row r="68" spans="1:10" ht="15" customHeight="1">
      <c r="A68" s="13" t="s">
        <v>658</v>
      </c>
      <c r="B68" s="13" t="s">
        <v>553</v>
      </c>
      <c r="C68" s="13" t="s">
        <v>661</v>
      </c>
      <c r="D68" s="13" t="s">
        <v>556</v>
      </c>
      <c r="E68" s="13" t="s">
        <v>662</v>
      </c>
      <c r="F68" s="13" t="s">
        <v>558</v>
      </c>
      <c r="G68" s="85" t="s">
        <v>664</v>
      </c>
      <c r="H68" s="85" t="s">
        <v>560</v>
      </c>
      <c r="I68" s="13" t="s">
        <v>666</v>
      </c>
      <c r="J68" s="13" t="s">
        <v>562</v>
      </c>
    </row>
    <row r="69" spans="1:10" ht="15">
      <c r="A69" s="85" t="s">
        <v>218</v>
      </c>
      <c r="B69" s="85">
        <v>8</v>
      </c>
      <c r="C69" s="85" t="s">
        <v>218</v>
      </c>
      <c r="D69" s="85">
        <v>6</v>
      </c>
      <c r="E69" s="85" t="s">
        <v>224</v>
      </c>
      <c r="F69" s="85">
        <v>2</v>
      </c>
      <c r="G69" s="85"/>
      <c r="H69" s="85"/>
      <c r="I69" s="85" t="s">
        <v>220</v>
      </c>
      <c r="J69" s="85">
        <v>1</v>
      </c>
    </row>
    <row r="70" spans="1:10" ht="15">
      <c r="A70" s="85" t="s">
        <v>222</v>
      </c>
      <c r="B70" s="85">
        <v>4</v>
      </c>
      <c r="C70" s="85" t="s">
        <v>222</v>
      </c>
      <c r="D70" s="85">
        <v>4</v>
      </c>
      <c r="E70" s="85" t="s">
        <v>223</v>
      </c>
      <c r="F70" s="85">
        <v>1</v>
      </c>
      <c r="G70" s="85"/>
      <c r="H70" s="85"/>
      <c r="I70" s="85" t="s">
        <v>218</v>
      </c>
      <c r="J70" s="85">
        <v>1</v>
      </c>
    </row>
    <row r="71" spans="1:10" ht="15">
      <c r="A71" s="85" t="s">
        <v>220</v>
      </c>
      <c r="B71" s="85">
        <v>4</v>
      </c>
      <c r="C71" s="85" t="s">
        <v>220</v>
      </c>
      <c r="D71" s="85">
        <v>3</v>
      </c>
      <c r="E71" s="85" t="s">
        <v>218</v>
      </c>
      <c r="F71" s="85">
        <v>1</v>
      </c>
      <c r="G71" s="85"/>
      <c r="H71" s="85"/>
      <c r="I71" s="85"/>
      <c r="J71" s="85"/>
    </row>
    <row r="72" spans="1:10" ht="15">
      <c r="A72" s="85" t="s">
        <v>224</v>
      </c>
      <c r="B72" s="85">
        <v>3</v>
      </c>
      <c r="C72" s="85" t="s">
        <v>225</v>
      </c>
      <c r="D72" s="85">
        <v>2</v>
      </c>
      <c r="E72" s="85"/>
      <c r="F72" s="85"/>
      <c r="G72" s="85"/>
      <c r="H72" s="85"/>
      <c r="I72" s="85"/>
      <c r="J72" s="85"/>
    </row>
    <row r="73" spans="1:10" ht="15">
      <c r="A73" s="85" t="s">
        <v>225</v>
      </c>
      <c r="B73" s="85">
        <v>2</v>
      </c>
      <c r="C73" s="85" t="s">
        <v>224</v>
      </c>
      <c r="D73" s="85">
        <v>1</v>
      </c>
      <c r="E73" s="85"/>
      <c r="F73" s="85"/>
      <c r="G73" s="85"/>
      <c r="H73" s="85"/>
      <c r="I73" s="85"/>
      <c r="J73" s="85"/>
    </row>
    <row r="74" spans="1:10" ht="15">
      <c r="A74" s="85" t="s">
        <v>221</v>
      </c>
      <c r="B74" s="85">
        <v>1</v>
      </c>
      <c r="C74" s="85" t="s">
        <v>219</v>
      </c>
      <c r="D74" s="85">
        <v>1</v>
      </c>
      <c r="E74" s="85"/>
      <c r="F74" s="85"/>
      <c r="G74" s="85"/>
      <c r="H74" s="85"/>
      <c r="I74" s="85"/>
      <c r="J74" s="85"/>
    </row>
    <row r="75" spans="1:10" ht="15">
      <c r="A75" s="85" t="s">
        <v>226</v>
      </c>
      <c r="B75" s="85">
        <v>1</v>
      </c>
      <c r="C75" s="85" t="s">
        <v>226</v>
      </c>
      <c r="D75" s="85">
        <v>1</v>
      </c>
      <c r="E75" s="85"/>
      <c r="F75" s="85"/>
      <c r="G75" s="85"/>
      <c r="H75" s="85"/>
      <c r="I75" s="85"/>
      <c r="J75" s="85"/>
    </row>
    <row r="76" spans="1:10" ht="15">
      <c r="A76" s="85" t="s">
        <v>219</v>
      </c>
      <c r="B76" s="85">
        <v>1</v>
      </c>
      <c r="C76" s="85" t="s">
        <v>221</v>
      </c>
      <c r="D76" s="85">
        <v>1</v>
      </c>
      <c r="E76" s="85"/>
      <c r="F76" s="85"/>
      <c r="G76" s="85"/>
      <c r="H76" s="85"/>
      <c r="I76" s="85"/>
      <c r="J76" s="85"/>
    </row>
    <row r="77" spans="1:10" ht="15">
      <c r="A77" s="85" t="s">
        <v>223</v>
      </c>
      <c r="B77" s="85">
        <v>1</v>
      </c>
      <c r="C77" s="85"/>
      <c r="D77" s="85"/>
      <c r="E77" s="85"/>
      <c r="F77" s="85"/>
      <c r="G77" s="85"/>
      <c r="H77" s="85"/>
      <c r="I77" s="85"/>
      <c r="J77" s="85"/>
    </row>
    <row r="80" spans="1:10" ht="15" customHeight="1">
      <c r="A80" s="13" t="s">
        <v>672</v>
      </c>
      <c r="B80" s="13" t="s">
        <v>553</v>
      </c>
      <c r="C80" s="13" t="s">
        <v>673</v>
      </c>
      <c r="D80" s="13" t="s">
        <v>556</v>
      </c>
      <c r="E80" s="13" t="s">
        <v>674</v>
      </c>
      <c r="F80" s="13" t="s">
        <v>558</v>
      </c>
      <c r="G80" s="13" t="s">
        <v>675</v>
      </c>
      <c r="H80" s="13" t="s">
        <v>560</v>
      </c>
      <c r="I80" s="13" t="s">
        <v>676</v>
      </c>
      <c r="J80" s="13" t="s">
        <v>562</v>
      </c>
    </row>
    <row r="81" spans="1:10" ht="15">
      <c r="A81" s="124" t="s">
        <v>225</v>
      </c>
      <c r="B81" s="85">
        <v>201531</v>
      </c>
      <c r="C81" s="124" t="s">
        <v>225</v>
      </c>
      <c r="D81" s="85">
        <v>201531</v>
      </c>
      <c r="E81" s="124" t="s">
        <v>223</v>
      </c>
      <c r="F81" s="85">
        <v>15357</v>
      </c>
      <c r="G81" s="124" t="s">
        <v>217</v>
      </c>
      <c r="H81" s="85">
        <v>182246</v>
      </c>
      <c r="I81" s="124" t="s">
        <v>212</v>
      </c>
      <c r="J81" s="85">
        <v>35376</v>
      </c>
    </row>
    <row r="82" spans="1:10" ht="15">
      <c r="A82" s="124" t="s">
        <v>217</v>
      </c>
      <c r="B82" s="85">
        <v>182246</v>
      </c>
      <c r="C82" s="124" t="s">
        <v>219</v>
      </c>
      <c r="D82" s="85">
        <v>33072</v>
      </c>
      <c r="E82" s="124" t="s">
        <v>213</v>
      </c>
      <c r="F82" s="85">
        <v>4637</v>
      </c>
      <c r="G82" s="124" t="s">
        <v>216</v>
      </c>
      <c r="H82" s="85">
        <v>80853</v>
      </c>
      <c r="I82" s="124" t="s">
        <v>220</v>
      </c>
      <c r="J82" s="85">
        <v>95</v>
      </c>
    </row>
    <row r="83" spans="1:10" ht="15">
      <c r="A83" s="124" t="s">
        <v>216</v>
      </c>
      <c r="B83" s="85">
        <v>80853</v>
      </c>
      <c r="C83" s="124" t="s">
        <v>226</v>
      </c>
      <c r="D83" s="85">
        <v>3901</v>
      </c>
      <c r="E83" s="124" t="s">
        <v>224</v>
      </c>
      <c r="F83" s="85">
        <v>3272</v>
      </c>
      <c r="G83" s="124" t="s">
        <v>215</v>
      </c>
      <c r="H83" s="85">
        <v>32543</v>
      </c>
      <c r="I83" s="124"/>
      <c r="J83" s="85"/>
    </row>
    <row r="84" spans="1:10" ht="15">
      <c r="A84" s="124" t="s">
        <v>212</v>
      </c>
      <c r="B84" s="85">
        <v>35376</v>
      </c>
      <c r="C84" s="124" t="s">
        <v>218</v>
      </c>
      <c r="D84" s="85">
        <v>1454</v>
      </c>
      <c r="E84" s="124" t="s">
        <v>214</v>
      </c>
      <c r="F84" s="85">
        <v>77</v>
      </c>
      <c r="G84" s="124"/>
      <c r="H84" s="85"/>
      <c r="I84" s="124"/>
      <c r="J84" s="85"/>
    </row>
    <row r="85" spans="1:10" ht="15">
      <c r="A85" s="124" t="s">
        <v>219</v>
      </c>
      <c r="B85" s="85">
        <v>33072</v>
      </c>
      <c r="C85" s="124" t="s">
        <v>222</v>
      </c>
      <c r="D85" s="85">
        <v>444</v>
      </c>
      <c r="E85" s="124"/>
      <c r="F85" s="85"/>
      <c r="G85" s="124"/>
      <c r="H85" s="85"/>
      <c r="I85" s="124"/>
      <c r="J85" s="85"/>
    </row>
    <row r="86" spans="1:10" ht="15">
      <c r="A86" s="124" t="s">
        <v>215</v>
      </c>
      <c r="B86" s="85">
        <v>32543</v>
      </c>
      <c r="C86" s="124" t="s">
        <v>221</v>
      </c>
      <c r="D86" s="85">
        <v>383</v>
      </c>
      <c r="E86" s="124"/>
      <c r="F86" s="85"/>
      <c r="G86" s="124"/>
      <c r="H86" s="85"/>
      <c r="I86" s="124"/>
      <c r="J86" s="85"/>
    </row>
    <row r="87" spans="1:10" ht="15">
      <c r="A87" s="124" t="s">
        <v>223</v>
      </c>
      <c r="B87" s="85">
        <v>15357</v>
      </c>
      <c r="C87" s="124"/>
      <c r="D87" s="85"/>
      <c r="E87" s="124"/>
      <c r="F87" s="85"/>
      <c r="G87" s="124"/>
      <c r="H87" s="85"/>
      <c r="I87" s="124"/>
      <c r="J87" s="85"/>
    </row>
    <row r="88" spans="1:10" ht="15">
      <c r="A88" s="124" t="s">
        <v>213</v>
      </c>
      <c r="B88" s="85">
        <v>4637</v>
      </c>
      <c r="C88" s="124"/>
      <c r="D88" s="85"/>
      <c r="E88" s="124"/>
      <c r="F88" s="85"/>
      <c r="G88" s="124"/>
      <c r="H88" s="85"/>
      <c r="I88" s="124"/>
      <c r="J88" s="85"/>
    </row>
    <row r="89" spans="1:10" ht="15">
      <c r="A89" s="124" t="s">
        <v>226</v>
      </c>
      <c r="B89" s="85">
        <v>3901</v>
      </c>
      <c r="C89" s="124"/>
      <c r="D89" s="85"/>
      <c r="E89" s="124"/>
      <c r="F89" s="85"/>
      <c r="G89" s="124"/>
      <c r="H89" s="85"/>
      <c r="I89" s="124"/>
      <c r="J89" s="85"/>
    </row>
    <row r="90" spans="1:10" ht="15">
      <c r="A90" s="124" t="s">
        <v>224</v>
      </c>
      <c r="B90" s="85">
        <v>3272</v>
      </c>
      <c r="C90" s="124"/>
      <c r="D90" s="85"/>
      <c r="E90" s="124"/>
      <c r="F90" s="85"/>
      <c r="G90" s="124"/>
      <c r="H90" s="85"/>
      <c r="I90" s="124"/>
      <c r="J90" s="85"/>
    </row>
  </sheetData>
  <hyperlinks>
    <hyperlink ref="A2" r:id="rId1" display="https://paymentweek.com/2019-1-10-intelligent-customer-feedback-retailers-via-new-gk-software-trurating-partnership/"/>
    <hyperlink ref="A3" r:id="rId2" display="https://www.accuvia.com/single-post/2018/12/30/The-Future-of-Customer-Intelligence"/>
    <hyperlink ref="A4" r:id="rId3" display="https://www.youtube.com/watch?v=r0fBuRJGwrA"/>
    <hyperlink ref="A5" r:id="rId4" display="https://www.trurating.com/NRF2019"/>
    <hyperlink ref="A6" r:id="rId5" display="https://twitter.com/dgingiss/status/1080980910269517824"/>
    <hyperlink ref="A7" r:id="rId6" display="https://www.destinationcrm.com/Articles/ReadArticle.aspx?ArticleID=129358"/>
    <hyperlink ref="A8" r:id="rId7" display="https://www.thepaypers.com/ecommerce/gk-software-trurating-team-up-for-intelligent-customer-feedback-for-retailers/776809-25?utm_source=dlvr.it&amp;utm_medium=twitter"/>
    <hyperlink ref="A9" r:id="rId8" display="https://paymentweek.com/2019-1-10-intelligent-customer-feedback-retailers-via-new-gk-software-trurating-partnership/?utm_source=dlvr.it&amp;utm_medium=twitter"/>
    <hyperlink ref="A10" r:id="rId9" display="https://twitter.com/TruRating/status/1082274711239868417"/>
    <hyperlink ref="A11" r:id="rId10" display="https://gems.trurating.com/2019/01/07/intelligent-questions-the-future-of-feedback/?utm_source=TW&amp;utm_medium=Social&amp;utm_campaign=IntelligentQuestions"/>
    <hyperlink ref="C2" r:id="rId11" display="https://paymentweek.com/2019-1-10-intelligent-customer-feedback-retailers-via-new-gk-software-trurating-partnership/"/>
    <hyperlink ref="C3" r:id="rId12" display="https://twitter.com/i/web/status/1080839069859545088"/>
    <hyperlink ref="C4" r:id="rId13" display="https://twitter.com/i/web/status/1080839293785042944"/>
    <hyperlink ref="C5" r:id="rId14" display="https://gems.trurating.com/2019/01/08/profile-pages-a-fresh-new-look-for-2019/?utm_source=TW&amp;utm_medium=Social&amp;utm_campaign=ProfilePages"/>
    <hyperlink ref="C6" r:id="rId15" display="https://streetfightmag.com/2019/01/11/this-solution-showcases-the-future-of-collecting-customer-feedback-at-pos/"/>
    <hyperlink ref="C7" r:id="rId16" display="https://twitter.com/streetfightmag/status/1083761830789492736"/>
    <hyperlink ref="C8" r:id="rId17" display="https://www.accuvia.com/single-post/2018/12/30/The-Future-of-Customer-Intelligence"/>
    <hyperlink ref="C9" r:id="rId18" display="https://gems.trurating.com/2019/01/07/intelligent-questions-the-future-of-feedback/?utm_source=TW&amp;utm_medium=Social&amp;utm_campaign=IntelligentQuestions"/>
    <hyperlink ref="C10" r:id="rId19" display="https://twitter.com/dgingiss/status/1080980910269517824"/>
    <hyperlink ref="C11" r:id="rId20" display="https://www.trurating.com/NRF2019"/>
    <hyperlink ref="E2" r:id="rId21" display="https://twitter.com/TruRating/status/1082274711239868417"/>
    <hyperlink ref="G2" r:id="rId22" display="https://paymentweek.com/2019-1-10-intelligent-customer-feedback-retailers-via-new-gk-software-trurating-partnership/?utm_source=dlvr.it&amp;utm_medium=twitter"/>
    <hyperlink ref="G3" r:id="rId23" display="https://www.thepaypers.com/ecommerce/gk-software-trurating-team-up-for-intelligent-customer-feedback-for-retailers/776809-25?utm_source=dlvr.it&amp;utm_medium=twitter"/>
    <hyperlink ref="G4" r:id="rId24" display="https://www.destinationcrm.com/Articles/ReadArticle.aspx?ArticleID=129358"/>
    <hyperlink ref="I2" r:id="rId25" display="https://www.accuvia.com/single-post/2018/12/30/The-Future-of-Customer-Intelligence"/>
    <hyperlink ref="I3" r:id="rId26" display="https://twitter.com/i/web/status/1079745401811550209"/>
  </hyperlinks>
  <printOptions/>
  <pageMargins left="0.7" right="0.7" top="0.75" bottom="0.75" header="0.3" footer="0.3"/>
  <pageSetup orientation="portrait" paperSize="9"/>
  <tableParts>
    <tablePart r:id="rId31"/>
    <tablePart r:id="rId27"/>
    <tablePart r:id="rId33"/>
    <tablePart r:id="rId30"/>
    <tablePart r:id="rId34"/>
    <tablePart r:id="rId29"/>
    <tablePart r:id="rId32"/>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2019-01-13T00:52:52Z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