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<sst xmlns="http://schemas.openxmlformats.org/spreadsheetml/2006/main" count="2811" uniqueCount="864">
  <si>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</si>
  <si>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</si>
  <si>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</si>
  <si>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</si>
  <si>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</si>
  <si>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</si>
  <si>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</si>
  <si>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</si>
  <si>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</si>
  <si>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</si>
  <si>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</si>
  <si>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</si>
  <si>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</si>
  <si>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</si>
  <si>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</si>
  <si>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</si>
  <si>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</si>
  <si>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</si>
  <si>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</si>
  <si>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</si>
  <si>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</si>
  <si>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</si>
  <si>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</si>
  <si>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</si>
  <si>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</si>
  <si>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</si>
  <si>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</si>
  <si>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</si>
  <si>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</si>
  <si>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</si>
  <si>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</si>
  <si>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</si>
  <si>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</si>
  <si>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</si>
  <si>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</si>
  <si>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</si>
  <si>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</si>
  <si>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</si>
  <si>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</si>
  <si>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</si>
  <si>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</si>
  <si>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</si>
  <si>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</si>
  <si>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</si>
  <si>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</si>
  <si>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</si>
  <si>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</si>
  <si>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</si>
  <si>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</si>
  <si>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</si>
  <si>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</si>
  <si>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</si>
  <si>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</si>
  <si>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</si>
  <si>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</si>
  <si>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</si>
  <si>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</si>
  <si>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</si>
  <si>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</si>
  <si>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</si>
  <si>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</si>
  <si>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</si>
  <si>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</si>
  <si>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</si>
  <si>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</si>
  <si>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</si>
  <si>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</si>
  <si>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</si>
  <si>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</si>
  <si>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</si>
  <si>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</si>
  <si>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</si>
  <si>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</si>
  <si>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</si>
  <si>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</si>
  <si>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</si>
  <si>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</si>
  <si>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</si>
  <si>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</si>
  <si>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</si>
  <si>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</si>
  <si>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</si>
  <si>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</si>
  <si>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</si>
  <si>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</si>
  <si>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</si>
  <si>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</si>
  <si>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</si>
  <si>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</si>
  <si>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</si>
  <si>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</si>
  <si>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</si>
  <si>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</si>
  <si>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</si>
  <si>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</si>
  <si>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</si>
  <si>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</si>
  <si>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</si>
  <si>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</si>
  <si>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</si>
  <si>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</si>
  <si>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</si>
  <si>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</si>
  <si>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</si>
  <si>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</si>
  <si>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</si>
  <si>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</si>
  <si>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</si>
  <si>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</si>
  <si>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</si>
  <si>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</si>
  <si>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</si>
  <si>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</si>
  <si>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</si>
  <si>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</si>
  <si>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</si>
  <si>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</si>
  <si>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</si>
  <si>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</si>
  <si>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</si>
  <si>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</si>
  <si>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</si>
  <si>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</si>
  <si>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</si>
  <si>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</si>
  <si>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</si>
  <si>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</si>
  <si>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</si>
  <si>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</si>
  <si>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</si>
  <si>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</si>
  <si>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</si>
  <si>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</si>
  <si>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</si>
  <si>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</si>
  <si>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</si>
  <si>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</si>
  <si>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</si>
  <si>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</si>
  <si>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</si>
  <si>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</si>
  <si>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</si>
  <si>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</si>
  <si>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</si>
  <si>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</si>
  <si>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</si>
  <si>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</si>
  <si>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</si>
  <si>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</si>
  <si>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</si>
  <si>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</si>
  <si>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</si>
  <si>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</si>
  <si>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</si>
  <si>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</si>
  <si>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</si>
  <si>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</si>
  <si>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</si>
  <si>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</si>
  <si>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</si>
  <si>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</si>
  <si>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</si>
  <si>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</si>
  <si>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</si>
  <si>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</si>
  <si>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</si>
  <si>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</si>
  <si>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</si>
  <si>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</si>
  <si>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</si>
  <si>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</si>
  <si>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</si>
  <si>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</si>
  <si>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</si>
  <si>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</si>
  <si>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</si>
  <si>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</si>
  <si>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</si>
  <si>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</si>
  <si>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</si>
  <si>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</si>
  <si>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</si>
  <si>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</si>
  <si>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</si>
  <si>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</si>
  <si>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</si>
  <si>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</si>
  <si>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</si>
  <si>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</si>
  <si>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</si>
  <si>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</si>
  <si>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</si>
  <si>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</si>
  <si>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</si>
  <si>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</si>
  <si>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</si>
  <si>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</si>
  <si>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</si>
  <si>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</si>
  <si>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</si>
  <si>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</si>
  <si>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</si>
  <si>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</si>
  <si>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</si>
  <si>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</si>
  <si>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</si>
  <si>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</si>
  <si>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</si>
  <si>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</si>
  <si>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</si>
  <si>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</si>
  <si>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</si>
  <si>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mediagrowth18</t>
  </si>
  <si>
    <t>laura_freund</t>
  </si>
  <si>
    <t>stevefrenda1</t>
  </si>
  <si>
    <t>bceagle47</t>
  </si>
  <si>
    <t>hrg_inc</t>
  </si>
  <si>
    <t>zimsusa</t>
  </si>
  <si>
    <t>path2purchaseiq</t>
  </si>
  <si>
    <t>ccentral360</t>
  </si>
  <si>
    <t>chainstoreage</t>
  </si>
  <si>
    <t>bdoconsumer</t>
  </si>
  <si>
    <t>aarete</t>
  </si>
  <si>
    <t>ensembleiq</t>
  </si>
  <si>
    <t>cgtmagazine</t>
  </si>
  <si>
    <t>simoneknaap</t>
  </si>
  <si>
    <t>davidshanker</t>
  </si>
  <si>
    <t>drugstorenews</t>
  </si>
  <si>
    <t>pgrocer</t>
  </si>
  <si>
    <t>Mentions</t>
  </si>
  <si>
    <t>Growth Trends in B2B Media, David Shanker, CEO, EnsembleIQ https://t.co/UQE1Pe0kXC</t>
  </si>
  <si>
    <t>Congrats @davidshanker and @EnsembleIQ</t>
  </si>
  <si>
    <t>We at EnsembleIQ are excited to be committed to helping our retailer, brand and solution provider community in thei… https://t.co/hhRQSXg9uZ</t>
  </si>
  <si>
    <t>Retail and Consumer Goods Analytics Summit https://t.co/zXmlaQme1s https://t.co/oxlZfMWlPF</t>
  </si>
  <si>
    <t>We reviewed 162 new items in Sept. Five were highlighted in @DrugStoreNews as hot launches including @zimsusa Max-Freeze Pro Formula Cooling Gel https://t.co/g2jEDlrFfE #brand #retail #CPG</t>
  </si>
  <si>
    <t>RT @HRG_Inc: We reviewed 162 new items in Sept. Five were highlighted in @DrugStoreNews as hot launches including @zimsusa Max-Freeze Pro Fâ€¦</t>
  </si>
  <si>
    <t>RT @CGTMagazine: The early bird gets the worm! 
Are you a #retailer or #consumergoods professional looking to learn how to better utilizeâ€¦</t>
  </si>
  <si>
    <t>RT @EnsembleIQ: The @pgrocer Top Women in Grocery 2019 nominations are OPEN! Nominate an outstanding woman at your company today: https://tâ€¦</t>
  </si>
  <si>
    <t>Check out the January/February digital issue of Chain Store Age.  https://t.co/LqY5x1t5RQ</t>
  </si>
  <si>
    <t>ICYMI: What will 2019 bring for physical stores? Minimally, fleet optimization, advanced in-store technologies, and more pop-up shops. Our Natalie Kotlyar discusses with @ChainStoreAge: https://t.co/QaSsCWj9Bh</t>
  </si>
  <si>
    <t>What trends do you expect to see in brick and mortal retail stores in 2019? See why Director Tim Lefkowicz thinks "Treasure Hunts" will be one of the next big things to amp up in-store experiences. #Retail #TreasureHunts #Trends
https://t.co/76poBMEcVD</t>
  </si>
  <si>
    <t>The @pgrocer Top Women in Grocery 2019 nominations are OPEN! Nominate an outstanding woman at your company today: https://t.co/DejgPcgG2G
#TWIG19 #topwomen #grocery #groceryindustry #leadership https://t.co/AcRlFHGvUi</t>
  </si>
  <si>
    <t>_xD83E__xDD14_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t>
  </si>
  <si>
    <t>The early bird gets the worm! 
Are you a #retailer or #consumergoods professional looking to learn how to better utilize your #data &amp;amp; #analytics? Start your 2019 off right by registering for  #RCAS19! Save your spot today &amp;amp; get #earlybird pricing
Visit https://t.co/bzdfAiZsXO https://t.co/QRaXnovQQ6</t>
  </si>
  <si>
    <t>RT @CGTMagazine: _xD83E__xDD14_ Did you know that 41% of #retailers &amp;amp; 39% of #consumergoods companies are missing a well articulated analytics strategy?…</t>
  </si>
  <si>
    <t>RT @EnsembleIQ: Ready to enjoy the sun, the surf and the sand? â˜€ï¸ðŸŒ´
Register now for #P2PSummit on May 15-17 in Ft. Lauderdale, FL! Not onlyâ€¦</t>
  </si>
  <si>
    <t>Ready to enjoy the sun, the surf and the sand? â˜€ï¸ðŸŒ´
Register now for #P2PSummit on May 15-17 in Ft. Lauderdale, FL! Not only will you get to enjoy the beach you will gain the #community you need to unravel the complexity of today's commerce. Register at https://t.co/qDi88Vax7L https://t.co/rp8m09TFO9</t>
  </si>
  <si>
    <t>Join the member community that elevates the entire #ConsumerGoods industry through best practices and winning strategies that drive innovation and empower executives: https://t.co/21ILJUBwLu #retailtech #retailers https://t.co/XFIUxisDS6</t>
  </si>
  <si>
    <t>Very happy to see EIQ in the news.....
 #ensembleiq #retail #cpg #cpgindustry https://t.co/blSPRmJBf9</t>
  </si>
  <si>
    <t>I love this innovation....
https://t.co/Ou31QEadZz #retail #cpg #cpgindustry #ensembleiq https://t.co/9Imaab6wg1</t>
  </si>
  <si>
    <t>https://www.linkedin.com/pulse/growth-trends-b2b-media-david-shanker-ceo-ensembleiq-kathi-simonsen/?published=t</t>
  </si>
  <si>
    <t>https://twitter.com/i/web/status/1080874137265098754</t>
  </si>
  <si>
    <t>https://hubs.ly/H0g423v0</t>
  </si>
  <si>
    <t>http://www.nxtbook.com/nxtbooks/ensembleiq/dsn_201810/index.php?utm_source=All+Associates&amp;utm_campaign=5776355e18-Hamacher_Company_News01_2016_COPY_01&amp;utm_medium=email&amp;utm_term=0_17b813514b-5776355e18-81278153#/28</t>
  </si>
  <si>
    <t>https://www.nxtbook.com/nxtbooks/ensembleiq/csa_20190102/</t>
  </si>
  <si>
    <t>https://www.nxtbook.com/nxtbooks/ensembleiq/csa_20181112/index.php#/10</t>
  </si>
  <si>
    <t>https://hubs.ly/H0g4kM00</t>
  </si>
  <si>
    <t>https://buff.ly/2RdhwEh</t>
  </si>
  <si>
    <t>https://events.ensembleiq.com/rcas-2019/208595</t>
  </si>
  <si>
    <t>https://events.ensembleiq.com/rcas-2019</t>
  </si>
  <si>
    <t>https://buff.ly/2FgYZzU</t>
  </si>
  <si>
    <t>https://buff.ly/2UAeoAI</t>
  </si>
  <si>
    <t>https://lnkd.in/ekaHayS</t>
  </si>
  <si>
    <t>https://lnkd.in/eQUscAN https://lnkd.in/ee6X9S2</t>
  </si>
  <si>
    <t>linkedin.com</t>
  </si>
  <si>
    <t>twitter.com</t>
  </si>
  <si>
    <t>hubs.ly</t>
  </si>
  <si>
    <t>nxtbook.com</t>
  </si>
  <si>
    <t>buff.ly</t>
  </si>
  <si>
    <t>ensembleiq.com</t>
  </si>
  <si>
    <t>lnkd.in</t>
  </si>
  <si>
    <t>lnkd.in lnkd.in</t>
  </si>
  <si>
    <t>brand retail cpg</t>
  </si>
  <si>
    <t>retailer consumergoods</t>
  </si>
  <si>
    <t>retail treasurehunts trends</t>
  </si>
  <si>
    <t>twig19 topwomen grocery groceryindustry leadership</t>
  </si>
  <si>
    <t>retailers consumergoods data analytics competitive rcas19</t>
  </si>
  <si>
    <t>retailer consumergoods data analytics rcas19 earlybird</t>
  </si>
  <si>
    <t>retailers consumergoods</t>
  </si>
  <si>
    <t>p2psummit</t>
  </si>
  <si>
    <t>p2psummit community</t>
  </si>
  <si>
    <t>consumergoods retailtech retailers</t>
  </si>
  <si>
    <t>ensembleiq retail cpg cpgindustry</t>
  </si>
  <si>
    <t>retail cpg cpgindustry ensembleiq</t>
  </si>
  <si>
    <t>https://pbs.twimg.com/media/DwThpksX4AEer0I.jpg</t>
  </si>
  <si>
    <t>https://pbs.twimg.com/media/DwVDHgdX4AE3nDp.jpg</t>
  </si>
  <si>
    <t>https://pbs.twimg.com/media/DvcM269XcAA5asj.jpg</t>
  </si>
  <si>
    <t>https://pbs.twimg.com/media/DwU2V2RXQAAWLUt.jpg</t>
  </si>
  <si>
    <t>https://pbs.twimg.com/media/Dwam5uYWkAMU_K7.jpg</t>
  </si>
  <si>
    <t>https://pbs.twimg.com/media/DwfPBKmX4AAQeTl.jpg</t>
  </si>
  <si>
    <t>http://abs.twimg.com/sticky/default_profile_images/default_profile_normal.png</t>
  </si>
  <si>
    <t>http://pbs.twimg.com/profile_images/800624133616726016/WkSrgGo3_normal.jpg</t>
  </si>
  <si>
    <t>http://pbs.twimg.com/profile_images/988863275/frenda_steve_1a_normal.jpeg</t>
  </si>
  <si>
    <t>http://pbs.twimg.com/profile_images/936246179104546816/vPnBBHn-_normal.jpg</t>
  </si>
  <si>
    <t>http://pbs.twimg.com/profile_images/510447824958279680/UIsiSyvt_normal.png</t>
  </si>
  <si>
    <t>http://pbs.twimg.com/profile_images/877962175997812736/iyfQEmTp_normal.jpg</t>
  </si>
  <si>
    <t>http://pbs.twimg.com/profile_images/3125342787/abeafaa117b8b5dad1329e8d7c208ee9_normal.png</t>
  </si>
  <si>
    <t>http://pbs.twimg.com/profile_images/474221607884308480/mzsCEXDC_normal.jpeg</t>
  </si>
  <si>
    <t>http://pbs.twimg.com/profile_images/474188426015567873/Rz9mSeMm_normal.jpeg</t>
  </si>
  <si>
    <t>http://pbs.twimg.com/profile_images/1014173125129449475/trt5y-rE_normal.jpg</t>
  </si>
  <si>
    <t>http://pbs.twimg.com/profile_images/785535689819561984/X5KiijPc_normal.jpg</t>
  </si>
  <si>
    <t>http://pbs.twimg.com/profile_images/459409141228777472/RfDnn7bb_normal.jpeg</t>
  </si>
  <si>
    <t>https://twitter.com/#!/mediagrowth18/status/1080627012765503488</t>
  </si>
  <si>
    <t>https://twitter.com/#!/laura_freund/status/1080856144548110337</t>
  </si>
  <si>
    <t>https://twitter.com/#!/stevefrenda1/status/1080874137265098754</t>
  </si>
  <si>
    <t>https://twitter.com/#!/bceagle47/status/1082237916221505537</t>
  </si>
  <si>
    <t>https://twitter.com/#!/hrg_inc/status/1075118680260927490</t>
  </si>
  <si>
    <t>https://twitter.com/#!/zimsusa/status/1082331589101658112</t>
  </si>
  <si>
    <t>https://twitter.com/#!/path2purchaseiq/status/1082332288279552001</t>
  </si>
  <si>
    <t>https://twitter.com/#!/ccentral360/status/1082345350248185856</t>
  </si>
  <si>
    <t>https://twitter.com/#!/chainstoreage/status/1080932850482991111</t>
  </si>
  <si>
    <t>https://twitter.com/#!/bdoconsumer/status/1082627480832356353</t>
  </si>
  <si>
    <t>https://twitter.com/#!/aarete/status/1082634275525144576</t>
  </si>
  <si>
    <t>https://twitter.com/#!/ensembleiq/status/1082345083561758721</t>
  </si>
  <si>
    <t>https://twitter.com/#!/cgtmagazine/status/1078344775475097601</t>
  </si>
  <si>
    <t>https://twitter.com/#!/cgtmagazine/status/1082331036711878656</t>
  </si>
  <si>
    <t>https://twitter.com/#!/simoneknaap/status/1078730807588593666</t>
  </si>
  <si>
    <t>https://twitter.com/#!/simoneknaap/status/1083123251725901824</t>
  </si>
  <si>
    <t>https://twitter.com/#!/ensembleiq/status/1082736273515790338</t>
  </si>
  <si>
    <t>https://twitter.com/#!/ensembleiq/status/1083061855990493185</t>
  </si>
  <si>
    <t>https://twitter.com/#!/davidshanker/status/1082750725975928834</t>
  </si>
  <si>
    <t>https://twitter.com/#!/davidshanker/status/1080854336492765186</t>
  </si>
  <si>
    <t>https://twitter.com/#!/davidshanker/status/1083160394766708736</t>
  </si>
  <si>
    <t>1080627012765503488</t>
  </si>
  <si>
    <t>1080856144548110337</t>
  </si>
  <si>
    <t>1080874137265098754</t>
  </si>
  <si>
    <t>1082237916221505537</t>
  </si>
  <si>
    <t>1075118680260927490</t>
  </si>
  <si>
    <t>1082331589101658112</t>
  </si>
  <si>
    <t>1082332288279552001</t>
  </si>
  <si>
    <t>1082345350248185856</t>
  </si>
  <si>
    <t>1080932850482991111</t>
  </si>
  <si>
    <t>1082627480832356353</t>
  </si>
  <si>
    <t>1082634275525144576</t>
  </si>
  <si>
    <t>1082345083561758721</t>
  </si>
  <si>
    <t>1078344775475097601</t>
  </si>
  <si>
    <t>1082331036711878656</t>
  </si>
  <si>
    <t>1078730807588593666</t>
  </si>
  <si>
    <t>1083123251725901824</t>
  </si>
  <si>
    <t>1082736273515790338</t>
  </si>
  <si>
    <t>1083061855990493185</t>
  </si>
  <si>
    <t>1082750725975928834</t>
  </si>
  <si>
    <t>1080854336492765186</t>
  </si>
  <si>
    <t>1083160394766708736</t>
  </si>
  <si>
    <t/>
  </si>
  <si>
    <t>en</t>
  </si>
  <si>
    <t>Twitter Web Client</t>
  </si>
  <si>
    <t>LinkedIn</t>
  </si>
  <si>
    <t>HubSpot</t>
  </si>
  <si>
    <t>Hootsuite Inc.</t>
  </si>
  <si>
    <t>Twitter for iPhone</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</si>
  <si>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</si>
  <si>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</si>
  <si>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</si>
  <si>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</si>
  <si>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</si>
  <si>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</si>
  <si>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</si>
  <si>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</si>
  <si>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</si>
  <si>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</si>
  <si>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</si>
  <si>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</si>
  <si>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</si>
  <si>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</si>
  <si>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</si>
  <si>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</si>
  <si>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</si>
  <si>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</si>
  <si>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</si>
  <si>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</si>
  <si>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</si>
  <si>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</si>
  <si>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</si>
  <si>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Kathi</t>
  </si>
  <si>
    <t>Laura Freund</t>
  </si>
  <si>
    <t>EnsembleIQ</t>
  </si>
  <si>
    <t>david shanker</t>
  </si>
  <si>
    <t>Steve Frenda</t>
  </si>
  <si>
    <t>Craig Beal</t>
  </si>
  <si>
    <t>HRG Inc.</t>
  </si>
  <si>
    <t>Drug Store News</t>
  </si>
  <si>
    <t>Zim's</t>
  </si>
  <si>
    <t>Path to Purchase Ins</t>
  </si>
  <si>
    <t>CGT</t>
  </si>
  <si>
    <t>Convenience Central</t>
  </si>
  <si>
    <t>Progressive Grocer</t>
  </si>
  <si>
    <t>Chain Store Age</t>
  </si>
  <si>
    <t>BDO Consumer</t>
  </si>
  <si>
    <t>AArete</t>
  </si>
  <si>
    <t>Simone Knaap</t>
  </si>
  <si>
    <t>Highly Caffeinated CEO of Cranbrook #MarketResearch #ConsumerInsights #MRX #MarketResearchJobs #FeelingDangerous #Recruiter #CX #SaaS #AI #ML</t>
  </si>
  <si>
    <t>EnsembleIQ is a premier business intelligence resource that connects people, businesses, and organizations to retail markets and helps them succeed.</t>
  </si>
  <si>
    <t>NJ born and raised, father, husband &amp; soccer coach for my daughters - Life long NY Yankee fan &amp; Bruce fan. Exit 63. CEO EnsembleIQ.</t>
  </si>
  <si>
    <t>Passionate about my family, my friends, shopper marketing and a little golf when I have time</t>
  </si>
  <si>
    <t>Sr Sales Marketing pro building winning teams #Sales #SaaS #DataAnalytics Great wife, 5 children. Football fanatic Help people achieve their goals Never Settle</t>
  </si>
  <si>
    <t>Hamacher Resource Group focuses on improving results across the #retail supply chain</t>
  </si>
  <si>
    <t>Reporting on the retail pharmacy industry</t>
  </si>
  <si>
    <t>Zim's is dedicated to bringing you naturally-based products to make a difference in your life. Some of our brands include Zim's Crack Creme &amp; Zim's Max-Freeze.</t>
  </si>
  <si>
    <t>The Path to Purchase Institute = global assoc serving needs of retailers, brands &amp; entire ecosystem of solution providers along the p2p. Division of EnsembleIQ.</t>
  </si>
  <si>
    <t>CGT (Consumer Goods Technology) helps consumer goods executives improve business performance through content that matters in print, in person and online.</t>
  </si>
  <si>
    <t>CCentral brings together a growing community of engaged c-gas/wash operators who are looking to learn and build strong connections to improve their business.</t>
  </si>
  <si>
    <t>Progressive Grocer, the voice of the retail food industry for nearly 100 years.</t>
  </si>
  <si>
    <t>News and analysis for retail executives</t>
  </si>
  <si>
    <t>Our Retail and Consumer Product practice helps #retail and #consumer companies navigate industry, assurance &amp; tax issues. 
Our blog: http://bit.ly/9DTMmq</t>
  </si>
  <si>
    <t>AArete is a global management consulting firm specializing in data-driven operational performance improvement and strategic non-labor cost reduction.</t>
  </si>
  <si>
    <t>Senior Account Executive for RIS News</t>
  </si>
  <si>
    <t>Cleveland, OH</t>
  </si>
  <si>
    <t>Chicago, IL</t>
  </si>
  <si>
    <t>iPhone: 40.762726,-73.990387</t>
  </si>
  <si>
    <t>Chicago Burbs</t>
  </si>
  <si>
    <t>New York City</t>
  </si>
  <si>
    <t>Greater Milwaukee, WI</t>
  </si>
  <si>
    <t>New York, NY</t>
  </si>
  <si>
    <t>North Lima, Ohio</t>
  </si>
  <si>
    <t>Randolph, NJ</t>
  </si>
  <si>
    <t>Toronto</t>
  </si>
  <si>
    <t>Chicago, IL and New York NY</t>
  </si>
  <si>
    <t>Chicago, L.A., N.Y., London.</t>
  </si>
  <si>
    <t>Greater New York Area</t>
  </si>
  <si>
    <t>https://t.co/ZhCELtnhq5</t>
  </si>
  <si>
    <t>https://t.co/f6ptUOnhaw</t>
  </si>
  <si>
    <t>http://www.hamacher.com</t>
  </si>
  <si>
    <t>http://t.co/veXGlfJbtu</t>
  </si>
  <si>
    <t>http://t.co/GPQmR2B5bS</t>
  </si>
  <si>
    <t>http://www.p2pi.org</t>
  </si>
  <si>
    <t>http://t.co/NchSXvwAIj</t>
  </si>
  <si>
    <t>http://t.co/hCe9vJfY</t>
  </si>
  <si>
    <t>http://www.progressivegrocer.com</t>
  </si>
  <si>
    <t>http://t.co/OS8rmXHyqS</t>
  </si>
  <si>
    <t>http://blog.bdo.com/</t>
  </si>
  <si>
    <t>http://t.co/Gu8tTJ8DT1</t>
  </si>
  <si>
    <t>http://risnews.edgl.com/home</t>
  </si>
  <si>
    <t>Eastern Time (US &amp; Canada)</t>
  </si>
  <si>
    <t>https://pbs.twimg.com/profile_banners/20457668/1510004689</t>
  </si>
  <si>
    <t>https://pbs.twimg.com/profile_banners/2529005916/1516998013</t>
  </si>
  <si>
    <t>https://pbs.twimg.com/profile_banners/763778486146310145/1524498989</t>
  </si>
  <si>
    <t>https://pbs.twimg.com/profile_banners/14253334/1398379152</t>
  </si>
  <si>
    <t>https://pbs.twimg.com/profile_banners/290865230/1479163171</t>
  </si>
  <si>
    <t>https://pbs.twimg.com/profile_banners/20460872/1526934326</t>
  </si>
  <si>
    <t>https://pbs.twimg.com/profile_banners/20067285/1520860857</t>
  </si>
  <si>
    <t>https://pbs.twimg.com/profile_banners/580259049/1410538537</t>
  </si>
  <si>
    <t>https://pbs.twimg.com/profile_banners/17539499/1539608936</t>
  </si>
  <si>
    <t>https://pbs.twimg.com/profile_banners/106752032/1401392666</t>
  </si>
  <si>
    <t>https://pbs.twimg.com/profile_banners/239979111/1543954769</t>
  </si>
  <si>
    <t>https://pbs.twimg.com/profile_banners/25840746/1544544248</t>
  </si>
  <si>
    <t>https://pbs.twimg.com/profile_banners/20439423/1489346790</t>
  </si>
  <si>
    <t>https://pbs.twimg.com/profile_banners/177685684/1430159067</t>
  </si>
  <si>
    <t>https://pbs.twimg.com/profile_banners/107461525/1542232916</t>
  </si>
  <si>
    <t>https://pbs.twimg.com/profile_banners/282134662/1382118237</t>
  </si>
  <si>
    <t>http://abs.twimg.com/images/themes/theme1/bg.png</t>
  </si>
  <si>
    <t>http://abs.twimg.com/images/themes/theme6/bg.gif</t>
  </si>
  <si>
    <t>http://pbs.twimg.com/profile_background_images/703063069/0f5d1bf220521cd28a097b37272b9fff.jpeg</t>
  </si>
  <si>
    <t>http://abs.twimg.com/images/themes/theme15/bg.png</t>
  </si>
  <si>
    <t>http://abs.twimg.com/images/themes/theme9/bg.gif</t>
  </si>
  <si>
    <t>http://abs.twimg.com/images/themes/theme14/bg.gif</t>
  </si>
  <si>
    <t>http://pbs.twimg.com/profile_images/763785096436461568/Gmu9I3qZ_normal.jpg</t>
  </si>
  <si>
    <t>http://pbs.twimg.com/profile_images/784864263693279233/gWNXFLKU_normal.jpg</t>
  </si>
  <si>
    <t>http://pbs.twimg.com/profile_images/1072917948162076672/PQKmEpxW_normal.jpg</t>
  </si>
  <si>
    <t>http://pbs.twimg.com/profile_images/472101385899483136/Hiey8bNM_normal.jpeg</t>
  </si>
  <si>
    <t>http://pbs.twimg.com/profile_images/941402228732186624/ujSMhmvZ_normal.jpg</t>
  </si>
  <si>
    <t>Open Twitter Page for This Person</t>
  </si>
  <si>
    <t>https://twitter.com/mediagrowth18</t>
  </si>
  <si>
    <t>https://twitter.com/laura_freund</t>
  </si>
  <si>
    <t>https://twitter.com/ensembleiq</t>
  </si>
  <si>
    <t>https://twitter.com/davidshanker</t>
  </si>
  <si>
    <t>https://twitter.com/stevefrenda1</t>
  </si>
  <si>
    <t>https://twitter.com/bceagle47</t>
  </si>
  <si>
    <t>https://twitter.com/hrg_inc</t>
  </si>
  <si>
    <t>https://twitter.com/drugstorenews</t>
  </si>
  <si>
    <t>https://twitter.com/zimsusa</t>
  </si>
  <si>
    <t>https://twitter.com/path2purchaseiq</t>
  </si>
  <si>
    <t>https://twitter.com/cgtmagazine</t>
  </si>
  <si>
    <t>https://twitter.com/ccentral360</t>
  </si>
  <si>
    <t>https://twitter.com/pgrocer</t>
  </si>
  <si>
    <t>https://twitter.com/chainstoreage</t>
  </si>
  <si>
    <t>https://twitter.com/bdoconsumer</t>
  </si>
  <si>
    <t>https://twitter.com/aarete</t>
  </si>
  <si>
    <t>https://twitter.com/simoneknaap</t>
  </si>
  <si>
    <t>mediagrowth18
Growth Trends in B2B Media, David
Shanker, CEO, EnsembleIQ https://t.co/UQE1Pe0kXC</t>
  </si>
  <si>
    <t>laura_freund
Congrats @davidshanker and @EnsembleIQ</t>
  </si>
  <si>
    <t>ensembleiq
Join the member community that
elevates the entire #ConsumerGoods
industry through best practices
and winning strategies that drive
innovation and empower executives:
https://t.co/21ILJUBwLu #retailtech
#retailers https://t.co/XFIUxisDS6</t>
  </si>
  <si>
    <t>davidshanker
I love this innovation.... https://t.co/Ou31QEadZz
#retail #cpg #cpgindustry #ensembleiq
https://t.co/9Imaab6wg1</t>
  </si>
  <si>
    <t>stevefrenda1
We at EnsembleIQ are excited to
be committed to helping our retailer,
brand and solution provider community
in thei… https://t.co/hhRQSXg9uZ</t>
  </si>
  <si>
    <t>bceagle47
Retail and Consumer Goods Analytics
Summit https://t.co/zXmlaQme1s
https://t.co/oxlZfMWlPF</t>
  </si>
  <si>
    <t>hrg_inc
We reviewed 162 new items in Sept.
Five were highlighted in @DrugStoreNews
as hot launches including @zimsusa
Max-Freeze Pro Formula Cooling
Gel https://t.co/g2jEDlrFfE #brand
#retail #CPG</t>
  </si>
  <si>
    <t xml:space="preserve">drugstorenews
</t>
  </si>
  <si>
    <t>zimsusa
RT @HRG_Inc: We reviewed 162 new
items in Sept. Five were highlighted
in @DrugStoreNews as hot launches
including @zimsusa Max-Freeze Pro
Fâ€¦</t>
  </si>
  <si>
    <t>path2purchaseiq
RT @CGTMagazine: The early bird
gets the worm! Are you a #retailer
or #consumergoods professional
looking to learn how to better
utilizeâ€¦</t>
  </si>
  <si>
    <t>cgtmagazine
The early bird gets the worm! Are
you a #retailer or #consumergoods
professional looking to learn how
to better utilize your #data &amp;amp;
#analytics? Start your 2019 off
right by registering for #RCAS19!
Save your spot today &amp;amp; get
#earlybird pricing Visit https://t.co/bzdfAiZsXO
https://t.co/QRaXnovQQ6</t>
  </si>
  <si>
    <t>ccentral360
RT @EnsembleIQ: The @pgrocer Top
Women in Grocery 2019 nominations
are OPEN! Nominate an outstanding
woman at your company today: https://tâ€¦</t>
  </si>
  <si>
    <t xml:space="preserve">pgrocer
</t>
  </si>
  <si>
    <t>chainstoreage
Check out the January/February
digital issue of Chain Store Age.
https://t.co/LqY5x1t5RQ</t>
  </si>
  <si>
    <t>bdoconsumer
ICYMI: What will 2019 bring for
physical stores? Minimally, fleet
optimization, advanced in-store
technologies, and more pop-up shops.
Our Natalie Kotlyar discusses with
@ChainStoreAge: https://t.co/QaSsCWj9Bh</t>
  </si>
  <si>
    <t>aarete
What trends do you expect to see
in brick and mortal retail stores
in 2019? See why Director Tim Lefkowicz
thinks "Treasure Hunts" will be
one of the next big things to amp
up in-store experiences. #Retail
#TreasureHunts #Trends https://t.co/76poBMEcVD</t>
  </si>
  <si>
    <t>simoneknaap
RT @EnsembleIQ: Ready to enjoy
the sun, the surf and the sand?
â˜€ï¸ðŸŒ´ Register now for #P2PSummit
on May 15-17 in Ft. Lauderdale,
FL! Not onlyâ€¦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</si>
  <si>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</si>
  <si>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</si>
  <si>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</si>
  <si>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</si>
  <si>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</si>
  <si>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</si>
  <si>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</si>
  <si>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</si>
  <si>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</si>
  <si>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</si>
  <si>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</si>
  <si>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</si>
  <si>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</si>
  <si>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</si>
  <si>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</si>
  <si>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</si>
  <si>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</si>
  <si>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</si>
  <si>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</si>
  <si>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</si>
  <si>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</si>
  <si>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</si>
  <si>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</si>
  <si>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</si>
  <si>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</si>
  <si>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</si>
  <si>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</si>
  <si>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</si>
  <si>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</si>
  <si>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</si>
  <si>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</si>
  <si>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</si>
  <si>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</si>
  <si>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</si>
  <si>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</si>
  <si>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</si>
  <si>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</si>
  <si>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</si>
  <si>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</si>
  <si>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</si>
  <si>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</si>
  <si>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</si>
  <si>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</si>
  <si>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</si>
  <si>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</si>
  <si>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</si>
  <si>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</si>
  <si>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</si>
  <si>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</si>
  <si>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</si>
  <si>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</si>
  <si>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</si>
  <si>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</si>
  <si>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</si>
  <si>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</si>
  <si>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</si>
  <si>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</si>
  <si>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</si>
  <si>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</si>
  <si>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1.0.1.407</t>
  </si>
  <si>
    <t>Top URLs in Tweet in Entire Graph</t>
  </si>
  <si>
    <t>https://lnkd.in/eQUscAN</t>
  </si>
  <si>
    <t>Entire Graph Count</t>
  </si>
  <si>
    <t>Top URLs in Tweet in G1</t>
  </si>
  <si>
    <t>https://lnkd.in/ee6X9S2</t>
  </si>
  <si>
    <t>Top URLs in Tweet in G2</t>
  </si>
  <si>
    <t>G1 Count</t>
  </si>
  <si>
    <t>Top URLs in Tweet in G3</t>
  </si>
  <si>
    <t>G2 Count</t>
  </si>
  <si>
    <t>Top URLs in Tweet in G4</t>
  </si>
  <si>
    <t>G3 Count</t>
  </si>
  <si>
    <t>Top URLs in Tweet in G5</t>
  </si>
  <si>
    <t>G4 Count</t>
  </si>
  <si>
    <t>G5 Count</t>
  </si>
  <si>
    <t>Top URLs in Tweet</t>
  </si>
  <si>
    <t>https://buff.ly/2RdhwEh https://buff.ly/2FgYZzU https://buff.ly/2UAeoAI https://lnkd.in/eQUscAN https://lnkd.in/ee6X9S2 https://lnkd.in/ekaHayS</t>
  </si>
  <si>
    <t>https://www.linkedin.com/pulse/growth-trends-b2b-media-david-shanker-ceo-ensembleiq-kathi-simonsen/?published=t https://twitter.com/i/web/status/1080874137265098754 https://hubs.ly/H0g423v0 https://hubs.ly/H0g4kM00</t>
  </si>
  <si>
    <t>https://events.ensembleiq.com/rcas-2019 https://events.ensembleiq.com/rcas-2019/208595</t>
  </si>
  <si>
    <t>https://www.nxtbook.com/nxtbooks/ensembleiq/csa_20181112/index.php#/10 https://www.nxtbook.com/nxtbooks/ensembleiq/csa_20190102/</t>
  </si>
  <si>
    <t>Top Domains in Tweet in Entire Graph</t>
  </si>
  <si>
    <t>Top Domains in Tweet in G1</t>
  </si>
  <si>
    <t>Top Domains in Tweet in G2</t>
  </si>
  <si>
    <t>Top Domains in Tweet in G3</t>
  </si>
  <si>
    <t>Top Domains in Tweet in G4</t>
  </si>
  <si>
    <t>Top Domains in Tweet in G5</t>
  </si>
  <si>
    <t>Top Domains in Tweet</t>
  </si>
  <si>
    <t>buff.ly lnkd.in</t>
  </si>
  <si>
    <t>hubs.ly linkedin.com twitter.com</t>
  </si>
  <si>
    <t>Top Hashtags in Tweet in Entire Graph</t>
  </si>
  <si>
    <t>consumergoods</t>
  </si>
  <si>
    <t>retail</t>
  </si>
  <si>
    <t>retailers</t>
  </si>
  <si>
    <t>cpg</t>
  </si>
  <si>
    <t>retailer</t>
  </si>
  <si>
    <t>data</t>
  </si>
  <si>
    <t>analytics</t>
  </si>
  <si>
    <t>rcas19</t>
  </si>
  <si>
    <t>cpgindustry</t>
  </si>
  <si>
    <t>Top Hashtags in Tweet in G1</t>
  </si>
  <si>
    <t>twig19</t>
  </si>
  <si>
    <t>topwomen</t>
  </si>
  <si>
    <t>grocery</t>
  </si>
  <si>
    <t>groceryindustry</t>
  </si>
  <si>
    <t>leadership</t>
  </si>
  <si>
    <t>Top Hashtags in Tweet in G2</t>
  </si>
  <si>
    <t>treasurehunts</t>
  </si>
  <si>
    <t>trends</t>
  </si>
  <si>
    <t>Top Hashtags in Tweet in G3</t>
  </si>
  <si>
    <t>earlybird</t>
  </si>
  <si>
    <t>competitive</t>
  </si>
  <si>
    <t>Top Hashtags in Tweet in G4</t>
  </si>
  <si>
    <t>brand</t>
  </si>
  <si>
    <t>Top Hashtags in Tweet in G5</t>
  </si>
  <si>
    <t>Top Hashtags in Tweet</t>
  </si>
  <si>
    <t>p2psummit retail cpg cpgindustry ensembleiq twig19 topwomen grocery groceryindustry leadership</t>
  </si>
  <si>
    <t>consumergoods retailers retailer data analytics rcas19 p2psummit earlybird competitive</t>
  </si>
  <si>
    <t>Top Words in Tweet in Entire Graph</t>
  </si>
  <si>
    <t>Words in Sentiment List#1: Positive</t>
  </si>
  <si>
    <t>Words in Sentiment List#2: Negative</t>
  </si>
  <si>
    <t>Words in Sentiment List#3: Angry/Violent</t>
  </si>
  <si>
    <t>Non-categorized Words</t>
  </si>
  <si>
    <t>Total Words</t>
  </si>
  <si>
    <t>register</t>
  </si>
  <si>
    <t>Top Words in Tweet in G1</t>
  </si>
  <si>
    <t>enjoy</t>
  </si>
  <si>
    <t>top</t>
  </si>
  <si>
    <t>women</t>
  </si>
  <si>
    <t>2019</t>
  </si>
  <si>
    <t>nominations</t>
  </si>
  <si>
    <t>open</t>
  </si>
  <si>
    <t>Top Words in Tweet in G2</t>
  </si>
  <si>
    <t>see</t>
  </si>
  <si>
    <t>Top Words in Tweet in G3</t>
  </si>
  <si>
    <t>learn</t>
  </si>
  <si>
    <t>know</t>
  </si>
  <si>
    <t>41</t>
  </si>
  <si>
    <t>39</t>
  </si>
  <si>
    <t>companies</t>
  </si>
  <si>
    <t>Top Words in Tweet in G4</t>
  </si>
  <si>
    <t>reviewed</t>
  </si>
  <si>
    <t>162</t>
  </si>
  <si>
    <t>new</t>
  </si>
  <si>
    <t>items</t>
  </si>
  <si>
    <t>sept</t>
  </si>
  <si>
    <t>five</t>
  </si>
  <si>
    <t>highlighted</t>
  </si>
  <si>
    <t>hot</t>
  </si>
  <si>
    <t>launches</t>
  </si>
  <si>
    <t>Top Words in Tweet in G5</t>
  </si>
  <si>
    <t>store</t>
  </si>
  <si>
    <t>Top Words in Tweet</t>
  </si>
  <si>
    <t>ensembleiq grocery enjoy register pgrocer top women 2019 nominations open</t>
  </si>
  <si>
    <t>trends retail ensembleiq see</t>
  </si>
  <si>
    <t>consumergoods analytics learn register cgtmagazine know 41 retailers 39 companies</t>
  </si>
  <si>
    <t>reviewed 162 new items sept five highlighted drugstorenews hot launches</t>
  </si>
  <si>
    <t>Top Word Pairs in Tweet in Entire Graph</t>
  </si>
  <si>
    <t>ready,enjoy</t>
  </si>
  <si>
    <t>enjoy,sun</t>
  </si>
  <si>
    <t>sun,surf</t>
  </si>
  <si>
    <t>surf,sand</t>
  </si>
  <si>
    <t>sand,â</t>
  </si>
  <si>
    <t>â,ï</t>
  </si>
  <si>
    <t>ï,ðÿœ</t>
  </si>
  <si>
    <t>ðÿœ,register</t>
  </si>
  <si>
    <t>register,now</t>
  </si>
  <si>
    <t>now,p2psummit</t>
  </si>
  <si>
    <t>Top Word Pairs in Tweet in G1</t>
  </si>
  <si>
    <t>pgrocer,top</t>
  </si>
  <si>
    <t>top,women</t>
  </si>
  <si>
    <t>women,grocery</t>
  </si>
  <si>
    <t>grocery,2019</t>
  </si>
  <si>
    <t>2019,nominations</t>
  </si>
  <si>
    <t>nominations,open</t>
  </si>
  <si>
    <t>open,nominate</t>
  </si>
  <si>
    <t>nominate,outstanding</t>
  </si>
  <si>
    <t>outstanding,woman</t>
  </si>
  <si>
    <t>woman,company</t>
  </si>
  <si>
    <t>Top Word Pairs in Tweet in G2</t>
  </si>
  <si>
    <t>Top Word Pairs in Tweet in G3</t>
  </si>
  <si>
    <t>know,41</t>
  </si>
  <si>
    <t>41,retailers</t>
  </si>
  <si>
    <t>retailers,39</t>
  </si>
  <si>
    <t>39,consumergoods</t>
  </si>
  <si>
    <t>consumergoods,companies</t>
  </si>
  <si>
    <t>companies,missing</t>
  </si>
  <si>
    <t>missing,well</t>
  </si>
  <si>
    <t>well,articulated</t>
  </si>
  <si>
    <t>articulated,analytics</t>
  </si>
  <si>
    <t>analytics,strategy</t>
  </si>
  <si>
    <t>Top Word Pairs in Tweet in G4</t>
  </si>
  <si>
    <t>reviewed,162</t>
  </si>
  <si>
    <t>162,new</t>
  </si>
  <si>
    <t>new,items</t>
  </si>
  <si>
    <t>items,sept</t>
  </si>
  <si>
    <t>sept,five</t>
  </si>
  <si>
    <t>five,highlighted</t>
  </si>
  <si>
    <t>highlighted,drugstorenews</t>
  </si>
  <si>
    <t>drugstorenews,hot</t>
  </si>
  <si>
    <t>hot,launches</t>
  </si>
  <si>
    <t>launches,including</t>
  </si>
  <si>
    <t>Top Word Pairs in Tweet in G5</t>
  </si>
  <si>
    <t>Top Word Pairs in Tweet</t>
  </si>
  <si>
    <t>pgrocer,top  top,women  women,grocery  grocery,2019  2019,nominations  nominations,open  open,nominate  nominate,outstanding  outstanding,woman  woman,company</t>
  </si>
  <si>
    <t>know,41  41,retailers  retailers,39  39,consumergoods  consumergoods,companies  companies,missing  missing,well  well,articulated  articulated,analytics  analytics,strategy</t>
  </si>
  <si>
    <t>reviewed,162  162,new  new,items  items,sept  sept,five  five,highlighted  highlighted,drugstorenews  drugstorenews,hot  hot,launches  launches,including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</si>
  <si>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</si>
  <si>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</si>
  <si>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</si>
  <si>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</si>
  <si>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</si>
  <si>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</si>
  <si>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</si>
  <si>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</si>
  <si>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</si>
  <si>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</si>
  <si>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</si>
  <si>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</si>
  <si>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</si>
  <si>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</si>
  <si>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ensembleiq pgrocer davidshanker</t>
  </si>
  <si>
    <t>cgtmagazine ensembleiq</t>
  </si>
  <si>
    <t>drugstorenews zimsusa hrg_inc</t>
  </si>
  <si>
    <t>Top Tweeters in Entire Graph</t>
  </si>
  <si>
    <t>Top Tweeters in G1</t>
  </si>
  <si>
    <t>Top Tweeters in G2</t>
  </si>
  <si>
    <t>Top Tweeters in G3</t>
  </si>
  <si>
    <t>Top Tweeters in G4</t>
  </si>
  <si>
    <t>Top Tweeters in G5</t>
  </si>
  <si>
    <t>Top Tweeters</t>
  </si>
  <si>
    <t>pgrocer davidshanker ccentral360 laura_freund ensembleiq</t>
  </si>
  <si>
    <t>stevefrenda1 aarete bceagle47 mediagrowth18</t>
  </si>
  <si>
    <t>simoneknaap path2purchaseiq cgtmagazine</t>
  </si>
  <si>
    <t>drugstorenews hrg_inc zimsusa</t>
  </si>
  <si>
    <t>chainstoreage bdoconsumer</t>
  </si>
  <si>
    <t>Top URLs in Tweet by Count</t>
  </si>
  <si>
    <t>https://buff.ly/2RdhwEh https://buff.ly/2UAeoAI https://buff.ly/2FgYZzU</t>
  </si>
  <si>
    <t>https://lnkd.in/eQUscAN https://lnkd.in/ee6X9S2 https://lnkd.in/ekaHayS</t>
  </si>
  <si>
    <t>Top URLs in Tweet by Salience</t>
  </si>
  <si>
    <t>Top Domains in Tweet by Count</t>
  </si>
  <si>
    <t>Top Domains in Tweet by Salience</t>
  </si>
  <si>
    <t>Top Hashtags in Tweet by Count</t>
  </si>
  <si>
    <t>twig19 topwomen grocery groceryindustry leadership consumergoods retailtech retailers p2psummit community</t>
  </si>
  <si>
    <t>retail cpg cpgindustry ensembleiq p2psummit</t>
  </si>
  <si>
    <t>consumergoods data analytics rcas19 retailer earlybird retailers competitive</t>
  </si>
  <si>
    <t>p2psummit retailers consumergoods</t>
  </si>
  <si>
    <t>Top Hashtags in Tweet by Salience</t>
  </si>
  <si>
    <t>p2psummit retail cpg cpgindustry ensembleiq</t>
  </si>
  <si>
    <t>retailer earlybird retailers competitive consumergoods data analytics rcas19</t>
  </si>
  <si>
    <t>Top Words in Tweet by Count</t>
  </si>
  <si>
    <t>growth trends b2b media david shanker ceo</t>
  </si>
  <si>
    <t>congrats davidshanker</t>
  </si>
  <si>
    <t>grocery community enjoy register pgrocer top women 2019 nominations open</t>
  </si>
  <si>
    <t>retail cpg cpgindustry love innovation very happy see eiq news</t>
  </si>
  <si>
    <t>excited committed helping retailer brand solution provider community thei</t>
  </si>
  <si>
    <t>retail consumer goods analytics summit</t>
  </si>
  <si>
    <t>hrg_inc reviewed 162 new items sept five highlighted drugstorenews hot</t>
  </si>
  <si>
    <t>cgtmagazine early bird gets worm retailer consumergoods professional looking learn</t>
  </si>
  <si>
    <t>learn analytics consumergoods data rcas19 visit early bird gets worm</t>
  </si>
  <si>
    <t>pgrocer top women grocery 2019 nominations open nominate outstanding woman</t>
  </si>
  <si>
    <t>check out january february digital issue chain store age</t>
  </si>
  <si>
    <t>icymi 2019 bring physical stores minimally fleet optimization advanced store</t>
  </si>
  <si>
    <t>trends see retail expect brick mortal stores 2019 director tim</t>
  </si>
  <si>
    <t>ready enjoy sun surf sand â ï ðÿœ register now</t>
  </si>
  <si>
    <t>Top Words in Tweet by Salience</t>
  </si>
  <si>
    <t>grocery enjoy register pgrocer top women 2019 nominations open nominate</t>
  </si>
  <si>
    <t>love innovation very happy see eiq news ready enjoy sun</t>
  </si>
  <si>
    <t>early bird gets worm retailer professional looking better utilize start</t>
  </si>
  <si>
    <t>Top Word Pairs in Tweet by Count</t>
  </si>
  <si>
    <t>growth,trends  trends,b2b  b2b,media  media,david  david,shanker  shanker,ceo  ceo,ensembleiq</t>
  </si>
  <si>
    <t>congrats,davidshanker  davidshanker,ensembleiq</t>
  </si>
  <si>
    <t>retail,cpg  cpg,cpgindustry  love,innovation  innovation,retail  cpgindustry,ensembleiq  very,happy  happy,see  see,eiq  eiq,news  news,ensembleiq</t>
  </si>
  <si>
    <t>ensembleiq,excited  excited,committed  committed,helping  helping,retailer  retailer,brand  brand,solution  solution,provider  provider,community  community,thei</t>
  </si>
  <si>
    <t>retail,consumer  consumer,goods  goods,analytics  analytics,summit</t>
  </si>
  <si>
    <t>hrg_inc,reviewed  reviewed,162  162,new  new,items  items,sept  sept,five  five,highlighted  highlighted,drugstorenews  drugstorenews,hot  hot,launches</t>
  </si>
  <si>
    <t>cgtmagazine,early  early,bird  bird,gets  gets,worm  worm,retailer  retailer,consumergoods  consumergoods,professional  professional,looking  looking,learn  learn,better</t>
  </si>
  <si>
    <t>data,analytics  early,bird  bird,gets  gets,worm  worm,retailer  retailer,consumergoods  consumergoods,professional  professional,looking  looking,learn  learn,better</t>
  </si>
  <si>
    <t>ensembleiq,pgrocer  pgrocer,top  top,women  women,grocery  grocery,2019  2019,nominations  nominations,open  open,nominate  nominate,outstanding  outstanding,woman</t>
  </si>
  <si>
    <t>check,out  out,january  january,february  february,digital  digital,issue  issue,chain  chain,store  store,age</t>
  </si>
  <si>
    <t>icymi,2019  2019,bring  bring,physical  physical,stores  stores,minimally  minimally,fleet  fleet,optimization  optimization,advanced  advanced,store  store,technologies</t>
  </si>
  <si>
    <t>trends,expect  expect,see  see,brick  brick,mortal  mortal,retail  retail,stores  stores,2019  2019,see  see,director  director,tim</t>
  </si>
  <si>
    <t>ensembleiq,ready  ready,enjoy  enjoy,sun  sun,surf  surf,sand  sand,â  â,ï  ï,ðÿœ  ðÿœ,register  register,now</t>
  </si>
  <si>
    <t>Top Word Pairs in Tweet by Salience</t>
  </si>
  <si>
    <t>love,innovation  innovation,retail  cpgindustry,ensembleiq  very,happy  happy,see  see,eiq  eiq,news  news,ensembleiq  ensembleiq,retail  ensembleiq,ready</t>
  </si>
  <si>
    <t>early,bird  bird,gets  gets,worm  worm,retailer  retailer,consumergoods  consumergoods,professional  professional,looking  looking,learn  learn,better  better,utilize</t>
  </si>
  <si>
    <t>Word</t>
  </si>
  <si>
    <t>ready</t>
  </si>
  <si>
    <t>sun</t>
  </si>
  <si>
    <t>surf</t>
  </si>
  <si>
    <t>sand</t>
  </si>
  <si>
    <t>â</t>
  </si>
  <si>
    <t>ï</t>
  </si>
  <si>
    <t>ðÿœ</t>
  </si>
  <si>
    <t>now</t>
  </si>
  <si>
    <t>15</t>
  </si>
  <si>
    <t>17</t>
  </si>
  <si>
    <t>ft</t>
  </si>
  <si>
    <t>lauderdale</t>
  </si>
  <si>
    <t>fl</t>
  </si>
  <si>
    <t>today</t>
  </si>
  <si>
    <t>community</t>
  </si>
  <si>
    <t>onlyâ</t>
  </si>
  <si>
    <t>missing</t>
  </si>
  <si>
    <t>well</t>
  </si>
  <si>
    <t>articulated</t>
  </si>
  <si>
    <t>strategy</t>
  </si>
  <si>
    <t>stores</t>
  </si>
  <si>
    <t>up</t>
  </si>
  <si>
    <t>more</t>
  </si>
  <si>
    <t>nominate</t>
  </si>
  <si>
    <t>outstanding</t>
  </si>
  <si>
    <t>woman</t>
  </si>
  <si>
    <t>company</t>
  </si>
  <si>
    <t>early</t>
  </si>
  <si>
    <t>bird</t>
  </si>
  <si>
    <t>gets</t>
  </si>
  <si>
    <t>worm</t>
  </si>
  <si>
    <t>professional</t>
  </si>
  <si>
    <t>looking</t>
  </si>
  <si>
    <t>better</t>
  </si>
  <si>
    <t>visit</t>
  </si>
  <si>
    <t>join</t>
  </si>
  <si>
    <t>drive</t>
  </si>
  <si>
    <t>including</t>
  </si>
  <si>
    <t>max</t>
  </si>
  <si>
    <t>freeze</t>
  </si>
  <si>
    <t>pro</t>
  </si>
  <si>
    <t>innovation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</si>
  <si>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</si>
  <si>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</si>
  <si>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</si>
  <si>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</si>
  <si>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</si>
  <si>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</si>
  <si>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</si>
  <si>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</si>
  <si>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</si>
  <si>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</si>
  <si>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</si>
  <si>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</si>
  <si>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</si>
  <si>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</si>
  <si>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</si>
  <si>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</si>
  <si>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</si>
  <si>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</si>
  <si>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</si>
  <si>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</si>
  <si>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</si>
  <si>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</si>
  <si>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</si>
  <si>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</si>
  <si>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</si>
  <si>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</si>
  <si>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</si>
  <si>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</si>
  <si>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</si>
  <si>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</si>
  <si>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</si>
  <si>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</si>
  <si>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</si>
  <si>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ensembleiq grocery enjoy register pgrocer top women 2019 nominations open</t>
  </si>
  <si>
    <t>G2: trends retail ensembleiq see</t>
  </si>
  <si>
    <t>G3: consumergoods analytics learn register cgtmagazine know 41 retailers 39 companies</t>
  </si>
  <si>
    <t>G4: reviewed 162 new items sept five highlighted drugstorenews hot launches</t>
  </si>
  <si>
    <t>G5: store</t>
  </si>
  <si>
    <t>Autofill Workbook Results</t>
  </si>
  <si>
    <t>Edge Weight▓1▓1▓0▓True▓Gray▓Red▓▓Edge Weight▓1▓1▓0▓3▓10▓False▓Edge Weight▓1▓1▓0▓35▓12▓False▓▓0▓0▓0▓True▓Black▓Black▓▓Followers▓21▓8623▓0▓162▓1000▓False▓▓0▓0▓0▓0▓0▓False▓▓0▓0▓0▓0▓0▓False▓▓0▓0▓0▓0▓0▓False</t>
  </si>
  <si>
    <t>GraphSource░GraphServerTwitterSearch▓GraphTerm░EnsembleIQ▓ImportDescription░The graph represents a network of 17 Twitter users whose tweets in the requested range contained "EnsembleIQ", or who were replied to or mentioned in those tweets.  The network was obtained from the NodeXL Graph Server on Friday, 11 January 2019 at 02:57 UTC.
The requested start date was Friday, 11 January 2019 at 01:01 UTC and the maximum number of days (going backward) was 14.
The maximum number of tweets collected was 5,000.
The tweets in the network were tweeted over the 12-day, 5-hour, 21-minute period from Friday, 28 December 2018 at 19:14 UTC to Thursday, 10 January 2019 at 00:35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</si>
</sst>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458596"/>
        <c:axId val="800773"/>
      </c:barChart>
      <c:catAx>
        <c:axId val="224585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0773"/>
        <c:crosses val="autoZero"/>
        <c:auto val="1"/>
        <c:lblOffset val="100"/>
        <c:noMultiLvlLbl val="0"/>
      </c:catAx>
      <c:valAx>
        <c:axId val="800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12/18/2018 20:00</c:v>
                </c:pt>
                <c:pt idx="1">
                  <c:v>12/27/2018 17:40</c:v>
                </c:pt>
                <c:pt idx="2">
                  <c:v>12/28/2018 19:14</c:v>
                </c:pt>
                <c:pt idx="3">
                  <c:v>1/3/2019 0:48</c:v>
                </c:pt>
                <c:pt idx="4">
                  <c:v>1/3/2019 15:52</c:v>
                </c:pt>
                <c:pt idx="5">
                  <c:v>1/3/2019 15:59</c:v>
                </c:pt>
                <c:pt idx="6">
                  <c:v>1/3/2019 17:10</c:v>
                </c:pt>
                <c:pt idx="7">
                  <c:v>1/3/2019 21:04</c:v>
                </c:pt>
                <c:pt idx="8">
                  <c:v>1/7/2019 11:30</c:v>
                </c:pt>
                <c:pt idx="9">
                  <c:v>1/7/2019 17:40</c:v>
                </c:pt>
                <c:pt idx="10">
                  <c:v>1/7/2019 17:42</c:v>
                </c:pt>
                <c:pt idx="11">
                  <c:v>1/7/2019 17:45</c:v>
                </c:pt>
                <c:pt idx="12">
                  <c:v>1/7/2019 18:35</c:v>
                </c:pt>
                <c:pt idx="13">
                  <c:v>1/7/2019 18:36</c:v>
                </c:pt>
                <c:pt idx="14">
                  <c:v>1/8/2019 13:18</c:v>
                </c:pt>
                <c:pt idx="15">
                  <c:v>1/8/2019 13:45</c:v>
                </c:pt>
                <c:pt idx="16">
                  <c:v>1/8/2019 20:30</c:v>
                </c:pt>
                <c:pt idx="17">
                  <c:v>1/8/2019 21:27</c:v>
                </c:pt>
                <c:pt idx="18">
                  <c:v>1/9/2019 18:04</c:v>
                </c:pt>
                <c:pt idx="19">
                  <c:v>1/9/2019 22:08</c:v>
                </c:pt>
                <c:pt idx="20">
                  <c:v>1/10/2019 0:35</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3279486"/>
        <c:axId val="9753327"/>
      </c:barChart>
      <c:catAx>
        <c:axId val="53279486"/>
        <c:scaling>
          <c:orientation val="minMax"/>
        </c:scaling>
        <c:axPos val="b"/>
        <c:delete val="0"/>
        <c:numFmt formatCode="General" sourceLinked="1"/>
        <c:majorTickMark val="out"/>
        <c:minorTickMark val="none"/>
        <c:tickLblPos val="nextTo"/>
        <c:crossAx val="9753327"/>
        <c:crosses val="autoZero"/>
        <c:auto val="1"/>
        <c:lblOffset val="100"/>
        <c:noMultiLvlLbl val="0"/>
      </c:catAx>
      <c:valAx>
        <c:axId val="9753327"/>
        <c:scaling>
          <c:orientation val="minMax"/>
        </c:scaling>
        <c:axPos val="l"/>
        <c:majorGridlines/>
        <c:delete val="0"/>
        <c:numFmt formatCode="General" sourceLinked="1"/>
        <c:majorTickMark val="out"/>
        <c:minorTickMark val="none"/>
        <c:tickLblPos val="nextTo"/>
        <c:crossAx val="53279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206958"/>
        <c:axId val="64862623"/>
      </c:barChart>
      <c:catAx>
        <c:axId val="72069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862623"/>
        <c:crosses val="autoZero"/>
        <c:auto val="1"/>
        <c:lblOffset val="100"/>
        <c:noMultiLvlLbl val="0"/>
      </c:catAx>
      <c:valAx>
        <c:axId val="6486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06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892696"/>
        <c:axId val="19381081"/>
      </c:barChart>
      <c:catAx>
        <c:axId val="468926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81081"/>
        <c:crosses val="autoZero"/>
        <c:auto val="1"/>
        <c:lblOffset val="100"/>
        <c:noMultiLvlLbl val="0"/>
      </c:catAx>
      <c:valAx>
        <c:axId val="1938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92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212002"/>
        <c:axId val="26363699"/>
      </c:barChart>
      <c:catAx>
        <c:axId val="402120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63699"/>
        <c:crosses val="autoZero"/>
        <c:auto val="1"/>
        <c:lblOffset val="100"/>
        <c:noMultiLvlLbl val="0"/>
      </c:catAx>
      <c:valAx>
        <c:axId val="2636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2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946700"/>
        <c:axId val="55084845"/>
      </c:barChart>
      <c:catAx>
        <c:axId val="359467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84845"/>
        <c:crosses val="autoZero"/>
        <c:auto val="1"/>
        <c:lblOffset val="100"/>
        <c:noMultiLvlLbl val="0"/>
      </c:catAx>
      <c:valAx>
        <c:axId val="55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4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001558"/>
        <c:axId val="32687431"/>
      </c:barChart>
      <c:catAx>
        <c:axId val="260015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87431"/>
        <c:crosses val="autoZero"/>
        <c:auto val="1"/>
        <c:lblOffset val="100"/>
        <c:noMultiLvlLbl val="0"/>
      </c:catAx>
      <c:valAx>
        <c:axId val="3268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01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751424"/>
        <c:axId val="30436225"/>
      </c:barChart>
      <c:catAx>
        <c:axId val="25751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36225"/>
        <c:crosses val="autoZero"/>
        <c:auto val="1"/>
        <c:lblOffset val="100"/>
        <c:noMultiLvlLbl val="0"/>
      </c:catAx>
      <c:valAx>
        <c:axId val="3043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90570"/>
        <c:axId val="49415131"/>
      </c:barChart>
      <c:catAx>
        <c:axId val="54905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15131"/>
        <c:crosses val="autoZero"/>
        <c:auto val="1"/>
        <c:lblOffset val="100"/>
        <c:noMultiLvlLbl val="0"/>
      </c:catAx>
      <c:valAx>
        <c:axId val="4941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082996"/>
        <c:axId val="43202645"/>
      </c:barChart>
      <c:catAx>
        <c:axId val="42082996"/>
        <c:scaling>
          <c:orientation val="minMax"/>
        </c:scaling>
        <c:axPos val="b"/>
        <c:delete val="1"/>
        <c:majorTickMark val="out"/>
        <c:minorTickMark val="none"/>
        <c:tickLblPos val="none"/>
        <c:crossAx val="43202645"/>
        <c:crosses val="autoZero"/>
        <c:auto val="1"/>
        <c:lblOffset val="100"/>
        <c:noMultiLvlLbl val="0"/>
      </c:catAx>
      <c:valAx>
        <c:axId val="43202645"/>
        <c:scaling>
          <c:orientation val="minMax"/>
        </c:scaling>
        <c:axPos val="l"/>
        <c:delete val="1"/>
        <c:majorTickMark val="out"/>
        <c:minorTickMark val="none"/>
        <c:tickLblPos val="none"/>
        <c:crossAx val="42082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5">
  <cacheSource type="worksheet">
    <worksheetSource ref="A2:BL2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brand retail cpg"/>
        <s v="retailer consumergoods"/>
        <s v="retail treasurehunts trends"/>
        <s v="twig19 topwomen grocery groceryindustry leadership"/>
        <s v="retailers consumergoods data analytics competitive rcas19"/>
        <s v="retailer consumergoods data analytics rcas19 earlybird"/>
        <s v="retailers consumergoods"/>
        <s v="p2psummit"/>
        <s v="p2psummit community"/>
        <s v="consumergoods retailtech retailers"/>
        <s v="ensembleiq retail cpg cpgindustry"/>
        <s v="retail cpg cpgindustry ensembleiq"/>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19-01-03T00:48:51.000"/>
        <d v="2019-01-03T15:59:20.000"/>
        <d v="2019-01-03T17:10:50.000"/>
        <d v="2019-01-07T11:30:00.000"/>
        <d v="2018-12-18T20:00:42.000"/>
        <d v="2019-01-07T17:42:14.000"/>
        <d v="2019-01-07T17:45:00.000"/>
        <d v="2019-01-07T18:36:55.000"/>
        <d v="2019-01-03T21:04:08.000"/>
        <d v="2019-01-08T13:18:00.000"/>
        <d v="2019-01-08T13:45:00.000"/>
        <d v="2019-01-07T18:35:51.000"/>
        <d v="2018-12-27T17:40:03.000"/>
        <d v="2019-01-07T17:40:02.000"/>
        <d v="2018-12-28T19:14:01.000"/>
        <d v="2019-01-09T22:08:01.000"/>
        <d v="2019-01-08T20:30:18.000"/>
        <d v="2019-01-09T18:04:03.000"/>
        <d v="2019-01-08T21:27:44.000"/>
        <d v="2019-01-03T15:52:09.000"/>
        <d v="2019-01-10T00:35: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mediagrowth18"/>
    <s v="mediagrowth18"/>
    <m/>
    <m/>
    <m/>
    <m/>
    <m/>
    <m/>
    <m/>
    <m/>
    <s v="No"/>
    <n v="3"/>
    <m/>
    <m/>
    <x v="0"/>
    <d v="2019-01-03T00:48:51.000"/>
    <s v="Growth Trends in B2B Media, David Shanker, CEO, EnsembleIQ https://t.co/UQE1Pe0kXC"/>
    <s v="https://www.linkedin.com/pulse/growth-trends-b2b-media-david-shanker-ceo-ensembleiq-kathi-simonsen/?published=t"/>
    <s v="linkedin.com"/>
    <x v="0"/>
    <m/>
    <s v="http://abs.twimg.com/sticky/default_profile_images/default_profile_normal.png"/>
    <x v="0"/>
    <s v="https://twitter.com/#!/mediagrowth18/status/1080627012765503488"/>
    <m/>
    <m/>
    <s v="1080627012765503488"/>
    <m/>
    <b v="0"/>
    <n v="0"/>
    <s v=""/>
    <b v="0"/>
    <s v="en"/>
    <m/>
    <s v=""/>
    <b v="0"/>
    <n v="0"/>
    <s v=""/>
    <s v="Twitter Web Client"/>
    <b v="0"/>
    <s v="1080627012765503488"/>
    <s v="Tweet"/>
    <n v="0"/>
    <n v="0"/>
    <m/>
    <m/>
    <m/>
    <m/>
    <m/>
    <m/>
    <m/>
    <m/>
    <n v="1"/>
    <s v="2"/>
    <s v="2"/>
    <n v="0"/>
    <n v="0"/>
    <n v="0"/>
    <n v="0"/>
    <n v="0"/>
    <n v="0"/>
    <n v="9"/>
    <n v="100"/>
    <n v="9"/>
  </r>
  <r>
    <s v="laura_freund"/>
    <s v="ensembleiq"/>
    <m/>
    <m/>
    <m/>
    <m/>
    <m/>
    <m/>
    <m/>
    <m/>
    <s v="No"/>
    <n v="4"/>
    <m/>
    <m/>
    <x v="1"/>
    <d v="2019-01-03T15:59:20.000"/>
    <s v="Congrats @davidshanker and @EnsembleIQ"/>
    <m/>
    <m/>
    <x v="0"/>
    <m/>
    <s v="http://pbs.twimg.com/profile_images/800624133616726016/WkSrgGo3_normal.jpg"/>
    <x v="1"/>
    <s v="https://twitter.com/#!/laura_freund/status/1080856144548110337"/>
    <m/>
    <m/>
    <s v="1080856144548110337"/>
    <m/>
    <b v="0"/>
    <n v="0"/>
    <s v=""/>
    <b v="1"/>
    <s v="en"/>
    <m/>
    <s v="1080854336492765186"/>
    <b v="0"/>
    <n v="0"/>
    <s v=""/>
    <s v="Twitter Web Client"/>
    <b v="0"/>
    <s v="1080856144548110337"/>
    <s v="Tweet"/>
    <n v="0"/>
    <n v="0"/>
    <m/>
    <m/>
    <m/>
    <m/>
    <m/>
    <m/>
    <m/>
    <m/>
    <n v="1"/>
    <s v="1"/>
    <s v="1"/>
    <m/>
    <m/>
    <m/>
    <m/>
    <m/>
    <m/>
    <m/>
    <m/>
    <m/>
  </r>
  <r>
    <s v="stevefrenda1"/>
    <s v="stevefrenda1"/>
    <m/>
    <m/>
    <m/>
    <m/>
    <m/>
    <m/>
    <m/>
    <m/>
    <s v="No"/>
    <n v="6"/>
    <m/>
    <m/>
    <x v="0"/>
    <d v="2019-01-03T17:10:50.000"/>
    <s v="We at EnsembleIQ are excited to be committed to helping our retailer, brand and solution provider community in thei… https://t.co/hhRQSXg9uZ"/>
    <s v="https://twitter.com/i/web/status/1080874137265098754"/>
    <s v="twitter.com"/>
    <x v="0"/>
    <m/>
    <s v="http://pbs.twimg.com/profile_images/988863275/frenda_steve_1a_normal.jpeg"/>
    <x v="2"/>
    <s v="https://twitter.com/#!/stevefrenda1/status/1080874137265098754"/>
    <m/>
    <m/>
    <s v="1080874137265098754"/>
    <m/>
    <b v="0"/>
    <n v="0"/>
    <s v=""/>
    <b v="0"/>
    <s v="en"/>
    <m/>
    <s v=""/>
    <b v="0"/>
    <n v="0"/>
    <s v=""/>
    <s v="LinkedIn"/>
    <b v="1"/>
    <s v="1080874137265098754"/>
    <s v="Tweet"/>
    <n v="0"/>
    <n v="0"/>
    <m/>
    <m/>
    <m/>
    <m/>
    <m/>
    <m/>
    <m/>
    <m/>
    <n v="1"/>
    <s v="2"/>
    <s v="2"/>
    <n v="2"/>
    <n v="10.526315789473685"/>
    <n v="0"/>
    <n v="0"/>
    <n v="0"/>
    <n v="0"/>
    <n v="17"/>
    <n v="89.47368421052632"/>
    <n v="19"/>
  </r>
  <r>
    <s v="bceagle47"/>
    <s v="bceagle47"/>
    <m/>
    <m/>
    <m/>
    <m/>
    <m/>
    <m/>
    <m/>
    <m/>
    <s v="No"/>
    <n v="7"/>
    <m/>
    <m/>
    <x v="0"/>
    <d v="2019-01-07T11:30:00.000"/>
    <s v="Retail and Consumer Goods Analytics Summit https://t.co/zXmlaQme1s https://t.co/oxlZfMWlPF"/>
    <s v="https://hubs.ly/H0g423v0"/>
    <s v="hubs.ly"/>
    <x v="0"/>
    <s v="https://pbs.twimg.com/media/DwThpksX4AEer0I.jpg"/>
    <s v="https://pbs.twimg.com/media/DwThpksX4AEer0I.jpg"/>
    <x v="3"/>
    <s v="https://twitter.com/#!/bceagle47/status/1082237916221505537"/>
    <m/>
    <m/>
    <s v="1082237916221505537"/>
    <m/>
    <b v="0"/>
    <n v="0"/>
    <s v=""/>
    <b v="0"/>
    <s v="en"/>
    <m/>
    <s v=""/>
    <b v="0"/>
    <n v="0"/>
    <s v=""/>
    <s v="HubSpot"/>
    <b v="0"/>
    <s v="1082237916221505537"/>
    <s v="Tweet"/>
    <n v="0"/>
    <n v="0"/>
    <m/>
    <m/>
    <m/>
    <m/>
    <m/>
    <m/>
    <m/>
    <m/>
    <n v="1"/>
    <s v="2"/>
    <s v="2"/>
    <n v="0"/>
    <n v="0"/>
    <n v="0"/>
    <n v="0"/>
    <n v="0"/>
    <n v="0"/>
    <n v="6"/>
    <n v="100"/>
    <n v="6"/>
  </r>
  <r>
    <s v="hrg_inc"/>
    <s v="drugstorenews"/>
    <m/>
    <m/>
    <m/>
    <m/>
    <m/>
    <m/>
    <m/>
    <m/>
    <s v="No"/>
    <n v="8"/>
    <m/>
    <m/>
    <x v="1"/>
    <d v="2018-12-18T20:00:42.000"/>
    <s v="We reviewed 162 new items in Sept. Five were highlighted in @DrugStoreNews as hot launches including @zimsusa Max-Freeze Pro Formula Cooling Gel https://t.co/g2jEDlrFfE #brand #retail #CPG"/>
    <s v="http://www.nxtbook.com/nxtbooks/ensembleiq/dsn_201810/index.php?utm_source=All+Associates&amp;utm_campaign=5776355e18-Hamacher_Company_News01_2016_COPY_01&amp;utm_medium=email&amp;utm_term=0_17b813514b-5776355e18-81278153#/28"/>
    <s v="nxtbook.com"/>
    <x v="1"/>
    <m/>
    <s v="http://pbs.twimg.com/profile_images/936246179104546816/vPnBBHn-_normal.jpg"/>
    <x v="4"/>
    <s v="https://twitter.com/#!/hrg_inc/status/1075118680260927490"/>
    <m/>
    <m/>
    <s v="1075118680260927490"/>
    <m/>
    <b v="0"/>
    <n v="0"/>
    <s v=""/>
    <b v="0"/>
    <s v="en"/>
    <m/>
    <s v=""/>
    <b v="0"/>
    <n v="1"/>
    <s v=""/>
    <s v="Hootsuite Inc."/>
    <b v="0"/>
    <s v="1075118680260927490"/>
    <s v="Retweet"/>
    <n v="0"/>
    <n v="0"/>
    <m/>
    <m/>
    <m/>
    <m/>
    <m/>
    <m/>
    <m/>
    <m/>
    <n v="1"/>
    <s v="4"/>
    <s v="4"/>
    <m/>
    <m/>
    <m/>
    <m/>
    <m/>
    <m/>
    <m/>
    <m/>
    <m/>
  </r>
  <r>
    <s v="zimsusa"/>
    <s v="drugstorenews"/>
    <m/>
    <m/>
    <m/>
    <m/>
    <m/>
    <m/>
    <m/>
    <m/>
    <s v="No"/>
    <n v="9"/>
    <m/>
    <m/>
    <x v="1"/>
    <d v="2019-01-07T17:42:14.000"/>
    <s v="RT @HRG_Inc: We reviewed 162 new items in Sept. Five were highlighted in @DrugStoreNews as hot launches including @zimsusa Max-Freeze Pro Fâ€¦"/>
    <m/>
    <m/>
    <x v="0"/>
    <m/>
    <s v="http://pbs.twimg.com/profile_images/510447824958279680/UIsiSyvt_normal.png"/>
    <x v="5"/>
    <s v="https://twitter.com/#!/zimsusa/status/1082331589101658112"/>
    <m/>
    <m/>
    <s v="1082331589101658112"/>
    <m/>
    <b v="0"/>
    <n v="0"/>
    <s v=""/>
    <b v="0"/>
    <s v="en"/>
    <m/>
    <s v=""/>
    <b v="0"/>
    <n v="1"/>
    <s v="1075118680260927490"/>
    <s v="Twitter for iPhone"/>
    <b v="0"/>
    <s v="1075118680260927490"/>
    <s v="Tweet"/>
    <n v="0"/>
    <n v="0"/>
    <m/>
    <m/>
    <m/>
    <m/>
    <m/>
    <m/>
    <m/>
    <m/>
    <n v="1"/>
    <s v="4"/>
    <s v="4"/>
    <m/>
    <m/>
    <m/>
    <m/>
    <m/>
    <m/>
    <m/>
    <m/>
    <m/>
  </r>
  <r>
    <s v="path2purchaseiq"/>
    <s v="cgtmagazine"/>
    <m/>
    <m/>
    <m/>
    <m/>
    <m/>
    <m/>
    <m/>
    <m/>
    <s v="No"/>
    <n v="12"/>
    <m/>
    <m/>
    <x v="1"/>
    <d v="2019-01-07T17:45:00.000"/>
    <s v="RT @CGTMagazine: The early bird gets the worm! _x000a__x000a_Are you a #retailer or #consumergoods professional looking to learn how to better utilizeâ€¦"/>
    <m/>
    <m/>
    <x v="2"/>
    <m/>
    <s v="http://pbs.twimg.com/profile_images/877962175997812736/iyfQEmTp_normal.jpg"/>
    <x v="6"/>
    <s v="https://twitter.com/#!/path2purchaseiq/status/1082332288279552001"/>
    <m/>
    <m/>
    <s v="1082332288279552001"/>
    <m/>
    <b v="0"/>
    <n v="0"/>
    <s v=""/>
    <b v="0"/>
    <s v="en"/>
    <m/>
    <s v=""/>
    <b v="0"/>
    <n v="1"/>
    <s v="1082331036711878656"/>
    <s v="Twitter Web Client"/>
    <b v="0"/>
    <s v="1082331036711878656"/>
    <s v="Tweet"/>
    <n v="0"/>
    <n v="0"/>
    <m/>
    <m/>
    <m/>
    <m/>
    <m/>
    <m/>
    <m/>
    <m/>
    <n v="1"/>
    <s v="3"/>
    <s v="3"/>
    <n v="1"/>
    <n v="4.545454545454546"/>
    <n v="0"/>
    <n v="0"/>
    <n v="0"/>
    <n v="0"/>
    <n v="21"/>
    <n v="95.45454545454545"/>
    <n v="22"/>
  </r>
  <r>
    <s v="ccentral360"/>
    <s v="pgrocer"/>
    <m/>
    <m/>
    <m/>
    <m/>
    <m/>
    <m/>
    <m/>
    <m/>
    <s v="No"/>
    <n v="13"/>
    <m/>
    <m/>
    <x v="1"/>
    <d v="2019-01-07T18:36:55.000"/>
    <s v="RT @EnsembleIQ: The @pgrocer Top Women in Grocery 2019 nominations are OPEN! Nominate an outstanding woman at your company today: https://tâ€¦"/>
    <m/>
    <m/>
    <x v="0"/>
    <m/>
    <s v="http://pbs.twimg.com/profile_images/3125342787/abeafaa117b8b5dad1329e8d7c208ee9_normal.png"/>
    <x v="7"/>
    <s v="https://twitter.com/#!/ccentral360/status/1082345350248185856"/>
    <m/>
    <m/>
    <s v="1082345350248185856"/>
    <m/>
    <b v="0"/>
    <n v="0"/>
    <s v=""/>
    <b v="0"/>
    <s v="en"/>
    <m/>
    <s v=""/>
    <b v="0"/>
    <n v="1"/>
    <s v="1082345083561758721"/>
    <s v="Twitter Web Client"/>
    <b v="0"/>
    <s v="1082345083561758721"/>
    <s v="Tweet"/>
    <n v="0"/>
    <n v="0"/>
    <m/>
    <m/>
    <m/>
    <m/>
    <m/>
    <m/>
    <m/>
    <m/>
    <n v="1"/>
    <s v="1"/>
    <s v="1"/>
    <n v="2"/>
    <n v="10"/>
    <n v="0"/>
    <n v="0"/>
    <n v="0"/>
    <n v="0"/>
    <n v="18"/>
    <n v="90"/>
    <n v="20"/>
  </r>
  <r>
    <s v="chainstoreage"/>
    <s v="chainstoreage"/>
    <m/>
    <m/>
    <m/>
    <m/>
    <m/>
    <m/>
    <m/>
    <m/>
    <s v="No"/>
    <n v="15"/>
    <m/>
    <m/>
    <x v="0"/>
    <d v="2019-01-03T21:04:08.000"/>
    <s v="Check out the January/February digital issue of Chain Store Age.  https://t.co/LqY5x1t5RQ"/>
    <s v="https://www.nxtbook.com/nxtbooks/ensembleiq/csa_20190102/"/>
    <s v="nxtbook.com"/>
    <x v="0"/>
    <m/>
    <s v="http://pbs.twimg.com/profile_images/474221607884308480/mzsCEXDC_normal.jpeg"/>
    <x v="8"/>
    <s v="https://twitter.com/#!/chainstoreage/status/1080932850482991111"/>
    <m/>
    <m/>
    <s v="1080932850482991111"/>
    <m/>
    <b v="0"/>
    <n v="0"/>
    <s v=""/>
    <b v="0"/>
    <s v="en"/>
    <m/>
    <s v=""/>
    <b v="0"/>
    <n v="0"/>
    <s v=""/>
    <s v="Twitter Web Client"/>
    <b v="0"/>
    <s v="1080932850482991111"/>
    <s v="Tweet"/>
    <n v="0"/>
    <n v="0"/>
    <m/>
    <m/>
    <m/>
    <m/>
    <m/>
    <m/>
    <m/>
    <m/>
    <n v="1"/>
    <s v="5"/>
    <s v="5"/>
    <n v="0"/>
    <n v="0"/>
    <n v="1"/>
    <n v="9.090909090909092"/>
    <n v="0"/>
    <n v="0"/>
    <n v="10"/>
    <n v="90.9090909090909"/>
    <n v="11"/>
  </r>
  <r>
    <s v="bdoconsumer"/>
    <s v="chainstoreage"/>
    <m/>
    <m/>
    <m/>
    <m/>
    <m/>
    <m/>
    <m/>
    <m/>
    <s v="No"/>
    <n v="16"/>
    <m/>
    <m/>
    <x v="1"/>
    <d v="2019-01-08T13:18:00.000"/>
    <s v="ICYMI: What will 2019 bring for physical stores? Minimally, fleet optimization, advanced in-store technologies, and more pop-up shops. Our Natalie Kotlyar discusses with @ChainStoreAge: https://t.co/QaSsCWj9Bh"/>
    <s v="https://www.nxtbook.com/nxtbooks/ensembleiq/csa_20181112/index.php#/10"/>
    <s v="nxtbook.com"/>
    <x v="0"/>
    <m/>
    <s v="http://pbs.twimg.com/profile_images/474188426015567873/Rz9mSeMm_normal.jpeg"/>
    <x v="9"/>
    <s v="https://twitter.com/#!/bdoconsumer/status/1082627480832356353"/>
    <m/>
    <m/>
    <s v="1082627480832356353"/>
    <m/>
    <b v="0"/>
    <n v="0"/>
    <s v=""/>
    <b v="0"/>
    <s v="en"/>
    <m/>
    <s v=""/>
    <b v="0"/>
    <n v="0"/>
    <s v=""/>
    <s v="Buffer"/>
    <b v="0"/>
    <s v="1082627480832356353"/>
    <s v="Tweet"/>
    <n v="0"/>
    <n v="0"/>
    <m/>
    <m/>
    <m/>
    <m/>
    <m/>
    <m/>
    <m/>
    <m/>
    <n v="1"/>
    <s v="5"/>
    <s v="5"/>
    <n v="1"/>
    <n v="3.8461538461538463"/>
    <n v="0"/>
    <n v="0"/>
    <n v="0"/>
    <n v="0"/>
    <n v="25"/>
    <n v="96.15384615384616"/>
    <n v="26"/>
  </r>
  <r>
    <s v="aarete"/>
    <s v="aarete"/>
    <m/>
    <m/>
    <m/>
    <m/>
    <m/>
    <m/>
    <m/>
    <m/>
    <s v="No"/>
    <n v="17"/>
    <m/>
    <m/>
    <x v="0"/>
    <d v="2019-01-08T13:45:00.000"/>
    <s v="What trends do you expect to see in brick and mortal retail stores in 2019? See why Director Tim Lefkowicz thinks &quot;Treasure Hunts&quot; will be one of the next big things to amp up in-store experiences. #Retail #TreasureHunts #Trends_x000a_https://t.co/76poBMEcVD"/>
    <s v="https://hubs.ly/H0g4kM00"/>
    <s v="hubs.ly"/>
    <x v="3"/>
    <m/>
    <s v="http://pbs.twimg.com/profile_images/1014173125129449475/trt5y-rE_normal.jpg"/>
    <x v="10"/>
    <s v="https://twitter.com/#!/aarete/status/1082634275525144576"/>
    <m/>
    <m/>
    <s v="1082634275525144576"/>
    <m/>
    <b v="0"/>
    <n v="0"/>
    <s v=""/>
    <b v="0"/>
    <s v="en"/>
    <m/>
    <s v=""/>
    <b v="0"/>
    <n v="0"/>
    <s v=""/>
    <s v="HubSpot"/>
    <b v="0"/>
    <s v="1082634275525144576"/>
    <s v="Tweet"/>
    <n v="0"/>
    <n v="0"/>
    <m/>
    <m/>
    <m/>
    <m/>
    <m/>
    <m/>
    <m/>
    <m/>
    <n v="1"/>
    <s v="2"/>
    <s v="2"/>
    <n v="1"/>
    <n v="2.5"/>
    <n v="0"/>
    <n v="0"/>
    <n v="0"/>
    <n v="0"/>
    <n v="39"/>
    <n v="97.5"/>
    <n v="40"/>
  </r>
  <r>
    <s v="ensembleiq"/>
    <s v="pgrocer"/>
    <m/>
    <m/>
    <m/>
    <m/>
    <m/>
    <m/>
    <m/>
    <m/>
    <s v="No"/>
    <n v="18"/>
    <m/>
    <m/>
    <x v="1"/>
    <d v="2019-01-07T18:35:51.000"/>
    <s v="The @pgrocer Top Women in Grocery 2019 nominations are OPEN! Nominate an outstanding woman at your company today: https://t.co/DejgPcgG2G_x000a_#TWIG19 #topwomen #grocery #groceryindustry #leadership https://t.co/AcRlFHGvUi"/>
    <s v="https://buff.ly/2RdhwEh"/>
    <s v="buff.ly"/>
    <x v="4"/>
    <s v="https://pbs.twimg.com/media/DwVDHgdX4AE3nDp.jpg"/>
    <s v="https://pbs.twimg.com/media/DwVDHgdX4AE3nDp.jpg"/>
    <x v="11"/>
    <s v="https://twitter.com/#!/ensembleiq/status/1082345083561758721"/>
    <m/>
    <m/>
    <s v="1082345083561758721"/>
    <m/>
    <b v="0"/>
    <n v="0"/>
    <s v=""/>
    <b v="0"/>
    <s v="en"/>
    <m/>
    <s v=""/>
    <b v="0"/>
    <n v="1"/>
    <s v=""/>
    <s v="Buffer"/>
    <b v="0"/>
    <s v="1082345083561758721"/>
    <s v="Tweet"/>
    <n v="0"/>
    <n v="0"/>
    <m/>
    <m/>
    <m/>
    <m/>
    <m/>
    <m/>
    <m/>
    <m/>
    <n v="1"/>
    <s v="1"/>
    <s v="1"/>
    <n v="2"/>
    <n v="8.695652173913043"/>
    <n v="0"/>
    <n v="0"/>
    <n v="0"/>
    <n v="0"/>
    <n v="21"/>
    <n v="91.30434782608695"/>
    <n v="23"/>
  </r>
  <r>
    <s v="cgtmagazine"/>
    <s v="cgtmagazine"/>
    <m/>
    <m/>
    <m/>
    <m/>
    <m/>
    <m/>
    <m/>
    <m/>
    <s v="No"/>
    <n v="19"/>
    <m/>
    <m/>
    <x v="0"/>
    <d v="2018-12-27T17:40:03.000"/>
    <s v="🤔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
    <s v="https://events.ensembleiq.com/rcas-2019/208595"/>
    <s v="ensembleiq.com"/>
    <x v="5"/>
    <s v="https://pbs.twimg.com/media/DvcM269XcAA5asj.jpg"/>
    <s v="https://pbs.twimg.com/media/DvcM269XcAA5asj.jpg"/>
    <x v="12"/>
    <s v="https://twitter.com/#!/cgtmagazine/status/1078344775475097601"/>
    <m/>
    <m/>
    <s v="1078344775475097601"/>
    <m/>
    <b v="0"/>
    <n v="2"/>
    <s v=""/>
    <b v="0"/>
    <s v="en"/>
    <m/>
    <s v=""/>
    <b v="0"/>
    <n v="1"/>
    <s v=""/>
    <s v="Buffer"/>
    <b v="0"/>
    <s v="1078344775475097601"/>
    <s v="Retweet"/>
    <n v="0"/>
    <n v="0"/>
    <m/>
    <m/>
    <m/>
    <m/>
    <m/>
    <m/>
    <m/>
    <m/>
    <n v="2"/>
    <s v="3"/>
    <s v="3"/>
    <n v="3"/>
    <n v="7.142857142857143"/>
    <n v="1"/>
    <n v="2.380952380952381"/>
    <n v="0"/>
    <n v="0"/>
    <n v="38"/>
    <n v="90.47619047619048"/>
    <n v="42"/>
  </r>
  <r>
    <s v="cgtmagazine"/>
    <s v="cgtmagazine"/>
    <m/>
    <m/>
    <m/>
    <m/>
    <m/>
    <m/>
    <m/>
    <m/>
    <s v="No"/>
    <n v="20"/>
    <m/>
    <m/>
    <x v="0"/>
    <d v="2019-01-07T17:40:02.000"/>
    <s v="The early bird gets the worm! _x000a__x000a_Are you a #retailer or #consumergoods professional looking to learn how to better utilize your #data &amp;amp; #analytics? Start your 2019 off right by registering for  #RCAS19! Save your spot today &amp;amp; get #earlybird pricing_x000a_Visit https://t.co/bzdfAiZsXO https://t.co/QRaXnovQQ6"/>
    <s v="https://events.ensembleiq.com/rcas-2019"/>
    <s v="ensembleiq.com"/>
    <x v="6"/>
    <s v="https://pbs.twimg.com/media/DwU2V2RXQAAWLUt.jpg"/>
    <s v="https://pbs.twimg.com/media/DwU2V2RXQAAWLUt.jpg"/>
    <x v="13"/>
    <s v="https://twitter.com/#!/cgtmagazine/status/1082331036711878656"/>
    <m/>
    <m/>
    <s v="1082331036711878656"/>
    <m/>
    <b v="0"/>
    <n v="0"/>
    <s v=""/>
    <b v="0"/>
    <s v="en"/>
    <m/>
    <s v=""/>
    <b v="0"/>
    <n v="1"/>
    <s v=""/>
    <s v="Buffer"/>
    <b v="0"/>
    <s v="1082331036711878656"/>
    <s v="Tweet"/>
    <n v="0"/>
    <n v="0"/>
    <m/>
    <m/>
    <m/>
    <m/>
    <m/>
    <m/>
    <m/>
    <m/>
    <n v="2"/>
    <s v="3"/>
    <s v="3"/>
    <n v="2"/>
    <n v="4.761904761904762"/>
    <n v="0"/>
    <n v="0"/>
    <n v="0"/>
    <n v="0"/>
    <n v="40"/>
    <n v="95.23809523809524"/>
    <n v="42"/>
  </r>
  <r>
    <s v="simoneknaap"/>
    <s v="cgtmagazine"/>
    <m/>
    <m/>
    <m/>
    <m/>
    <m/>
    <m/>
    <m/>
    <m/>
    <s v="No"/>
    <n v="21"/>
    <m/>
    <m/>
    <x v="1"/>
    <d v="2018-12-28T19:14:01.000"/>
    <s v="RT @CGTMagazine: 🤔 Did you know that 41% of #retailers &amp;amp; 39% of #consumergoods companies are missing a well articulated analytics strategy?…"/>
    <m/>
    <m/>
    <x v="7"/>
    <m/>
    <s v="http://pbs.twimg.com/profile_images/785535689819561984/X5KiijPc_normal.jpg"/>
    <x v="14"/>
    <s v="https://twitter.com/#!/simoneknaap/status/1078730807588593666"/>
    <m/>
    <m/>
    <s v="1078730807588593666"/>
    <m/>
    <b v="0"/>
    <n v="0"/>
    <s v=""/>
    <b v="0"/>
    <s v="en"/>
    <m/>
    <s v=""/>
    <b v="0"/>
    <n v="1"/>
    <s v="1078344775475097601"/>
    <s v="Buffer"/>
    <b v="0"/>
    <s v="1078344775475097601"/>
    <s v="Tweet"/>
    <n v="0"/>
    <n v="0"/>
    <m/>
    <m/>
    <m/>
    <m/>
    <m/>
    <m/>
    <m/>
    <m/>
    <n v="1"/>
    <s v="3"/>
    <s v="3"/>
    <n v="1"/>
    <n v="4.761904761904762"/>
    <n v="0"/>
    <n v="0"/>
    <n v="0"/>
    <n v="0"/>
    <n v="20"/>
    <n v="95.23809523809524"/>
    <n v="21"/>
  </r>
  <r>
    <s v="simoneknaap"/>
    <s v="ensembleiq"/>
    <m/>
    <m/>
    <m/>
    <m/>
    <m/>
    <m/>
    <m/>
    <m/>
    <s v="No"/>
    <n v="22"/>
    <m/>
    <m/>
    <x v="1"/>
    <d v="2019-01-09T22:08:01.000"/>
    <s v="RT @EnsembleIQ: Ready to enjoy the sun, the surf and the sand? â˜€ï¸ðŸŒ´_x000a_Register now for #P2PSummit on May 15-17 in Ft. Lauderdale, FL! Not onlyâ€¦"/>
    <m/>
    <m/>
    <x v="8"/>
    <m/>
    <s v="http://pbs.twimg.com/profile_images/785535689819561984/X5KiijPc_normal.jpg"/>
    <x v="15"/>
    <s v="https://twitter.com/#!/simoneknaap/status/1083123251725901824"/>
    <m/>
    <m/>
    <s v="1083123251725901824"/>
    <m/>
    <b v="0"/>
    <n v="0"/>
    <s v=""/>
    <b v="0"/>
    <s v="en"/>
    <m/>
    <s v=""/>
    <b v="0"/>
    <n v="2"/>
    <s v="1082736273515790338"/>
    <s v="Buffer"/>
    <b v="0"/>
    <s v="1082736273515790338"/>
    <s v="Tweet"/>
    <n v="0"/>
    <n v="0"/>
    <m/>
    <m/>
    <m/>
    <m/>
    <m/>
    <m/>
    <m/>
    <m/>
    <n v="1"/>
    <s v="3"/>
    <s v="1"/>
    <n v="2"/>
    <n v="6.896551724137931"/>
    <n v="0"/>
    <n v="0"/>
    <n v="0"/>
    <n v="0"/>
    <n v="27"/>
    <n v="93.10344827586206"/>
    <n v="29"/>
  </r>
  <r>
    <s v="ensembleiq"/>
    <s v="ensembleiq"/>
    <m/>
    <m/>
    <m/>
    <m/>
    <m/>
    <m/>
    <m/>
    <m/>
    <s v="No"/>
    <n v="23"/>
    <m/>
    <m/>
    <x v="0"/>
    <d v="2019-01-08T20:30:18.000"/>
    <s v="Ready to enjoy the sun, the surf and the sand? â˜€ï¸ðŸŒ´_x000a_Register now for #P2PSummit on May 15-17 in Ft. Lauderdale, FL! Not only will you get to enjoy the beach you will gain the #community you need to unravel the complexity of today's commerce. Register at https://t.co/qDi88Vax7L https://t.co/rp8m09TFO9"/>
    <s v="https://buff.ly/2FgYZzU"/>
    <s v="buff.ly"/>
    <x v="9"/>
    <s v="https://pbs.twimg.com/media/Dwam5uYWkAMU_K7.jpg"/>
    <s v="https://pbs.twimg.com/media/Dwam5uYWkAMU_K7.jpg"/>
    <x v="16"/>
    <s v="https://twitter.com/#!/ensembleiq/status/1082736273515790338"/>
    <m/>
    <m/>
    <s v="1082736273515790338"/>
    <m/>
    <b v="0"/>
    <n v="2"/>
    <s v=""/>
    <b v="0"/>
    <s v="en"/>
    <m/>
    <s v=""/>
    <b v="0"/>
    <n v="1"/>
    <s v=""/>
    <s v="Buffer"/>
    <b v="0"/>
    <s v="1082736273515790338"/>
    <s v="Tweet"/>
    <n v="0"/>
    <n v="0"/>
    <m/>
    <m/>
    <m/>
    <m/>
    <m/>
    <m/>
    <m/>
    <m/>
    <n v="2"/>
    <s v="1"/>
    <s v="1"/>
    <n v="4"/>
    <n v="8"/>
    <n v="1"/>
    <n v="2"/>
    <n v="0"/>
    <n v="0"/>
    <n v="45"/>
    <n v="90"/>
    <n v="50"/>
  </r>
  <r>
    <s v="ensembleiq"/>
    <s v="ensembleiq"/>
    <m/>
    <m/>
    <m/>
    <m/>
    <m/>
    <m/>
    <m/>
    <m/>
    <s v="No"/>
    <n v="24"/>
    <m/>
    <m/>
    <x v="0"/>
    <d v="2019-01-09T18:04:03.000"/>
    <s v="Join the member community that elevates the entire #ConsumerGoods industry through best practices and winning strategies that drive innovation and empower executives: https://t.co/21ILJUBwLu #retailtech #retailers https://t.co/XFIUxisDS6"/>
    <s v="https://buff.ly/2UAeoAI"/>
    <s v="buff.ly"/>
    <x v="10"/>
    <s v="https://pbs.twimg.com/media/DwfPBKmX4AAQeTl.jpg"/>
    <s v="https://pbs.twimg.com/media/DwfPBKmX4AAQeTl.jpg"/>
    <x v="17"/>
    <s v="https://twitter.com/#!/ensembleiq/status/1083061855990493185"/>
    <m/>
    <m/>
    <s v="1083061855990493185"/>
    <m/>
    <b v="0"/>
    <n v="0"/>
    <s v=""/>
    <b v="0"/>
    <s v="en"/>
    <m/>
    <s v=""/>
    <b v="0"/>
    <n v="0"/>
    <s v=""/>
    <s v="Buffer"/>
    <b v="0"/>
    <s v="1083061855990493185"/>
    <s v="Tweet"/>
    <n v="0"/>
    <n v="0"/>
    <m/>
    <m/>
    <m/>
    <m/>
    <m/>
    <m/>
    <m/>
    <m/>
    <n v="2"/>
    <s v="1"/>
    <s v="1"/>
    <n v="4"/>
    <n v="16.666666666666668"/>
    <n v="0"/>
    <n v="0"/>
    <n v="0"/>
    <n v="0"/>
    <n v="20"/>
    <n v="83.33333333333333"/>
    <n v="24"/>
  </r>
  <r>
    <s v="davidshanker"/>
    <s v="ensembleiq"/>
    <m/>
    <m/>
    <m/>
    <m/>
    <m/>
    <m/>
    <m/>
    <m/>
    <s v="No"/>
    <n v="25"/>
    <m/>
    <m/>
    <x v="1"/>
    <d v="2019-01-08T21:27:44.000"/>
    <s v="RT @EnsembleIQ: Ready to enjoy the sun, the surf and the sand? â˜€ï¸ðŸŒ´_x000a_Register now for #P2PSummit on May 15-17 in Ft. Lauderdale, FL! Not onlyâ€¦"/>
    <m/>
    <m/>
    <x v="8"/>
    <m/>
    <s v="http://pbs.twimg.com/profile_images/459409141228777472/RfDnn7bb_normal.jpeg"/>
    <x v="18"/>
    <s v="https://twitter.com/#!/davidshanker/status/1082750725975928834"/>
    <m/>
    <m/>
    <s v="1082750725975928834"/>
    <m/>
    <b v="0"/>
    <n v="0"/>
    <s v=""/>
    <b v="0"/>
    <s v="en"/>
    <m/>
    <s v=""/>
    <b v="0"/>
    <n v="1"/>
    <s v="1082736273515790338"/>
    <s v="Twitter for iPhone"/>
    <b v="0"/>
    <s v="1082736273515790338"/>
    <s v="Tweet"/>
    <n v="0"/>
    <n v="0"/>
    <m/>
    <m/>
    <m/>
    <m/>
    <m/>
    <m/>
    <m/>
    <m/>
    <n v="1"/>
    <s v="1"/>
    <s v="1"/>
    <n v="2"/>
    <n v="6.896551724137931"/>
    <n v="0"/>
    <n v="0"/>
    <n v="0"/>
    <n v="0"/>
    <n v="27"/>
    <n v="93.10344827586206"/>
    <n v="29"/>
  </r>
  <r>
    <s v="davidshanker"/>
    <s v="davidshanker"/>
    <m/>
    <m/>
    <m/>
    <m/>
    <m/>
    <m/>
    <m/>
    <m/>
    <s v="No"/>
    <n v="26"/>
    <m/>
    <m/>
    <x v="0"/>
    <d v="2019-01-03T15:52:09.000"/>
    <s v="Very happy to see EIQ in the news....._x000a__x000a_ #ensembleiq #retail #cpg #cpgindustry https://t.co/blSPRmJBf9"/>
    <s v="https://lnkd.in/ekaHayS"/>
    <s v="lnkd.in"/>
    <x v="11"/>
    <m/>
    <s v="http://pbs.twimg.com/profile_images/459409141228777472/RfDnn7bb_normal.jpeg"/>
    <x v="19"/>
    <s v="https://twitter.com/#!/davidshanker/status/1080854336492765186"/>
    <m/>
    <m/>
    <s v="1080854336492765186"/>
    <m/>
    <b v="0"/>
    <n v="0"/>
    <s v=""/>
    <b v="0"/>
    <s v="en"/>
    <m/>
    <s v=""/>
    <b v="0"/>
    <n v="0"/>
    <s v=""/>
    <s v="LinkedIn"/>
    <b v="0"/>
    <s v="1080854336492765186"/>
    <s v="Tweet"/>
    <n v="0"/>
    <n v="0"/>
    <m/>
    <m/>
    <m/>
    <m/>
    <m/>
    <m/>
    <m/>
    <m/>
    <n v="2"/>
    <s v="1"/>
    <s v="1"/>
    <n v="1"/>
    <n v="8.333333333333334"/>
    <n v="0"/>
    <n v="0"/>
    <n v="0"/>
    <n v="0"/>
    <n v="11"/>
    <n v="91.66666666666667"/>
    <n v="12"/>
  </r>
  <r>
    <s v="davidshanker"/>
    <s v="davidshanker"/>
    <m/>
    <m/>
    <m/>
    <m/>
    <m/>
    <m/>
    <m/>
    <m/>
    <s v="No"/>
    <n v="27"/>
    <m/>
    <m/>
    <x v="0"/>
    <d v="2019-01-10T00:35:36.000"/>
    <s v="I love this innovation...._x000a_https://t.co/Ou31QEadZz #retail #cpg #cpgindustry #ensembleiq https://t.co/9Imaab6wg1"/>
    <s v="https://lnkd.in/eQUscAN https://lnkd.in/ee6X9S2"/>
    <s v="lnkd.in lnkd.in"/>
    <x v="12"/>
    <m/>
    <s v="http://pbs.twimg.com/profile_images/459409141228777472/RfDnn7bb_normal.jpeg"/>
    <x v="20"/>
    <s v="https://twitter.com/#!/davidshanker/status/1083160394766708736"/>
    <m/>
    <m/>
    <s v="1083160394766708736"/>
    <m/>
    <b v="0"/>
    <n v="0"/>
    <s v=""/>
    <b v="0"/>
    <s v="en"/>
    <m/>
    <s v=""/>
    <b v="0"/>
    <n v="0"/>
    <s v=""/>
    <s v="LinkedIn"/>
    <b v="0"/>
    <s v="1083160394766708736"/>
    <s v="Tweet"/>
    <n v="0"/>
    <n v="0"/>
    <m/>
    <m/>
    <m/>
    <m/>
    <m/>
    <m/>
    <m/>
    <m/>
    <n v="2"/>
    <s v="1"/>
    <s v="1"/>
    <n v="2"/>
    <n v="25"/>
    <n v="0"/>
    <n v="0"/>
    <n v="0"/>
    <n v="0"/>
    <n v="6"/>
    <n v="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4"/>
        <item x="12"/>
        <item x="14"/>
        <item x="0"/>
        <item x="19"/>
        <item x="1"/>
        <item x="2"/>
        <item x="8"/>
        <item x="3"/>
        <item x="13"/>
        <item x="5"/>
        <item x="6"/>
        <item x="11"/>
        <item x="7"/>
        <item x="9"/>
        <item x="10"/>
        <item x="16"/>
        <item x="18"/>
        <item x="17"/>
        <item x="15"/>
        <item x="2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1" s="1"/>
        <i x="10" s="1"/>
        <i x="11" s="1"/>
        <i x="8" s="1"/>
        <i x="9" s="1"/>
        <i x="12" s="1"/>
        <i x="3" s="1"/>
        <i x="2" s="1"/>
        <i x="6" s="1"/>
        <i x="7"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7" totalsRowShown="0" headerRowDxfId="412" dataDxfId="411">
  <autoFilter ref="A2:BL27"/>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82" dataDxfId="281">
  <autoFilter ref="A2:C8"/>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1" totalsRowShown="0" headerRowDxfId="261" dataDxfId="260">
  <autoFilter ref="A14:L21"/>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L34" totalsRowShown="0" headerRowDxfId="247" dataDxfId="246">
  <autoFilter ref="A24:L34"/>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L47" totalsRowShown="0" headerRowDxfId="232" dataDxfId="231">
  <autoFilter ref="A37:L47"/>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L60" totalsRowShown="0" headerRowDxfId="217" dataDxfId="216">
  <autoFilter ref="A50:L60"/>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L64" totalsRowShown="0" headerRowDxfId="202" dataDxfId="201">
  <autoFilter ref="A63:L64"/>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L74" totalsRowShown="0" headerRowDxfId="199" dataDxfId="198">
  <autoFilter ref="A66:L74"/>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7:L87" totalsRowShown="0" headerRowDxfId="172" dataDxfId="171">
  <autoFilter ref="A77:L87"/>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59" dataDxfId="358">
  <autoFilter ref="A2:BS19"/>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8" totalsRowShown="0" headerRowDxfId="147" dataDxfId="146">
  <autoFilter ref="A1:G16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7" totalsRowShown="0" headerRowDxfId="138" dataDxfId="137">
  <autoFilter ref="A1:L12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3" totalsRowShown="0" headerRowDxfId="64" dataDxfId="63">
  <autoFilter ref="A2:BL2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3" dataDxfId="312">
  <autoFilter ref="A1:C1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growth-trends-b2b-media-david-shanker-ceo-ensembleiq-kathi-simonsen/?published=t" TargetMode="External" /><Relationship Id="rId2" Type="http://schemas.openxmlformats.org/officeDocument/2006/relationships/hyperlink" Target="https://twitter.com/i/web/status/1080874137265098754" TargetMode="External" /><Relationship Id="rId3" Type="http://schemas.openxmlformats.org/officeDocument/2006/relationships/hyperlink" Target="https://hubs.ly/H0g423v0" TargetMode="External" /><Relationship Id="rId4"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5"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6" Type="http://schemas.openxmlformats.org/officeDocument/2006/relationships/hyperlink" Target="https://www.nxtbook.com/nxtbooks/ensembleiq/csa_20190102/" TargetMode="External" /><Relationship Id="rId7" Type="http://schemas.openxmlformats.org/officeDocument/2006/relationships/hyperlink" Target="https://www.nxtbook.com/nxtbooks/ensembleiq/csa_20181112/index.php#/10" TargetMode="External" /><Relationship Id="rId8" Type="http://schemas.openxmlformats.org/officeDocument/2006/relationships/hyperlink" Target="https://hubs.ly/H0g4kM00" TargetMode="External" /><Relationship Id="rId9" Type="http://schemas.openxmlformats.org/officeDocument/2006/relationships/hyperlink" Target="https://buff.ly/2RdhwEh" TargetMode="External" /><Relationship Id="rId10" Type="http://schemas.openxmlformats.org/officeDocument/2006/relationships/hyperlink" Target="https://events.ensembleiq.com/rcas-2019/208595" TargetMode="External" /><Relationship Id="rId11" Type="http://schemas.openxmlformats.org/officeDocument/2006/relationships/hyperlink" Target="https://events.ensembleiq.com/rcas-2019" TargetMode="External" /><Relationship Id="rId12" Type="http://schemas.openxmlformats.org/officeDocument/2006/relationships/hyperlink" Target="https://buff.ly/2FgYZzU" TargetMode="External" /><Relationship Id="rId13" Type="http://schemas.openxmlformats.org/officeDocument/2006/relationships/hyperlink" Target="https://buff.ly/2UAeoAI" TargetMode="External" /><Relationship Id="rId14" Type="http://schemas.openxmlformats.org/officeDocument/2006/relationships/hyperlink" Target="https://lnkd.in/ekaHayS" TargetMode="External" /><Relationship Id="rId15" Type="http://schemas.openxmlformats.org/officeDocument/2006/relationships/hyperlink" Target="https://pbs.twimg.com/media/DwThpksX4AEer0I.jpg" TargetMode="External" /><Relationship Id="rId16" Type="http://schemas.openxmlformats.org/officeDocument/2006/relationships/hyperlink" Target="https://pbs.twimg.com/media/DwVDHgdX4AE3nDp.jpg" TargetMode="External" /><Relationship Id="rId17" Type="http://schemas.openxmlformats.org/officeDocument/2006/relationships/hyperlink" Target="https://pbs.twimg.com/media/DvcM269XcAA5asj.jpg" TargetMode="External" /><Relationship Id="rId18" Type="http://schemas.openxmlformats.org/officeDocument/2006/relationships/hyperlink" Target="https://pbs.twimg.com/media/DwU2V2RXQAAWLUt.jpg" TargetMode="External" /><Relationship Id="rId19" Type="http://schemas.openxmlformats.org/officeDocument/2006/relationships/hyperlink" Target="https://pbs.twimg.com/media/Dwam5uYWkAMU_K7.jpg" TargetMode="External" /><Relationship Id="rId20" Type="http://schemas.openxmlformats.org/officeDocument/2006/relationships/hyperlink" Target="https://pbs.twimg.com/media/DwfPBKmX4AAQeTl.jpg" TargetMode="External" /><Relationship Id="rId21" Type="http://schemas.openxmlformats.org/officeDocument/2006/relationships/hyperlink" Target="http://abs.twimg.com/sticky/default_profile_images/default_profile_normal.png" TargetMode="External" /><Relationship Id="rId22" Type="http://schemas.openxmlformats.org/officeDocument/2006/relationships/hyperlink" Target="http://pbs.twimg.com/profile_images/800624133616726016/WkSrgGo3_normal.jpg" TargetMode="External" /><Relationship Id="rId23" Type="http://schemas.openxmlformats.org/officeDocument/2006/relationships/hyperlink" Target="http://pbs.twimg.com/profile_images/800624133616726016/WkSrgGo3_normal.jpg" TargetMode="External" /><Relationship Id="rId24" Type="http://schemas.openxmlformats.org/officeDocument/2006/relationships/hyperlink" Target="http://pbs.twimg.com/profile_images/988863275/frenda_steve_1a_normal.jpeg" TargetMode="External" /><Relationship Id="rId25" Type="http://schemas.openxmlformats.org/officeDocument/2006/relationships/hyperlink" Target="https://pbs.twimg.com/media/DwThpksX4AEer0I.jpg" TargetMode="External" /><Relationship Id="rId26" Type="http://schemas.openxmlformats.org/officeDocument/2006/relationships/hyperlink" Target="http://pbs.twimg.com/profile_images/936246179104546816/vPnBBHn-_normal.jpg" TargetMode="External" /><Relationship Id="rId27" Type="http://schemas.openxmlformats.org/officeDocument/2006/relationships/hyperlink" Target="http://pbs.twimg.com/profile_images/510447824958279680/UIsiSyvt_normal.png" TargetMode="External" /><Relationship Id="rId28" Type="http://schemas.openxmlformats.org/officeDocument/2006/relationships/hyperlink" Target="http://pbs.twimg.com/profile_images/936246179104546816/vPnBBHn-_normal.jpg" TargetMode="External" /><Relationship Id="rId29" Type="http://schemas.openxmlformats.org/officeDocument/2006/relationships/hyperlink" Target="http://pbs.twimg.com/profile_images/510447824958279680/UIsiSyvt_normal.png" TargetMode="External" /><Relationship Id="rId30" Type="http://schemas.openxmlformats.org/officeDocument/2006/relationships/hyperlink" Target="http://pbs.twimg.com/profile_images/877962175997812736/iyfQEmTp_normal.jpg" TargetMode="External" /><Relationship Id="rId31" Type="http://schemas.openxmlformats.org/officeDocument/2006/relationships/hyperlink" Target="http://pbs.twimg.com/profile_images/3125342787/abeafaa117b8b5dad1329e8d7c208ee9_normal.png" TargetMode="External" /><Relationship Id="rId32" Type="http://schemas.openxmlformats.org/officeDocument/2006/relationships/hyperlink" Target="http://pbs.twimg.com/profile_images/3125342787/abeafaa117b8b5dad1329e8d7c208ee9_normal.png" TargetMode="External" /><Relationship Id="rId33" Type="http://schemas.openxmlformats.org/officeDocument/2006/relationships/hyperlink" Target="http://pbs.twimg.com/profile_images/474221607884308480/mzsCEXDC_normal.jpeg" TargetMode="External" /><Relationship Id="rId34" Type="http://schemas.openxmlformats.org/officeDocument/2006/relationships/hyperlink" Target="http://pbs.twimg.com/profile_images/474188426015567873/Rz9mSeMm_normal.jpeg" TargetMode="External" /><Relationship Id="rId35" Type="http://schemas.openxmlformats.org/officeDocument/2006/relationships/hyperlink" Target="http://pbs.twimg.com/profile_images/1014173125129449475/trt5y-rE_normal.jpg" TargetMode="External" /><Relationship Id="rId36" Type="http://schemas.openxmlformats.org/officeDocument/2006/relationships/hyperlink" Target="https://pbs.twimg.com/media/DwVDHgdX4AE3nDp.jpg" TargetMode="External" /><Relationship Id="rId37" Type="http://schemas.openxmlformats.org/officeDocument/2006/relationships/hyperlink" Target="https://pbs.twimg.com/media/DvcM269XcAA5asj.jpg" TargetMode="External" /><Relationship Id="rId38" Type="http://schemas.openxmlformats.org/officeDocument/2006/relationships/hyperlink" Target="https://pbs.twimg.com/media/DwU2V2RXQAAWLUt.jpg" TargetMode="External" /><Relationship Id="rId39" Type="http://schemas.openxmlformats.org/officeDocument/2006/relationships/hyperlink" Target="http://pbs.twimg.com/profile_images/785535689819561984/X5KiijPc_normal.jpg" TargetMode="External" /><Relationship Id="rId40" Type="http://schemas.openxmlformats.org/officeDocument/2006/relationships/hyperlink" Target="http://pbs.twimg.com/profile_images/785535689819561984/X5KiijPc_normal.jpg" TargetMode="External" /><Relationship Id="rId41" Type="http://schemas.openxmlformats.org/officeDocument/2006/relationships/hyperlink" Target="https://pbs.twimg.com/media/Dwam5uYWkAMU_K7.jpg" TargetMode="External" /><Relationship Id="rId42" Type="http://schemas.openxmlformats.org/officeDocument/2006/relationships/hyperlink" Target="https://pbs.twimg.com/media/DwfPBKmX4AAQeTl.jpg" TargetMode="External" /><Relationship Id="rId43" Type="http://schemas.openxmlformats.org/officeDocument/2006/relationships/hyperlink" Target="http://pbs.twimg.com/profile_images/459409141228777472/RfDnn7bb_normal.jpeg" TargetMode="External" /><Relationship Id="rId44" Type="http://schemas.openxmlformats.org/officeDocument/2006/relationships/hyperlink" Target="http://pbs.twimg.com/profile_images/459409141228777472/RfDnn7bb_normal.jpeg" TargetMode="External" /><Relationship Id="rId45" Type="http://schemas.openxmlformats.org/officeDocument/2006/relationships/hyperlink" Target="http://pbs.twimg.com/profile_images/459409141228777472/RfDnn7bb_normal.jpeg" TargetMode="External" /><Relationship Id="rId46" Type="http://schemas.openxmlformats.org/officeDocument/2006/relationships/hyperlink" Target="https://twitter.com/#!/mediagrowth18/status/1080627012765503488" TargetMode="External" /><Relationship Id="rId47" Type="http://schemas.openxmlformats.org/officeDocument/2006/relationships/hyperlink" Target="https://twitter.com/#!/laura_freund/status/1080856144548110337" TargetMode="External" /><Relationship Id="rId48" Type="http://schemas.openxmlformats.org/officeDocument/2006/relationships/hyperlink" Target="https://twitter.com/#!/laura_freund/status/1080856144548110337" TargetMode="External" /><Relationship Id="rId49" Type="http://schemas.openxmlformats.org/officeDocument/2006/relationships/hyperlink" Target="https://twitter.com/#!/stevefrenda1/status/1080874137265098754" TargetMode="External" /><Relationship Id="rId50" Type="http://schemas.openxmlformats.org/officeDocument/2006/relationships/hyperlink" Target="https://twitter.com/#!/bceagle47/status/1082237916221505537" TargetMode="External" /><Relationship Id="rId51" Type="http://schemas.openxmlformats.org/officeDocument/2006/relationships/hyperlink" Target="https://twitter.com/#!/hrg_inc/status/1075118680260927490" TargetMode="External" /><Relationship Id="rId52" Type="http://schemas.openxmlformats.org/officeDocument/2006/relationships/hyperlink" Target="https://twitter.com/#!/zimsusa/status/1082331589101658112" TargetMode="External" /><Relationship Id="rId53" Type="http://schemas.openxmlformats.org/officeDocument/2006/relationships/hyperlink" Target="https://twitter.com/#!/hrg_inc/status/1075118680260927490" TargetMode="External" /><Relationship Id="rId54" Type="http://schemas.openxmlformats.org/officeDocument/2006/relationships/hyperlink" Target="https://twitter.com/#!/zimsusa/status/1082331589101658112" TargetMode="External" /><Relationship Id="rId55" Type="http://schemas.openxmlformats.org/officeDocument/2006/relationships/hyperlink" Target="https://twitter.com/#!/path2purchaseiq/status/1082332288279552001" TargetMode="External" /><Relationship Id="rId56" Type="http://schemas.openxmlformats.org/officeDocument/2006/relationships/hyperlink" Target="https://twitter.com/#!/ccentral360/status/1082345350248185856" TargetMode="External" /><Relationship Id="rId57" Type="http://schemas.openxmlformats.org/officeDocument/2006/relationships/hyperlink" Target="https://twitter.com/#!/ccentral360/status/1082345350248185856" TargetMode="External" /><Relationship Id="rId58" Type="http://schemas.openxmlformats.org/officeDocument/2006/relationships/hyperlink" Target="https://twitter.com/#!/chainstoreage/status/1080932850482991111" TargetMode="External" /><Relationship Id="rId59" Type="http://schemas.openxmlformats.org/officeDocument/2006/relationships/hyperlink" Target="https://twitter.com/#!/bdoconsumer/status/1082627480832356353" TargetMode="External" /><Relationship Id="rId60" Type="http://schemas.openxmlformats.org/officeDocument/2006/relationships/hyperlink" Target="https://twitter.com/#!/aarete/status/1082634275525144576" TargetMode="External" /><Relationship Id="rId61" Type="http://schemas.openxmlformats.org/officeDocument/2006/relationships/hyperlink" Target="https://twitter.com/#!/ensembleiq/status/1082345083561758721" TargetMode="External" /><Relationship Id="rId62" Type="http://schemas.openxmlformats.org/officeDocument/2006/relationships/hyperlink" Target="https://twitter.com/#!/cgtmagazine/status/1078344775475097601" TargetMode="External" /><Relationship Id="rId63" Type="http://schemas.openxmlformats.org/officeDocument/2006/relationships/hyperlink" Target="https://twitter.com/#!/cgtmagazine/status/1082331036711878656" TargetMode="External" /><Relationship Id="rId64" Type="http://schemas.openxmlformats.org/officeDocument/2006/relationships/hyperlink" Target="https://twitter.com/#!/simoneknaap/status/1078730807588593666" TargetMode="External" /><Relationship Id="rId65" Type="http://schemas.openxmlformats.org/officeDocument/2006/relationships/hyperlink" Target="https://twitter.com/#!/simoneknaap/status/1083123251725901824" TargetMode="External" /><Relationship Id="rId66" Type="http://schemas.openxmlformats.org/officeDocument/2006/relationships/hyperlink" Target="https://twitter.com/#!/ensembleiq/status/1082736273515790338" TargetMode="External" /><Relationship Id="rId67" Type="http://schemas.openxmlformats.org/officeDocument/2006/relationships/hyperlink" Target="https://twitter.com/#!/ensembleiq/status/1083061855990493185" TargetMode="External" /><Relationship Id="rId68" Type="http://schemas.openxmlformats.org/officeDocument/2006/relationships/hyperlink" Target="https://twitter.com/#!/davidshanker/status/1082750725975928834" TargetMode="External" /><Relationship Id="rId69" Type="http://schemas.openxmlformats.org/officeDocument/2006/relationships/hyperlink" Target="https://twitter.com/#!/davidshanker/status/1080854336492765186" TargetMode="External" /><Relationship Id="rId70" Type="http://schemas.openxmlformats.org/officeDocument/2006/relationships/hyperlink" Target="https://twitter.com/#!/davidshanker/status/1083160394766708736" TargetMode="External" /><Relationship Id="rId71" Type="http://schemas.openxmlformats.org/officeDocument/2006/relationships/comments" Target="../comments1.xml" /><Relationship Id="rId72" Type="http://schemas.openxmlformats.org/officeDocument/2006/relationships/vmlDrawing" Target="../drawings/vmlDrawing1.vml" /><Relationship Id="rId73" Type="http://schemas.openxmlformats.org/officeDocument/2006/relationships/table" Target="../tables/table1.xml" /><Relationship Id="rId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linkedin.com/pulse/growth-trends-b2b-media-david-shanker-ceo-ensembleiq-kathi-simonsen/?published=t" TargetMode="External" /><Relationship Id="rId2" Type="http://schemas.openxmlformats.org/officeDocument/2006/relationships/hyperlink" Target="https://twitter.com/i/web/status/1080874137265098754" TargetMode="External" /><Relationship Id="rId3" Type="http://schemas.openxmlformats.org/officeDocument/2006/relationships/hyperlink" Target="https://hubs.ly/H0g423v0" TargetMode="External" /><Relationship Id="rId4"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5" Type="http://schemas.openxmlformats.org/officeDocument/2006/relationships/hyperlink" Target="https://www.nxtbook.com/nxtbooks/ensembleiq/csa_20190102/" TargetMode="External" /><Relationship Id="rId6" Type="http://schemas.openxmlformats.org/officeDocument/2006/relationships/hyperlink" Target="https://www.nxtbook.com/nxtbooks/ensembleiq/csa_20181112/index.php#/10" TargetMode="External" /><Relationship Id="rId7" Type="http://schemas.openxmlformats.org/officeDocument/2006/relationships/hyperlink" Target="https://hubs.ly/H0g4kM00" TargetMode="External" /><Relationship Id="rId8" Type="http://schemas.openxmlformats.org/officeDocument/2006/relationships/hyperlink" Target="https://buff.ly/2RdhwEh" TargetMode="External" /><Relationship Id="rId9" Type="http://schemas.openxmlformats.org/officeDocument/2006/relationships/hyperlink" Target="https://events.ensembleiq.com/rcas-2019/208595" TargetMode="External" /><Relationship Id="rId10" Type="http://schemas.openxmlformats.org/officeDocument/2006/relationships/hyperlink" Target="https://events.ensembleiq.com/rcas-2019" TargetMode="External" /><Relationship Id="rId11" Type="http://schemas.openxmlformats.org/officeDocument/2006/relationships/hyperlink" Target="https://buff.ly/2FgYZzU" TargetMode="External" /><Relationship Id="rId12" Type="http://schemas.openxmlformats.org/officeDocument/2006/relationships/hyperlink" Target="https://buff.ly/2UAeoAI" TargetMode="External" /><Relationship Id="rId13" Type="http://schemas.openxmlformats.org/officeDocument/2006/relationships/hyperlink" Target="https://lnkd.in/ekaHayS" TargetMode="External" /><Relationship Id="rId14" Type="http://schemas.openxmlformats.org/officeDocument/2006/relationships/hyperlink" Target="https://pbs.twimg.com/media/DwThpksX4AEer0I.jpg" TargetMode="External" /><Relationship Id="rId15" Type="http://schemas.openxmlformats.org/officeDocument/2006/relationships/hyperlink" Target="https://pbs.twimg.com/media/DwVDHgdX4AE3nDp.jpg" TargetMode="External" /><Relationship Id="rId16" Type="http://schemas.openxmlformats.org/officeDocument/2006/relationships/hyperlink" Target="https://pbs.twimg.com/media/DvcM269XcAA5asj.jpg" TargetMode="External" /><Relationship Id="rId17" Type="http://schemas.openxmlformats.org/officeDocument/2006/relationships/hyperlink" Target="https://pbs.twimg.com/media/DwU2V2RXQAAWLUt.jpg" TargetMode="External" /><Relationship Id="rId18" Type="http://schemas.openxmlformats.org/officeDocument/2006/relationships/hyperlink" Target="https://pbs.twimg.com/media/Dwam5uYWkAMU_K7.jpg" TargetMode="External" /><Relationship Id="rId19" Type="http://schemas.openxmlformats.org/officeDocument/2006/relationships/hyperlink" Target="https://pbs.twimg.com/media/DwfPBKmX4AAQeTl.jpg" TargetMode="External" /><Relationship Id="rId20" Type="http://schemas.openxmlformats.org/officeDocument/2006/relationships/hyperlink" Target="http://abs.twimg.com/sticky/default_profile_images/default_profile_normal.png" TargetMode="External" /><Relationship Id="rId21" Type="http://schemas.openxmlformats.org/officeDocument/2006/relationships/hyperlink" Target="http://pbs.twimg.com/profile_images/800624133616726016/WkSrgGo3_normal.jpg" TargetMode="External" /><Relationship Id="rId22" Type="http://schemas.openxmlformats.org/officeDocument/2006/relationships/hyperlink" Target="http://pbs.twimg.com/profile_images/988863275/frenda_steve_1a_normal.jpeg" TargetMode="External" /><Relationship Id="rId23" Type="http://schemas.openxmlformats.org/officeDocument/2006/relationships/hyperlink" Target="https://pbs.twimg.com/media/DwThpksX4AEer0I.jpg" TargetMode="External" /><Relationship Id="rId24" Type="http://schemas.openxmlformats.org/officeDocument/2006/relationships/hyperlink" Target="http://pbs.twimg.com/profile_images/936246179104546816/vPnBBHn-_normal.jpg" TargetMode="External" /><Relationship Id="rId25" Type="http://schemas.openxmlformats.org/officeDocument/2006/relationships/hyperlink" Target="http://pbs.twimg.com/profile_images/510447824958279680/UIsiSyvt_normal.png" TargetMode="External" /><Relationship Id="rId26" Type="http://schemas.openxmlformats.org/officeDocument/2006/relationships/hyperlink" Target="http://pbs.twimg.com/profile_images/877962175997812736/iyfQEmTp_normal.jpg" TargetMode="External" /><Relationship Id="rId27" Type="http://schemas.openxmlformats.org/officeDocument/2006/relationships/hyperlink" Target="http://pbs.twimg.com/profile_images/3125342787/abeafaa117b8b5dad1329e8d7c208ee9_normal.png" TargetMode="External" /><Relationship Id="rId28" Type="http://schemas.openxmlformats.org/officeDocument/2006/relationships/hyperlink" Target="http://pbs.twimg.com/profile_images/474221607884308480/mzsCEXDC_normal.jpeg" TargetMode="External" /><Relationship Id="rId29" Type="http://schemas.openxmlformats.org/officeDocument/2006/relationships/hyperlink" Target="http://pbs.twimg.com/profile_images/474188426015567873/Rz9mSeMm_normal.jpeg" TargetMode="External" /><Relationship Id="rId30" Type="http://schemas.openxmlformats.org/officeDocument/2006/relationships/hyperlink" Target="http://pbs.twimg.com/profile_images/1014173125129449475/trt5y-rE_normal.jpg" TargetMode="External" /><Relationship Id="rId31" Type="http://schemas.openxmlformats.org/officeDocument/2006/relationships/hyperlink" Target="https://pbs.twimg.com/media/DwVDHgdX4AE3nDp.jpg" TargetMode="External" /><Relationship Id="rId32" Type="http://schemas.openxmlformats.org/officeDocument/2006/relationships/hyperlink" Target="https://pbs.twimg.com/media/DvcM269XcAA5asj.jpg" TargetMode="External" /><Relationship Id="rId33" Type="http://schemas.openxmlformats.org/officeDocument/2006/relationships/hyperlink" Target="https://pbs.twimg.com/media/DwU2V2RXQAAWLUt.jpg" TargetMode="External" /><Relationship Id="rId34" Type="http://schemas.openxmlformats.org/officeDocument/2006/relationships/hyperlink" Target="http://pbs.twimg.com/profile_images/785535689819561984/X5KiijPc_normal.jpg" TargetMode="External" /><Relationship Id="rId35" Type="http://schemas.openxmlformats.org/officeDocument/2006/relationships/hyperlink" Target="http://pbs.twimg.com/profile_images/785535689819561984/X5KiijPc_normal.jpg" TargetMode="External" /><Relationship Id="rId36" Type="http://schemas.openxmlformats.org/officeDocument/2006/relationships/hyperlink" Target="https://pbs.twimg.com/media/Dwam5uYWkAMU_K7.jpg" TargetMode="External" /><Relationship Id="rId37" Type="http://schemas.openxmlformats.org/officeDocument/2006/relationships/hyperlink" Target="https://pbs.twimg.com/media/DwfPBKmX4AAQeTl.jpg" TargetMode="External" /><Relationship Id="rId38" Type="http://schemas.openxmlformats.org/officeDocument/2006/relationships/hyperlink" Target="http://pbs.twimg.com/profile_images/459409141228777472/RfDnn7bb_normal.jpeg" TargetMode="External" /><Relationship Id="rId39" Type="http://schemas.openxmlformats.org/officeDocument/2006/relationships/hyperlink" Target="http://pbs.twimg.com/profile_images/459409141228777472/RfDnn7bb_normal.jpeg" TargetMode="External" /><Relationship Id="rId40" Type="http://schemas.openxmlformats.org/officeDocument/2006/relationships/hyperlink" Target="http://pbs.twimg.com/profile_images/459409141228777472/RfDnn7bb_normal.jpeg" TargetMode="External" /><Relationship Id="rId41" Type="http://schemas.openxmlformats.org/officeDocument/2006/relationships/hyperlink" Target="https://twitter.com/#!/mediagrowth18/status/1080627012765503488" TargetMode="External" /><Relationship Id="rId42" Type="http://schemas.openxmlformats.org/officeDocument/2006/relationships/hyperlink" Target="https://twitter.com/#!/laura_freund/status/1080856144548110337" TargetMode="External" /><Relationship Id="rId43" Type="http://schemas.openxmlformats.org/officeDocument/2006/relationships/hyperlink" Target="https://twitter.com/#!/stevefrenda1/status/1080874137265098754" TargetMode="External" /><Relationship Id="rId44" Type="http://schemas.openxmlformats.org/officeDocument/2006/relationships/hyperlink" Target="https://twitter.com/#!/bceagle47/status/1082237916221505537" TargetMode="External" /><Relationship Id="rId45" Type="http://schemas.openxmlformats.org/officeDocument/2006/relationships/hyperlink" Target="https://twitter.com/#!/hrg_inc/status/1075118680260927490" TargetMode="External" /><Relationship Id="rId46" Type="http://schemas.openxmlformats.org/officeDocument/2006/relationships/hyperlink" Target="https://twitter.com/#!/zimsusa/status/1082331589101658112" TargetMode="External" /><Relationship Id="rId47" Type="http://schemas.openxmlformats.org/officeDocument/2006/relationships/hyperlink" Target="https://twitter.com/#!/path2purchaseiq/status/1082332288279552001" TargetMode="External" /><Relationship Id="rId48" Type="http://schemas.openxmlformats.org/officeDocument/2006/relationships/hyperlink" Target="https://twitter.com/#!/ccentral360/status/1082345350248185856" TargetMode="External" /><Relationship Id="rId49" Type="http://schemas.openxmlformats.org/officeDocument/2006/relationships/hyperlink" Target="https://twitter.com/#!/chainstoreage/status/1080932850482991111" TargetMode="External" /><Relationship Id="rId50" Type="http://schemas.openxmlformats.org/officeDocument/2006/relationships/hyperlink" Target="https://twitter.com/#!/bdoconsumer/status/1082627480832356353" TargetMode="External" /><Relationship Id="rId51" Type="http://schemas.openxmlformats.org/officeDocument/2006/relationships/hyperlink" Target="https://twitter.com/#!/aarete/status/1082634275525144576" TargetMode="External" /><Relationship Id="rId52" Type="http://schemas.openxmlformats.org/officeDocument/2006/relationships/hyperlink" Target="https://twitter.com/#!/ensembleiq/status/1082345083561758721" TargetMode="External" /><Relationship Id="rId53" Type="http://schemas.openxmlformats.org/officeDocument/2006/relationships/hyperlink" Target="https://twitter.com/#!/cgtmagazine/status/1078344775475097601" TargetMode="External" /><Relationship Id="rId54" Type="http://schemas.openxmlformats.org/officeDocument/2006/relationships/hyperlink" Target="https://twitter.com/#!/cgtmagazine/status/1082331036711878656" TargetMode="External" /><Relationship Id="rId55" Type="http://schemas.openxmlformats.org/officeDocument/2006/relationships/hyperlink" Target="https://twitter.com/#!/simoneknaap/status/1078730807588593666" TargetMode="External" /><Relationship Id="rId56" Type="http://schemas.openxmlformats.org/officeDocument/2006/relationships/hyperlink" Target="https://twitter.com/#!/simoneknaap/status/1083123251725901824" TargetMode="External" /><Relationship Id="rId57" Type="http://schemas.openxmlformats.org/officeDocument/2006/relationships/hyperlink" Target="https://twitter.com/#!/ensembleiq/status/1082736273515790338" TargetMode="External" /><Relationship Id="rId58" Type="http://schemas.openxmlformats.org/officeDocument/2006/relationships/hyperlink" Target="https://twitter.com/#!/ensembleiq/status/1083061855990493185" TargetMode="External" /><Relationship Id="rId59" Type="http://schemas.openxmlformats.org/officeDocument/2006/relationships/hyperlink" Target="https://twitter.com/#!/davidshanker/status/1082750725975928834" TargetMode="External" /><Relationship Id="rId60" Type="http://schemas.openxmlformats.org/officeDocument/2006/relationships/hyperlink" Target="https://twitter.com/#!/davidshanker/status/1080854336492765186" TargetMode="External" /><Relationship Id="rId61" Type="http://schemas.openxmlformats.org/officeDocument/2006/relationships/hyperlink" Target="https://twitter.com/#!/davidshanker/status/1083160394766708736" TargetMode="External" /><Relationship Id="rId62" Type="http://schemas.openxmlformats.org/officeDocument/2006/relationships/comments" Target="../comments12.xml" /><Relationship Id="rId63" Type="http://schemas.openxmlformats.org/officeDocument/2006/relationships/vmlDrawing" Target="../drawings/vmlDrawing6.vml" /><Relationship Id="rId64" Type="http://schemas.openxmlformats.org/officeDocument/2006/relationships/table" Target="../tables/table22.xml" /><Relationship Id="rId6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hCELtnhq5" TargetMode="External" /><Relationship Id="rId2" Type="http://schemas.openxmlformats.org/officeDocument/2006/relationships/hyperlink" Target="https://t.co/f6ptUOnhaw" TargetMode="External" /><Relationship Id="rId3" Type="http://schemas.openxmlformats.org/officeDocument/2006/relationships/hyperlink" Target="http://www.hamacher.com/" TargetMode="External" /><Relationship Id="rId4" Type="http://schemas.openxmlformats.org/officeDocument/2006/relationships/hyperlink" Target="http://t.co/veXGlfJbtu" TargetMode="External" /><Relationship Id="rId5" Type="http://schemas.openxmlformats.org/officeDocument/2006/relationships/hyperlink" Target="http://t.co/GPQmR2B5bS" TargetMode="External" /><Relationship Id="rId6" Type="http://schemas.openxmlformats.org/officeDocument/2006/relationships/hyperlink" Target="http://www.p2pi.org/" TargetMode="External" /><Relationship Id="rId7" Type="http://schemas.openxmlformats.org/officeDocument/2006/relationships/hyperlink" Target="http://t.co/NchSXvwAIj" TargetMode="External" /><Relationship Id="rId8" Type="http://schemas.openxmlformats.org/officeDocument/2006/relationships/hyperlink" Target="http://t.co/hCe9vJfY" TargetMode="External" /><Relationship Id="rId9" Type="http://schemas.openxmlformats.org/officeDocument/2006/relationships/hyperlink" Target="http://www.progressivegrocer.com/" TargetMode="External" /><Relationship Id="rId10" Type="http://schemas.openxmlformats.org/officeDocument/2006/relationships/hyperlink" Target="http://t.co/OS8rmXHyqS" TargetMode="External" /><Relationship Id="rId11" Type="http://schemas.openxmlformats.org/officeDocument/2006/relationships/hyperlink" Target="http://blog.bdo.com/" TargetMode="External" /><Relationship Id="rId12" Type="http://schemas.openxmlformats.org/officeDocument/2006/relationships/hyperlink" Target="http://t.co/Gu8tTJ8DT1" TargetMode="External" /><Relationship Id="rId13" Type="http://schemas.openxmlformats.org/officeDocument/2006/relationships/hyperlink" Target="http://risnews.edgl.com/home" TargetMode="External" /><Relationship Id="rId14" Type="http://schemas.openxmlformats.org/officeDocument/2006/relationships/hyperlink" Target="https://pbs.twimg.com/profile_banners/20457668/1510004689" TargetMode="External" /><Relationship Id="rId15" Type="http://schemas.openxmlformats.org/officeDocument/2006/relationships/hyperlink" Target="https://pbs.twimg.com/profile_banners/2529005916/1516998013" TargetMode="External" /><Relationship Id="rId16" Type="http://schemas.openxmlformats.org/officeDocument/2006/relationships/hyperlink" Target="https://pbs.twimg.com/profile_banners/763778486146310145/1524498989" TargetMode="External" /><Relationship Id="rId17" Type="http://schemas.openxmlformats.org/officeDocument/2006/relationships/hyperlink" Target="https://pbs.twimg.com/profile_banners/14253334/1398379152" TargetMode="External" /><Relationship Id="rId18" Type="http://schemas.openxmlformats.org/officeDocument/2006/relationships/hyperlink" Target="https://pbs.twimg.com/profile_banners/290865230/1479163171" TargetMode="External" /><Relationship Id="rId19" Type="http://schemas.openxmlformats.org/officeDocument/2006/relationships/hyperlink" Target="https://pbs.twimg.com/profile_banners/20460872/1526934326" TargetMode="External" /><Relationship Id="rId20" Type="http://schemas.openxmlformats.org/officeDocument/2006/relationships/hyperlink" Target="https://pbs.twimg.com/profile_banners/20067285/1520860857" TargetMode="External" /><Relationship Id="rId21" Type="http://schemas.openxmlformats.org/officeDocument/2006/relationships/hyperlink" Target="https://pbs.twimg.com/profile_banners/580259049/1410538537" TargetMode="External" /><Relationship Id="rId22" Type="http://schemas.openxmlformats.org/officeDocument/2006/relationships/hyperlink" Target="https://pbs.twimg.com/profile_banners/17539499/1539608936" TargetMode="External" /><Relationship Id="rId23" Type="http://schemas.openxmlformats.org/officeDocument/2006/relationships/hyperlink" Target="https://pbs.twimg.com/profile_banners/106752032/1401392666" TargetMode="External" /><Relationship Id="rId24" Type="http://schemas.openxmlformats.org/officeDocument/2006/relationships/hyperlink" Target="https://pbs.twimg.com/profile_banners/239979111/1543954769" TargetMode="External" /><Relationship Id="rId25" Type="http://schemas.openxmlformats.org/officeDocument/2006/relationships/hyperlink" Target="https://pbs.twimg.com/profile_banners/25840746/1544544248" TargetMode="External" /><Relationship Id="rId26" Type="http://schemas.openxmlformats.org/officeDocument/2006/relationships/hyperlink" Target="https://pbs.twimg.com/profile_banners/20439423/1489346790" TargetMode="External" /><Relationship Id="rId27" Type="http://schemas.openxmlformats.org/officeDocument/2006/relationships/hyperlink" Target="https://pbs.twimg.com/profile_banners/177685684/1430159067" TargetMode="External" /><Relationship Id="rId28" Type="http://schemas.openxmlformats.org/officeDocument/2006/relationships/hyperlink" Target="https://pbs.twimg.com/profile_banners/107461525/1542232916" TargetMode="External" /><Relationship Id="rId29" Type="http://schemas.openxmlformats.org/officeDocument/2006/relationships/hyperlink" Target="https://pbs.twimg.com/profile_banners/282134662/1382118237"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6/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pbs.twimg.com/profile_background_images/703063069/0f5d1bf220521cd28a097b37272b9fff.jpeg" TargetMode="External" /><Relationship Id="rId39" Type="http://schemas.openxmlformats.org/officeDocument/2006/relationships/hyperlink" Target="http://abs.twimg.com/images/themes/theme15/bg.png" TargetMode="External" /><Relationship Id="rId40" Type="http://schemas.openxmlformats.org/officeDocument/2006/relationships/hyperlink" Target="http://abs.twimg.com/images/themes/theme9/bg.gif" TargetMode="External" /><Relationship Id="rId41" Type="http://schemas.openxmlformats.org/officeDocument/2006/relationships/hyperlink" Target="http://abs.twimg.com/images/themes/theme14/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9/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800624133616726016/WkSrgGo3_normal.jpg" TargetMode="External" /><Relationship Id="rId49" Type="http://schemas.openxmlformats.org/officeDocument/2006/relationships/hyperlink" Target="http://pbs.twimg.com/profile_images/763785096436461568/Gmu9I3qZ_normal.jpg" TargetMode="External" /><Relationship Id="rId50" Type="http://schemas.openxmlformats.org/officeDocument/2006/relationships/hyperlink" Target="http://pbs.twimg.com/profile_images/459409141228777472/RfDnn7bb_normal.jpeg" TargetMode="External" /><Relationship Id="rId51" Type="http://schemas.openxmlformats.org/officeDocument/2006/relationships/hyperlink" Target="http://pbs.twimg.com/profile_images/988863275/frenda_steve_1a_normal.jpeg" TargetMode="External" /><Relationship Id="rId52" Type="http://schemas.openxmlformats.org/officeDocument/2006/relationships/hyperlink" Target="http://pbs.twimg.com/profile_images/784864263693279233/gWNXFLKU_normal.jpg" TargetMode="External" /><Relationship Id="rId53" Type="http://schemas.openxmlformats.org/officeDocument/2006/relationships/hyperlink" Target="http://pbs.twimg.com/profile_images/936246179104546816/vPnBBHn-_normal.jpg" TargetMode="External" /><Relationship Id="rId54" Type="http://schemas.openxmlformats.org/officeDocument/2006/relationships/hyperlink" Target="http://pbs.twimg.com/profile_images/1072917948162076672/PQKmEpxW_normal.jpg" TargetMode="External" /><Relationship Id="rId55" Type="http://schemas.openxmlformats.org/officeDocument/2006/relationships/hyperlink" Target="http://pbs.twimg.com/profile_images/510447824958279680/UIsiSyvt_normal.png" TargetMode="External" /><Relationship Id="rId56" Type="http://schemas.openxmlformats.org/officeDocument/2006/relationships/hyperlink" Target="http://pbs.twimg.com/profile_images/877962175997812736/iyfQEmTp_normal.jpg" TargetMode="External" /><Relationship Id="rId57" Type="http://schemas.openxmlformats.org/officeDocument/2006/relationships/hyperlink" Target="http://pbs.twimg.com/profile_images/472101385899483136/Hiey8bNM_normal.jpeg" TargetMode="External" /><Relationship Id="rId58" Type="http://schemas.openxmlformats.org/officeDocument/2006/relationships/hyperlink" Target="http://pbs.twimg.com/profile_images/3125342787/abeafaa117b8b5dad1329e8d7c208ee9_normal.png" TargetMode="External" /><Relationship Id="rId59" Type="http://schemas.openxmlformats.org/officeDocument/2006/relationships/hyperlink" Target="http://pbs.twimg.com/profile_images/941402228732186624/ujSMhmvZ_normal.jpg" TargetMode="External" /><Relationship Id="rId60" Type="http://schemas.openxmlformats.org/officeDocument/2006/relationships/hyperlink" Target="http://pbs.twimg.com/profile_images/474221607884308480/mzsCEXDC_normal.jpeg" TargetMode="External" /><Relationship Id="rId61" Type="http://schemas.openxmlformats.org/officeDocument/2006/relationships/hyperlink" Target="http://pbs.twimg.com/profile_images/474188426015567873/Rz9mSeMm_normal.jpeg" TargetMode="External" /><Relationship Id="rId62" Type="http://schemas.openxmlformats.org/officeDocument/2006/relationships/hyperlink" Target="http://pbs.twimg.com/profile_images/1014173125129449475/trt5y-rE_normal.jpg" TargetMode="External" /><Relationship Id="rId63" Type="http://schemas.openxmlformats.org/officeDocument/2006/relationships/hyperlink" Target="http://pbs.twimg.com/profile_images/785535689819561984/X5KiijPc_normal.jpg" TargetMode="External" /><Relationship Id="rId64" Type="http://schemas.openxmlformats.org/officeDocument/2006/relationships/hyperlink" Target="https://twitter.com/mediagrowth18" TargetMode="External" /><Relationship Id="rId65" Type="http://schemas.openxmlformats.org/officeDocument/2006/relationships/hyperlink" Target="https://twitter.com/laura_freund" TargetMode="External" /><Relationship Id="rId66" Type="http://schemas.openxmlformats.org/officeDocument/2006/relationships/hyperlink" Target="https://twitter.com/ensembleiq" TargetMode="External" /><Relationship Id="rId67" Type="http://schemas.openxmlformats.org/officeDocument/2006/relationships/hyperlink" Target="https://twitter.com/davidshanker" TargetMode="External" /><Relationship Id="rId68" Type="http://schemas.openxmlformats.org/officeDocument/2006/relationships/hyperlink" Target="https://twitter.com/stevefrenda1" TargetMode="External" /><Relationship Id="rId69" Type="http://schemas.openxmlformats.org/officeDocument/2006/relationships/hyperlink" Target="https://twitter.com/bceagle47" TargetMode="External" /><Relationship Id="rId70" Type="http://schemas.openxmlformats.org/officeDocument/2006/relationships/hyperlink" Target="https://twitter.com/hrg_inc" TargetMode="External" /><Relationship Id="rId71" Type="http://schemas.openxmlformats.org/officeDocument/2006/relationships/hyperlink" Target="https://twitter.com/drugstorenews" TargetMode="External" /><Relationship Id="rId72" Type="http://schemas.openxmlformats.org/officeDocument/2006/relationships/hyperlink" Target="https://twitter.com/zimsusa" TargetMode="External" /><Relationship Id="rId73" Type="http://schemas.openxmlformats.org/officeDocument/2006/relationships/hyperlink" Target="https://twitter.com/path2purchaseiq" TargetMode="External" /><Relationship Id="rId74" Type="http://schemas.openxmlformats.org/officeDocument/2006/relationships/hyperlink" Target="https://twitter.com/cgtmagazine" TargetMode="External" /><Relationship Id="rId75" Type="http://schemas.openxmlformats.org/officeDocument/2006/relationships/hyperlink" Target="https://twitter.com/ccentral360" TargetMode="External" /><Relationship Id="rId76" Type="http://schemas.openxmlformats.org/officeDocument/2006/relationships/hyperlink" Target="https://twitter.com/pgrocer" TargetMode="External" /><Relationship Id="rId77" Type="http://schemas.openxmlformats.org/officeDocument/2006/relationships/hyperlink" Target="https://twitter.com/chainstoreage" TargetMode="External" /><Relationship Id="rId78" Type="http://schemas.openxmlformats.org/officeDocument/2006/relationships/hyperlink" Target="https://twitter.com/bdoconsumer" TargetMode="External" /><Relationship Id="rId79" Type="http://schemas.openxmlformats.org/officeDocument/2006/relationships/hyperlink" Target="https://twitter.com/aarete" TargetMode="External" /><Relationship Id="rId80" Type="http://schemas.openxmlformats.org/officeDocument/2006/relationships/hyperlink" Target="https://twitter.com/simoneknaap" TargetMode="External" /><Relationship Id="rId81" Type="http://schemas.openxmlformats.org/officeDocument/2006/relationships/comments" Target="../comments2.xml" /><Relationship Id="rId82" Type="http://schemas.openxmlformats.org/officeDocument/2006/relationships/vmlDrawing" Target="../drawings/vmlDrawing2.vml" /><Relationship Id="rId83" Type="http://schemas.openxmlformats.org/officeDocument/2006/relationships/table" Target="../tables/table2.xml" /><Relationship Id="rId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hubs.ly/H0g4kM00" TargetMode="External" /><Relationship Id="rId2" Type="http://schemas.openxmlformats.org/officeDocument/2006/relationships/hyperlink" Target="https://www.nxtbook.com/nxtbooks/ensembleiq/csa_20181112/index.php#/10" TargetMode="External" /><Relationship Id="rId3" Type="http://schemas.openxmlformats.org/officeDocument/2006/relationships/hyperlink" Target="https://www.nxtbook.com/nxtbooks/ensembleiq/csa_20190102/" TargetMode="External" /><Relationship Id="rId4" Type="http://schemas.openxmlformats.org/officeDocument/2006/relationships/hyperlink" Target="https://buff.ly/2RdhwEh" TargetMode="External" /><Relationship Id="rId5" Type="http://schemas.openxmlformats.org/officeDocument/2006/relationships/hyperlink" Target="https://events.ensembleiq.com/rcas-2019" TargetMode="External" /><Relationship Id="rId6" Type="http://schemas.openxmlformats.org/officeDocument/2006/relationships/hyperlink" Target="https://events.ensembleiq.com/rcas-2019/208595" TargetMode="External" /><Relationship Id="rId7"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8" Type="http://schemas.openxmlformats.org/officeDocument/2006/relationships/hyperlink" Target="https://hubs.ly/H0g423v0" TargetMode="External" /><Relationship Id="rId9" Type="http://schemas.openxmlformats.org/officeDocument/2006/relationships/hyperlink" Target="https://twitter.com/i/web/status/1080874137265098754" TargetMode="External" /><Relationship Id="rId10" Type="http://schemas.openxmlformats.org/officeDocument/2006/relationships/hyperlink" Target="https://lnkd.in/eQUscAN" TargetMode="External" /><Relationship Id="rId11" Type="http://schemas.openxmlformats.org/officeDocument/2006/relationships/hyperlink" Target="https://buff.ly/2RdhwEh" TargetMode="External" /><Relationship Id="rId12" Type="http://schemas.openxmlformats.org/officeDocument/2006/relationships/hyperlink" Target="https://buff.ly/2FgYZzU" TargetMode="External" /><Relationship Id="rId13" Type="http://schemas.openxmlformats.org/officeDocument/2006/relationships/hyperlink" Target="https://buff.ly/2UAeoAI" TargetMode="External" /><Relationship Id="rId14" Type="http://schemas.openxmlformats.org/officeDocument/2006/relationships/hyperlink" Target="https://lnkd.in/eQUscAN" TargetMode="External" /><Relationship Id="rId15" Type="http://schemas.openxmlformats.org/officeDocument/2006/relationships/hyperlink" Target="https://lnkd.in/ee6X9S2" TargetMode="External" /><Relationship Id="rId16" Type="http://schemas.openxmlformats.org/officeDocument/2006/relationships/hyperlink" Target="https://lnkd.in/ekaHayS" TargetMode="External" /><Relationship Id="rId17" Type="http://schemas.openxmlformats.org/officeDocument/2006/relationships/hyperlink" Target="https://www.linkedin.com/pulse/growth-trends-b2b-media-david-shanker-ceo-ensembleiq-kathi-simonsen/?published=t" TargetMode="External" /><Relationship Id="rId18" Type="http://schemas.openxmlformats.org/officeDocument/2006/relationships/hyperlink" Target="https://twitter.com/i/web/status/1080874137265098754" TargetMode="External" /><Relationship Id="rId19" Type="http://schemas.openxmlformats.org/officeDocument/2006/relationships/hyperlink" Target="https://hubs.ly/H0g423v0" TargetMode="External" /><Relationship Id="rId20" Type="http://schemas.openxmlformats.org/officeDocument/2006/relationships/hyperlink" Target="https://hubs.ly/H0g4kM00"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208595" TargetMode="External" /><Relationship Id="rId23"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24" Type="http://schemas.openxmlformats.org/officeDocument/2006/relationships/hyperlink" Target="https://www.nxtbook.com/nxtbooks/ensembleiq/csa_20181112/index.php#/10" TargetMode="External" /><Relationship Id="rId25" Type="http://schemas.openxmlformats.org/officeDocument/2006/relationships/hyperlink" Target="https://www.nxtbook.com/nxtbooks/ensembleiq/csa_20190102/"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534</v>
      </c>
      <c r="BB2" s="13" t="s">
        <v>546</v>
      </c>
      <c r="BC2" s="13" t="s">
        <v>547</v>
      </c>
      <c r="BD2" s="67" t="s">
        <v>838</v>
      </c>
      <c r="BE2" s="67" t="s">
        <v>839</v>
      </c>
      <c r="BF2" s="67" t="s">
        <v>840</v>
      </c>
      <c r="BG2" s="67" t="s">
        <v>841</v>
      </c>
      <c r="BH2" s="67" t="s">
        <v>842</v>
      </c>
      <c r="BI2" s="67" t="s">
        <v>843</v>
      </c>
      <c r="BJ2" s="67" t="s">
        <v>844</v>
      </c>
      <c r="BK2" s="67" t="s">
        <v>845</v>
      </c>
      <c r="BL2" s="67" t="s">
        <v>846</v>
      </c>
    </row>
    <row r="3" spans="1:64" ht="15" customHeight="1">
      <c r="A3" s="84" t="s">
        <v>212</v>
      </c>
      <c r="B3" s="84" t="s">
        <v>212</v>
      </c>
      <c r="C3" s="53" t="s">
        <v>854</v>
      </c>
      <c r="D3" s="54">
        <v>3</v>
      </c>
      <c r="E3" s="65" t="s">
        <v>132</v>
      </c>
      <c r="F3" s="55">
        <v>35</v>
      </c>
      <c r="G3" s="53"/>
      <c r="H3" s="57"/>
      <c r="I3" s="56"/>
      <c r="J3" s="56"/>
      <c r="K3" s="36" t="s">
        <v>65</v>
      </c>
      <c r="L3" s="62">
        <v>3</v>
      </c>
      <c r="M3" s="62"/>
      <c r="N3" s="63"/>
      <c r="O3" s="85" t="s">
        <v>176</v>
      </c>
      <c r="P3" s="87">
        <v>43468.03392361111</v>
      </c>
      <c r="Q3" s="85" t="s">
        <v>230</v>
      </c>
      <c r="R3" s="89" t="s">
        <v>250</v>
      </c>
      <c r="S3" s="85" t="s">
        <v>264</v>
      </c>
      <c r="T3" s="85"/>
      <c r="U3" s="85"/>
      <c r="V3" s="89" t="s">
        <v>290</v>
      </c>
      <c r="W3" s="87">
        <v>43468.03392361111</v>
      </c>
      <c r="X3" s="89" t="s">
        <v>302</v>
      </c>
      <c r="Y3" s="85"/>
      <c r="Z3" s="85"/>
      <c r="AA3" s="91" t="s">
        <v>323</v>
      </c>
      <c r="AB3" s="85"/>
      <c r="AC3" s="85" t="b">
        <v>0</v>
      </c>
      <c r="AD3" s="85">
        <v>0</v>
      </c>
      <c r="AE3" s="91" t="s">
        <v>344</v>
      </c>
      <c r="AF3" s="85" t="b">
        <v>0</v>
      </c>
      <c r="AG3" s="85" t="s">
        <v>345</v>
      </c>
      <c r="AH3" s="85"/>
      <c r="AI3" s="91" t="s">
        <v>344</v>
      </c>
      <c r="AJ3" s="85" t="b">
        <v>0</v>
      </c>
      <c r="AK3" s="85">
        <v>0</v>
      </c>
      <c r="AL3" s="91" t="s">
        <v>344</v>
      </c>
      <c r="AM3" s="85" t="s">
        <v>346</v>
      </c>
      <c r="AN3" s="85" t="b">
        <v>0</v>
      </c>
      <c r="AO3" s="91" t="s">
        <v>323</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9</v>
      </c>
      <c r="BK3" s="52">
        <v>100</v>
      </c>
      <c r="BL3" s="51">
        <v>9</v>
      </c>
    </row>
    <row r="4" spans="1:64" ht="15" customHeight="1">
      <c r="A4" s="84" t="s">
        <v>213</v>
      </c>
      <c r="B4" s="84" t="s">
        <v>223</v>
      </c>
      <c r="C4" s="53" t="s">
        <v>854</v>
      </c>
      <c r="D4" s="54">
        <v>3</v>
      </c>
      <c r="E4" s="65" t="s">
        <v>132</v>
      </c>
      <c r="F4" s="55">
        <v>35</v>
      </c>
      <c r="G4" s="53"/>
      <c r="H4" s="57"/>
      <c r="I4" s="56"/>
      <c r="J4" s="56"/>
      <c r="K4" s="36" t="s">
        <v>65</v>
      </c>
      <c r="L4" s="83">
        <v>4</v>
      </c>
      <c r="M4" s="83"/>
      <c r="N4" s="63"/>
      <c r="O4" s="86" t="s">
        <v>229</v>
      </c>
      <c r="P4" s="88">
        <v>43468.6662037037</v>
      </c>
      <c r="Q4" s="86" t="s">
        <v>231</v>
      </c>
      <c r="R4" s="86"/>
      <c r="S4" s="86"/>
      <c r="T4" s="86"/>
      <c r="U4" s="86"/>
      <c r="V4" s="90" t="s">
        <v>291</v>
      </c>
      <c r="W4" s="88">
        <v>43468.6662037037</v>
      </c>
      <c r="X4" s="90" t="s">
        <v>303</v>
      </c>
      <c r="Y4" s="86"/>
      <c r="Z4" s="86"/>
      <c r="AA4" s="92" t="s">
        <v>324</v>
      </c>
      <c r="AB4" s="86"/>
      <c r="AC4" s="86" t="b">
        <v>0</v>
      </c>
      <c r="AD4" s="86">
        <v>0</v>
      </c>
      <c r="AE4" s="92" t="s">
        <v>344</v>
      </c>
      <c r="AF4" s="86" t="b">
        <v>1</v>
      </c>
      <c r="AG4" s="86" t="s">
        <v>345</v>
      </c>
      <c r="AH4" s="86"/>
      <c r="AI4" s="92" t="s">
        <v>342</v>
      </c>
      <c r="AJ4" s="86" t="b">
        <v>0</v>
      </c>
      <c r="AK4" s="86">
        <v>0</v>
      </c>
      <c r="AL4" s="92" t="s">
        <v>344</v>
      </c>
      <c r="AM4" s="86" t="s">
        <v>346</v>
      </c>
      <c r="AN4" s="86" t="b">
        <v>0</v>
      </c>
      <c r="AO4" s="92" t="s">
        <v>324</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226</v>
      </c>
      <c r="C5" s="53" t="s">
        <v>854</v>
      </c>
      <c r="D5" s="54">
        <v>3</v>
      </c>
      <c r="E5" s="65" t="s">
        <v>132</v>
      </c>
      <c r="F5" s="55">
        <v>35</v>
      </c>
      <c r="G5" s="53"/>
      <c r="H5" s="57"/>
      <c r="I5" s="56"/>
      <c r="J5" s="56"/>
      <c r="K5" s="36" t="s">
        <v>65</v>
      </c>
      <c r="L5" s="83">
        <v>5</v>
      </c>
      <c r="M5" s="83"/>
      <c r="N5" s="63"/>
      <c r="O5" s="86" t="s">
        <v>229</v>
      </c>
      <c r="P5" s="88">
        <v>43468.6662037037</v>
      </c>
      <c r="Q5" s="86" t="s">
        <v>231</v>
      </c>
      <c r="R5" s="86"/>
      <c r="S5" s="86"/>
      <c r="T5" s="86"/>
      <c r="U5" s="86"/>
      <c r="V5" s="90" t="s">
        <v>291</v>
      </c>
      <c r="W5" s="88">
        <v>43468.6662037037</v>
      </c>
      <c r="X5" s="90" t="s">
        <v>303</v>
      </c>
      <c r="Y5" s="86"/>
      <c r="Z5" s="86"/>
      <c r="AA5" s="92" t="s">
        <v>324</v>
      </c>
      <c r="AB5" s="86"/>
      <c r="AC5" s="86" t="b">
        <v>0</v>
      </c>
      <c r="AD5" s="86">
        <v>0</v>
      </c>
      <c r="AE5" s="92" t="s">
        <v>344</v>
      </c>
      <c r="AF5" s="86" t="b">
        <v>1</v>
      </c>
      <c r="AG5" s="86" t="s">
        <v>345</v>
      </c>
      <c r="AH5" s="86"/>
      <c r="AI5" s="92" t="s">
        <v>342</v>
      </c>
      <c r="AJ5" s="86" t="b">
        <v>0</v>
      </c>
      <c r="AK5" s="86">
        <v>0</v>
      </c>
      <c r="AL5" s="92" t="s">
        <v>344</v>
      </c>
      <c r="AM5" s="86" t="s">
        <v>346</v>
      </c>
      <c r="AN5" s="86" t="b">
        <v>0</v>
      </c>
      <c r="AO5" s="92" t="s">
        <v>324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4</v>
      </c>
      <c r="BK5" s="52">
        <v>100</v>
      </c>
      <c r="BL5" s="51">
        <v>4</v>
      </c>
    </row>
    <row r="6" spans="1:64" ht="45">
      <c r="A6" s="84" t="s">
        <v>214</v>
      </c>
      <c r="B6" s="84" t="s">
        <v>214</v>
      </c>
      <c r="C6" s="53" t="s">
        <v>854</v>
      </c>
      <c r="D6" s="54">
        <v>3</v>
      </c>
      <c r="E6" s="65" t="s">
        <v>132</v>
      </c>
      <c r="F6" s="55">
        <v>35</v>
      </c>
      <c r="G6" s="53"/>
      <c r="H6" s="57"/>
      <c r="I6" s="56"/>
      <c r="J6" s="56"/>
      <c r="K6" s="36" t="s">
        <v>65</v>
      </c>
      <c r="L6" s="83">
        <v>6</v>
      </c>
      <c r="M6" s="83"/>
      <c r="N6" s="63"/>
      <c r="O6" s="86" t="s">
        <v>176</v>
      </c>
      <c r="P6" s="88">
        <v>43468.71585648148</v>
      </c>
      <c r="Q6" s="86" t="s">
        <v>232</v>
      </c>
      <c r="R6" s="90" t="s">
        <v>251</v>
      </c>
      <c r="S6" s="86" t="s">
        <v>265</v>
      </c>
      <c r="T6" s="86"/>
      <c r="U6" s="86"/>
      <c r="V6" s="90" t="s">
        <v>292</v>
      </c>
      <c r="W6" s="88">
        <v>43468.71585648148</v>
      </c>
      <c r="X6" s="90" t="s">
        <v>304</v>
      </c>
      <c r="Y6" s="86"/>
      <c r="Z6" s="86"/>
      <c r="AA6" s="92" t="s">
        <v>325</v>
      </c>
      <c r="AB6" s="86"/>
      <c r="AC6" s="86" t="b">
        <v>0</v>
      </c>
      <c r="AD6" s="86">
        <v>0</v>
      </c>
      <c r="AE6" s="92" t="s">
        <v>344</v>
      </c>
      <c r="AF6" s="86" t="b">
        <v>0</v>
      </c>
      <c r="AG6" s="86" t="s">
        <v>345</v>
      </c>
      <c r="AH6" s="86"/>
      <c r="AI6" s="92" t="s">
        <v>344</v>
      </c>
      <c r="AJ6" s="86" t="b">
        <v>0</v>
      </c>
      <c r="AK6" s="86">
        <v>0</v>
      </c>
      <c r="AL6" s="92" t="s">
        <v>344</v>
      </c>
      <c r="AM6" s="86" t="s">
        <v>347</v>
      </c>
      <c r="AN6" s="86" t="b">
        <v>1</v>
      </c>
      <c r="AO6" s="92" t="s">
        <v>325</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2</v>
      </c>
      <c r="BE6" s="52">
        <v>10.526315789473685</v>
      </c>
      <c r="BF6" s="51">
        <v>0</v>
      </c>
      <c r="BG6" s="52">
        <v>0</v>
      </c>
      <c r="BH6" s="51">
        <v>0</v>
      </c>
      <c r="BI6" s="52">
        <v>0</v>
      </c>
      <c r="BJ6" s="51">
        <v>17</v>
      </c>
      <c r="BK6" s="52">
        <v>89.47368421052632</v>
      </c>
      <c r="BL6" s="51">
        <v>19</v>
      </c>
    </row>
    <row r="7" spans="1:64" ht="45">
      <c r="A7" s="84" t="s">
        <v>215</v>
      </c>
      <c r="B7" s="84" t="s">
        <v>215</v>
      </c>
      <c r="C7" s="53" t="s">
        <v>854</v>
      </c>
      <c r="D7" s="54">
        <v>3</v>
      </c>
      <c r="E7" s="65" t="s">
        <v>132</v>
      </c>
      <c r="F7" s="55">
        <v>35</v>
      </c>
      <c r="G7" s="53"/>
      <c r="H7" s="57"/>
      <c r="I7" s="56"/>
      <c r="J7" s="56"/>
      <c r="K7" s="36" t="s">
        <v>65</v>
      </c>
      <c r="L7" s="83">
        <v>7</v>
      </c>
      <c r="M7" s="83"/>
      <c r="N7" s="63"/>
      <c r="O7" s="86" t="s">
        <v>176</v>
      </c>
      <c r="P7" s="88">
        <v>43472.479166666664</v>
      </c>
      <c r="Q7" s="86" t="s">
        <v>233</v>
      </c>
      <c r="R7" s="90" t="s">
        <v>252</v>
      </c>
      <c r="S7" s="86" t="s">
        <v>266</v>
      </c>
      <c r="T7" s="86"/>
      <c r="U7" s="90" t="s">
        <v>284</v>
      </c>
      <c r="V7" s="90" t="s">
        <v>284</v>
      </c>
      <c r="W7" s="88">
        <v>43472.479166666664</v>
      </c>
      <c r="X7" s="90" t="s">
        <v>305</v>
      </c>
      <c r="Y7" s="86"/>
      <c r="Z7" s="86"/>
      <c r="AA7" s="92" t="s">
        <v>326</v>
      </c>
      <c r="AB7" s="86"/>
      <c r="AC7" s="86" t="b">
        <v>0</v>
      </c>
      <c r="AD7" s="86">
        <v>0</v>
      </c>
      <c r="AE7" s="92" t="s">
        <v>344</v>
      </c>
      <c r="AF7" s="86" t="b">
        <v>0</v>
      </c>
      <c r="AG7" s="86" t="s">
        <v>345</v>
      </c>
      <c r="AH7" s="86"/>
      <c r="AI7" s="92" t="s">
        <v>344</v>
      </c>
      <c r="AJ7" s="86" t="b">
        <v>0</v>
      </c>
      <c r="AK7" s="86">
        <v>0</v>
      </c>
      <c r="AL7" s="92" t="s">
        <v>344</v>
      </c>
      <c r="AM7" s="86" t="s">
        <v>348</v>
      </c>
      <c r="AN7" s="86" t="b">
        <v>0</v>
      </c>
      <c r="AO7" s="92" t="s">
        <v>326</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6</v>
      </c>
      <c r="BK7" s="52">
        <v>100</v>
      </c>
      <c r="BL7" s="51">
        <v>6</v>
      </c>
    </row>
    <row r="8" spans="1:64" ht="45">
      <c r="A8" s="84" t="s">
        <v>216</v>
      </c>
      <c r="B8" s="84" t="s">
        <v>227</v>
      </c>
      <c r="C8" s="53" t="s">
        <v>854</v>
      </c>
      <c r="D8" s="54">
        <v>3</v>
      </c>
      <c r="E8" s="65" t="s">
        <v>132</v>
      </c>
      <c r="F8" s="55">
        <v>35</v>
      </c>
      <c r="G8" s="53"/>
      <c r="H8" s="57"/>
      <c r="I8" s="56"/>
      <c r="J8" s="56"/>
      <c r="K8" s="36" t="s">
        <v>65</v>
      </c>
      <c r="L8" s="83">
        <v>8</v>
      </c>
      <c r="M8" s="83"/>
      <c r="N8" s="63"/>
      <c r="O8" s="86" t="s">
        <v>229</v>
      </c>
      <c r="P8" s="88">
        <v>43452.833819444444</v>
      </c>
      <c r="Q8" s="86" t="s">
        <v>234</v>
      </c>
      <c r="R8" s="90" t="s">
        <v>253</v>
      </c>
      <c r="S8" s="86" t="s">
        <v>267</v>
      </c>
      <c r="T8" s="86" t="s">
        <v>272</v>
      </c>
      <c r="U8" s="86"/>
      <c r="V8" s="90" t="s">
        <v>293</v>
      </c>
      <c r="W8" s="88">
        <v>43452.833819444444</v>
      </c>
      <c r="X8" s="90" t="s">
        <v>306</v>
      </c>
      <c r="Y8" s="86"/>
      <c r="Z8" s="86"/>
      <c r="AA8" s="92" t="s">
        <v>327</v>
      </c>
      <c r="AB8" s="86"/>
      <c r="AC8" s="86" t="b">
        <v>0</v>
      </c>
      <c r="AD8" s="86">
        <v>0</v>
      </c>
      <c r="AE8" s="92" t="s">
        <v>344</v>
      </c>
      <c r="AF8" s="86" t="b">
        <v>0</v>
      </c>
      <c r="AG8" s="86" t="s">
        <v>345</v>
      </c>
      <c r="AH8" s="86"/>
      <c r="AI8" s="92" t="s">
        <v>344</v>
      </c>
      <c r="AJ8" s="86" t="b">
        <v>0</v>
      </c>
      <c r="AK8" s="86">
        <v>1</v>
      </c>
      <c r="AL8" s="92" t="s">
        <v>344</v>
      </c>
      <c r="AM8" s="86" t="s">
        <v>349</v>
      </c>
      <c r="AN8" s="86" t="b">
        <v>0</v>
      </c>
      <c r="AO8" s="92" t="s">
        <v>327</v>
      </c>
      <c r="AP8" s="86" t="s">
        <v>352</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c r="BE8" s="52"/>
      <c r="BF8" s="51"/>
      <c r="BG8" s="52"/>
      <c r="BH8" s="51"/>
      <c r="BI8" s="52"/>
      <c r="BJ8" s="51"/>
      <c r="BK8" s="52"/>
      <c r="BL8" s="51"/>
    </row>
    <row r="9" spans="1:64" ht="45">
      <c r="A9" s="84" t="s">
        <v>217</v>
      </c>
      <c r="B9" s="84" t="s">
        <v>227</v>
      </c>
      <c r="C9" s="53" t="s">
        <v>854</v>
      </c>
      <c r="D9" s="54">
        <v>3</v>
      </c>
      <c r="E9" s="65" t="s">
        <v>132</v>
      </c>
      <c r="F9" s="55">
        <v>35</v>
      </c>
      <c r="G9" s="53"/>
      <c r="H9" s="57"/>
      <c r="I9" s="56"/>
      <c r="J9" s="56"/>
      <c r="K9" s="36" t="s">
        <v>65</v>
      </c>
      <c r="L9" s="83">
        <v>9</v>
      </c>
      <c r="M9" s="83"/>
      <c r="N9" s="63"/>
      <c r="O9" s="86" t="s">
        <v>229</v>
      </c>
      <c r="P9" s="88">
        <v>43472.737662037034</v>
      </c>
      <c r="Q9" s="86" t="s">
        <v>235</v>
      </c>
      <c r="R9" s="86"/>
      <c r="S9" s="86"/>
      <c r="T9" s="86"/>
      <c r="U9" s="86"/>
      <c r="V9" s="90" t="s">
        <v>294</v>
      </c>
      <c r="W9" s="88">
        <v>43472.737662037034</v>
      </c>
      <c r="X9" s="90" t="s">
        <v>307</v>
      </c>
      <c r="Y9" s="86"/>
      <c r="Z9" s="86"/>
      <c r="AA9" s="92" t="s">
        <v>328</v>
      </c>
      <c r="AB9" s="86"/>
      <c r="AC9" s="86" t="b">
        <v>0</v>
      </c>
      <c r="AD9" s="86">
        <v>0</v>
      </c>
      <c r="AE9" s="92" t="s">
        <v>344</v>
      </c>
      <c r="AF9" s="86" t="b">
        <v>0</v>
      </c>
      <c r="AG9" s="86" t="s">
        <v>345</v>
      </c>
      <c r="AH9" s="86"/>
      <c r="AI9" s="92" t="s">
        <v>344</v>
      </c>
      <c r="AJ9" s="86" t="b">
        <v>0</v>
      </c>
      <c r="AK9" s="86">
        <v>1</v>
      </c>
      <c r="AL9" s="92" t="s">
        <v>327</v>
      </c>
      <c r="AM9" s="86" t="s">
        <v>350</v>
      </c>
      <c r="AN9" s="86" t="b">
        <v>0</v>
      </c>
      <c r="AO9" s="92" t="s">
        <v>327</v>
      </c>
      <c r="AP9" s="86" t="s">
        <v>176</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c r="BE9" s="52"/>
      <c r="BF9" s="51"/>
      <c r="BG9" s="52"/>
      <c r="BH9" s="51"/>
      <c r="BI9" s="52"/>
      <c r="BJ9" s="51"/>
      <c r="BK9" s="52"/>
      <c r="BL9" s="51"/>
    </row>
    <row r="10" spans="1:64" ht="45">
      <c r="A10" s="84" t="s">
        <v>216</v>
      </c>
      <c r="B10" s="84" t="s">
        <v>217</v>
      </c>
      <c r="C10" s="53" t="s">
        <v>854</v>
      </c>
      <c r="D10" s="54">
        <v>3</v>
      </c>
      <c r="E10" s="65" t="s">
        <v>132</v>
      </c>
      <c r="F10" s="55">
        <v>35</v>
      </c>
      <c r="G10" s="53"/>
      <c r="H10" s="57"/>
      <c r="I10" s="56"/>
      <c r="J10" s="56"/>
      <c r="K10" s="36" t="s">
        <v>66</v>
      </c>
      <c r="L10" s="83">
        <v>10</v>
      </c>
      <c r="M10" s="83"/>
      <c r="N10" s="63"/>
      <c r="O10" s="86" t="s">
        <v>229</v>
      </c>
      <c r="P10" s="88">
        <v>43452.833819444444</v>
      </c>
      <c r="Q10" s="86" t="s">
        <v>234</v>
      </c>
      <c r="R10" s="90" t="s">
        <v>253</v>
      </c>
      <c r="S10" s="86" t="s">
        <v>267</v>
      </c>
      <c r="T10" s="86" t="s">
        <v>272</v>
      </c>
      <c r="U10" s="86"/>
      <c r="V10" s="90" t="s">
        <v>293</v>
      </c>
      <c r="W10" s="88">
        <v>43452.833819444444</v>
      </c>
      <c r="X10" s="90" t="s">
        <v>306</v>
      </c>
      <c r="Y10" s="86"/>
      <c r="Z10" s="86"/>
      <c r="AA10" s="92" t="s">
        <v>327</v>
      </c>
      <c r="AB10" s="86"/>
      <c r="AC10" s="86" t="b">
        <v>0</v>
      </c>
      <c r="AD10" s="86">
        <v>0</v>
      </c>
      <c r="AE10" s="92" t="s">
        <v>344</v>
      </c>
      <c r="AF10" s="86" t="b">
        <v>0</v>
      </c>
      <c r="AG10" s="86" t="s">
        <v>345</v>
      </c>
      <c r="AH10" s="86"/>
      <c r="AI10" s="92" t="s">
        <v>344</v>
      </c>
      <c r="AJ10" s="86" t="b">
        <v>0</v>
      </c>
      <c r="AK10" s="86">
        <v>1</v>
      </c>
      <c r="AL10" s="92" t="s">
        <v>344</v>
      </c>
      <c r="AM10" s="86" t="s">
        <v>349</v>
      </c>
      <c r="AN10" s="86" t="b">
        <v>0</v>
      </c>
      <c r="AO10" s="92" t="s">
        <v>327</v>
      </c>
      <c r="AP10" s="86" t="s">
        <v>352</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1</v>
      </c>
      <c r="BE10" s="52">
        <v>3.8461538461538463</v>
      </c>
      <c r="BF10" s="51">
        <v>1</v>
      </c>
      <c r="BG10" s="52">
        <v>3.8461538461538463</v>
      </c>
      <c r="BH10" s="51">
        <v>0</v>
      </c>
      <c r="BI10" s="52">
        <v>0</v>
      </c>
      <c r="BJ10" s="51">
        <v>24</v>
      </c>
      <c r="BK10" s="52">
        <v>92.3076923076923</v>
      </c>
      <c r="BL10" s="51">
        <v>26</v>
      </c>
    </row>
    <row r="11" spans="1:64" ht="45">
      <c r="A11" s="84" t="s">
        <v>217</v>
      </c>
      <c r="B11" s="84" t="s">
        <v>216</v>
      </c>
      <c r="C11" s="53" t="s">
        <v>854</v>
      </c>
      <c r="D11" s="54">
        <v>3</v>
      </c>
      <c r="E11" s="65" t="s">
        <v>132</v>
      </c>
      <c r="F11" s="55">
        <v>35</v>
      </c>
      <c r="G11" s="53"/>
      <c r="H11" s="57"/>
      <c r="I11" s="56"/>
      <c r="J11" s="56"/>
      <c r="K11" s="36" t="s">
        <v>66</v>
      </c>
      <c r="L11" s="83">
        <v>11</v>
      </c>
      <c r="M11" s="83"/>
      <c r="N11" s="63"/>
      <c r="O11" s="86" t="s">
        <v>229</v>
      </c>
      <c r="P11" s="88">
        <v>43472.737662037034</v>
      </c>
      <c r="Q11" s="86" t="s">
        <v>235</v>
      </c>
      <c r="R11" s="86"/>
      <c r="S11" s="86"/>
      <c r="T11" s="86"/>
      <c r="U11" s="86"/>
      <c r="V11" s="90" t="s">
        <v>294</v>
      </c>
      <c r="W11" s="88">
        <v>43472.737662037034</v>
      </c>
      <c r="X11" s="90" t="s">
        <v>307</v>
      </c>
      <c r="Y11" s="86"/>
      <c r="Z11" s="86"/>
      <c r="AA11" s="92" t="s">
        <v>328</v>
      </c>
      <c r="AB11" s="86"/>
      <c r="AC11" s="86" t="b">
        <v>0</v>
      </c>
      <c r="AD11" s="86">
        <v>0</v>
      </c>
      <c r="AE11" s="92" t="s">
        <v>344</v>
      </c>
      <c r="AF11" s="86" t="b">
        <v>0</v>
      </c>
      <c r="AG11" s="86" t="s">
        <v>345</v>
      </c>
      <c r="AH11" s="86"/>
      <c r="AI11" s="92" t="s">
        <v>344</v>
      </c>
      <c r="AJ11" s="86" t="b">
        <v>0</v>
      </c>
      <c r="AK11" s="86">
        <v>1</v>
      </c>
      <c r="AL11" s="92" t="s">
        <v>327</v>
      </c>
      <c r="AM11" s="86" t="s">
        <v>350</v>
      </c>
      <c r="AN11" s="86" t="b">
        <v>0</v>
      </c>
      <c r="AO11" s="92" t="s">
        <v>327</v>
      </c>
      <c r="AP11" s="86" t="s">
        <v>176</v>
      </c>
      <c r="AQ11" s="86">
        <v>0</v>
      </c>
      <c r="AR11" s="86">
        <v>0</v>
      </c>
      <c r="AS11" s="86"/>
      <c r="AT11" s="86"/>
      <c r="AU11" s="86"/>
      <c r="AV11" s="86"/>
      <c r="AW11" s="86"/>
      <c r="AX11" s="86"/>
      <c r="AY11" s="86"/>
      <c r="AZ11" s="86"/>
      <c r="BA11">
        <v>1</v>
      </c>
      <c r="BB11" s="85" t="str">
        <f>REPLACE(INDEX(GroupVertices[Group],MATCH(Edges[[#This Row],[Vertex 1]],GroupVertices[Vertex],0)),1,1,"")</f>
        <v>4</v>
      </c>
      <c r="BC11" s="85" t="str">
        <f>REPLACE(INDEX(GroupVertices[Group],MATCH(Edges[[#This Row],[Vertex 2]],GroupVertices[Vertex],0)),1,1,"")</f>
        <v>4</v>
      </c>
      <c r="BD11" s="51">
        <v>1</v>
      </c>
      <c r="BE11" s="52">
        <v>4.3478260869565215</v>
      </c>
      <c r="BF11" s="51">
        <v>1</v>
      </c>
      <c r="BG11" s="52">
        <v>4.3478260869565215</v>
      </c>
      <c r="BH11" s="51">
        <v>0</v>
      </c>
      <c r="BI11" s="52">
        <v>0</v>
      </c>
      <c r="BJ11" s="51">
        <v>21</v>
      </c>
      <c r="BK11" s="52">
        <v>91.30434782608695</v>
      </c>
      <c r="BL11" s="51">
        <v>23</v>
      </c>
    </row>
    <row r="12" spans="1:64" ht="45">
      <c r="A12" s="84" t="s">
        <v>218</v>
      </c>
      <c r="B12" s="84" t="s">
        <v>224</v>
      </c>
      <c r="C12" s="53" t="s">
        <v>854</v>
      </c>
      <c r="D12" s="54">
        <v>3</v>
      </c>
      <c r="E12" s="65" t="s">
        <v>132</v>
      </c>
      <c r="F12" s="55">
        <v>35</v>
      </c>
      <c r="G12" s="53"/>
      <c r="H12" s="57"/>
      <c r="I12" s="56"/>
      <c r="J12" s="56"/>
      <c r="K12" s="36" t="s">
        <v>65</v>
      </c>
      <c r="L12" s="83">
        <v>12</v>
      </c>
      <c r="M12" s="83"/>
      <c r="N12" s="63"/>
      <c r="O12" s="86" t="s">
        <v>229</v>
      </c>
      <c r="P12" s="88">
        <v>43472.739583333336</v>
      </c>
      <c r="Q12" s="86" t="s">
        <v>236</v>
      </c>
      <c r="R12" s="86"/>
      <c r="S12" s="86"/>
      <c r="T12" s="86" t="s">
        <v>273</v>
      </c>
      <c r="U12" s="86"/>
      <c r="V12" s="90" t="s">
        <v>295</v>
      </c>
      <c r="W12" s="88">
        <v>43472.739583333336</v>
      </c>
      <c r="X12" s="90" t="s">
        <v>308</v>
      </c>
      <c r="Y12" s="86"/>
      <c r="Z12" s="86"/>
      <c r="AA12" s="92" t="s">
        <v>329</v>
      </c>
      <c r="AB12" s="86"/>
      <c r="AC12" s="86" t="b">
        <v>0</v>
      </c>
      <c r="AD12" s="86">
        <v>0</v>
      </c>
      <c r="AE12" s="92" t="s">
        <v>344</v>
      </c>
      <c r="AF12" s="86" t="b">
        <v>0</v>
      </c>
      <c r="AG12" s="86" t="s">
        <v>345</v>
      </c>
      <c r="AH12" s="86"/>
      <c r="AI12" s="92" t="s">
        <v>344</v>
      </c>
      <c r="AJ12" s="86" t="b">
        <v>0</v>
      </c>
      <c r="AK12" s="86">
        <v>1</v>
      </c>
      <c r="AL12" s="92" t="s">
        <v>336</v>
      </c>
      <c r="AM12" s="86" t="s">
        <v>346</v>
      </c>
      <c r="AN12" s="86" t="b">
        <v>0</v>
      </c>
      <c r="AO12" s="92" t="s">
        <v>336</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1</v>
      </c>
      <c r="BE12" s="52">
        <v>4.545454545454546</v>
      </c>
      <c r="BF12" s="51">
        <v>0</v>
      </c>
      <c r="BG12" s="52">
        <v>0</v>
      </c>
      <c r="BH12" s="51">
        <v>0</v>
      </c>
      <c r="BI12" s="52">
        <v>0</v>
      </c>
      <c r="BJ12" s="51">
        <v>21</v>
      </c>
      <c r="BK12" s="52">
        <v>95.45454545454545</v>
      </c>
      <c r="BL12" s="51">
        <v>22</v>
      </c>
    </row>
    <row r="13" spans="1:64" ht="45">
      <c r="A13" s="84" t="s">
        <v>219</v>
      </c>
      <c r="B13" s="84" t="s">
        <v>228</v>
      </c>
      <c r="C13" s="53" t="s">
        <v>854</v>
      </c>
      <c r="D13" s="54">
        <v>3</v>
      </c>
      <c r="E13" s="65" t="s">
        <v>132</v>
      </c>
      <c r="F13" s="55">
        <v>35</v>
      </c>
      <c r="G13" s="53"/>
      <c r="H13" s="57"/>
      <c r="I13" s="56"/>
      <c r="J13" s="56"/>
      <c r="K13" s="36" t="s">
        <v>65</v>
      </c>
      <c r="L13" s="83">
        <v>13</v>
      </c>
      <c r="M13" s="83"/>
      <c r="N13" s="63"/>
      <c r="O13" s="86" t="s">
        <v>229</v>
      </c>
      <c r="P13" s="88">
        <v>43472.77563657407</v>
      </c>
      <c r="Q13" s="86" t="s">
        <v>237</v>
      </c>
      <c r="R13" s="86"/>
      <c r="S13" s="86"/>
      <c r="T13" s="86"/>
      <c r="U13" s="86"/>
      <c r="V13" s="90" t="s">
        <v>296</v>
      </c>
      <c r="W13" s="88">
        <v>43472.77563657407</v>
      </c>
      <c r="X13" s="90" t="s">
        <v>309</v>
      </c>
      <c r="Y13" s="86"/>
      <c r="Z13" s="86"/>
      <c r="AA13" s="92" t="s">
        <v>330</v>
      </c>
      <c r="AB13" s="86"/>
      <c r="AC13" s="86" t="b">
        <v>0</v>
      </c>
      <c r="AD13" s="86">
        <v>0</v>
      </c>
      <c r="AE13" s="92" t="s">
        <v>344</v>
      </c>
      <c r="AF13" s="86" t="b">
        <v>0</v>
      </c>
      <c r="AG13" s="86" t="s">
        <v>345</v>
      </c>
      <c r="AH13" s="86"/>
      <c r="AI13" s="92" t="s">
        <v>344</v>
      </c>
      <c r="AJ13" s="86" t="b">
        <v>0</v>
      </c>
      <c r="AK13" s="86">
        <v>1</v>
      </c>
      <c r="AL13" s="92" t="s">
        <v>334</v>
      </c>
      <c r="AM13" s="86" t="s">
        <v>346</v>
      </c>
      <c r="AN13" s="86" t="b">
        <v>0</v>
      </c>
      <c r="AO13" s="92" t="s">
        <v>334</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2</v>
      </c>
      <c r="BE13" s="52">
        <v>10</v>
      </c>
      <c r="BF13" s="51">
        <v>0</v>
      </c>
      <c r="BG13" s="52">
        <v>0</v>
      </c>
      <c r="BH13" s="51">
        <v>0</v>
      </c>
      <c r="BI13" s="52">
        <v>0</v>
      </c>
      <c r="BJ13" s="51">
        <v>18</v>
      </c>
      <c r="BK13" s="52">
        <v>90</v>
      </c>
      <c r="BL13" s="51">
        <v>20</v>
      </c>
    </row>
    <row r="14" spans="1:64" ht="45">
      <c r="A14" s="84" t="s">
        <v>219</v>
      </c>
      <c r="B14" s="84" t="s">
        <v>223</v>
      </c>
      <c r="C14" s="53" t="s">
        <v>854</v>
      </c>
      <c r="D14" s="54">
        <v>3</v>
      </c>
      <c r="E14" s="65" t="s">
        <v>132</v>
      </c>
      <c r="F14" s="55">
        <v>35</v>
      </c>
      <c r="G14" s="53"/>
      <c r="H14" s="57"/>
      <c r="I14" s="56"/>
      <c r="J14" s="56"/>
      <c r="K14" s="36" t="s">
        <v>65</v>
      </c>
      <c r="L14" s="83">
        <v>14</v>
      </c>
      <c r="M14" s="83"/>
      <c r="N14" s="63"/>
      <c r="O14" s="86" t="s">
        <v>229</v>
      </c>
      <c r="P14" s="88">
        <v>43472.77563657407</v>
      </c>
      <c r="Q14" s="86" t="s">
        <v>237</v>
      </c>
      <c r="R14" s="86"/>
      <c r="S14" s="86"/>
      <c r="T14" s="86"/>
      <c r="U14" s="86"/>
      <c r="V14" s="90" t="s">
        <v>296</v>
      </c>
      <c r="W14" s="88">
        <v>43472.77563657407</v>
      </c>
      <c r="X14" s="90" t="s">
        <v>309</v>
      </c>
      <c r="Y14" s="86"/>
      <c r="Z14" s="86"/>
      <c r="AA14" s="92" t="s">
        <v>330</v>
      </c>
      <c r="AB14" s="86"/>
      <c r="AC14" s="86" t="b">
        <v>0</v>
      </c>
      <c r="AD14" s="86">
        <v>0</v>
      </c>
      <c r="AE14" s="92" t="s">
        <v>344</v>
      </c>
      <c r="AF14" s="86" t="b">
        <v>0</v>
      </c>
      <c r="AG14" s="86" t="s">
        <v>345</v>
      </c>
      <c r="AH14" s="86"/>
      <c r="AI14" s="92" t="s">
        <v>344</v>
      </c>
      <c r="AJ14" s="86" t="b">
        <v>0</v>
      </c>
      <c r="AK14" s="86">
        <v>1</v>
      </c>
      <c r="AL14" s="92" t="s">
        <v>334</v>
      </c>
      <c r="AM14" s="86" t="s">
        <v>346</v>
      </c>
      <c r="AN14" s="86" t="b">
        <v>0</v>
      </c>
      <c r="AO14" s="92" t="s">
        <v>334</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220</v>
      </c>
      <c r="B15" s="84" t="s">
        <v>220</v>
      </c>
      <c r="C15" s="53" t="s">
        <v>854</v>
      </c>
      <c r="D15" s="54">
        <v>3</v>
      </c>
      <c r="E15" s="65" t="s">
        <v>132</v>
      </c>
      <c r="F15" s="55">
        <v>35</v>
      </c>
      <c r="G15" s="53"/>
      <c r="H15" s="57"/>
      <c r="I15" s="56"/>
      <c r="J15" s="56"/>
      <c r="K15" s="36" t="s">
        <v>65</v>
      </c>
      <c r="L15" s="83">
        <v>15</v>
      </c>
      <c r="M15" s="83"/>
      <c r="N15" s="63"/>
      <c r="O15" s="86" t="s">
        <v>176</v>
      </c>
      <c r="P15" s="88">
        <v>43468.87787037037</v>
      </c>
      <c r="Q15" s="86" t="s">
        <v>238</v>
      </c>
      <c r="R15" s="90" t="s">
        <v>254</v>
      </c>
      <c r="S15" s="86" t="s">
        <v>267</v>
      </c>
      <c r="T15" s="86"/>
      <c r="U15" s="86"/>
      <c r="V15" s="90" t="s">
        <v>297</v>
      </c>
      <c r="W15" s="88">
        <v>43468.87787037037</v>
      </c>
      <c r="X15" s="90" t="s">
        <v>310</v>
      </c>
      <c r="Y15" s="86"/>
      <c r="Z15" s="86"/>
      <c r="AA15" s="92" t="s">
        <v>331</v>
      </c>
      <c r="AB15" s="86"/>
      <c r="AC15" s="86" t="b">
        <v>0</v>
      </c>
      <c r="AD15" s="86">
        <v>0</v>
      </c>
      <c r="AE15" s="92" t="s">
        <v>344</v>
      </c>
      <c r="AF15" s="86" t="b">
        <v>0</v>
      </c>
      <c r="AG15" s="86" t="s">
        <v>345</v>
      </c>
      <c r="AH15" s="86"/>
      <c r="AI15" s="92" t="s">
        <v>344</v>
      </c>
      <c r="AJ15" s="86" t="b">
        <v>0</v>
      </c>
      <c r="AK15" s="86">
        <v>0</v>
      </c>
      <c r="AL15" s="92" t="s">
        <v>344</v>
      </c>
      <c r="AM15" s="86" t="s">
        <v>346</v>
      </c>
      <c r="AN15" s="86" t="b">
        <v>0</v>
      </c>
      <c r="AO15" s="92" t="s">
        <v>331</v>
      </c>
      <c r="AP15" s="86" t="s">
        <v>176</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v>0</v>
      </c>
      <c r="BE15" s="52">
        <v>0</v>
      </c>
      <c r="BF15" s="51">
        <v>1</v>
      </c>
      <c r="BG15" s="52">
        <v>9.090909090909092</v>
      </c>
      <c r="BH15" s="51">
        <v>0</v>
      </c>
      <c r="BI15" s="52">
        <v>0</v>
      </c>
      <c r="BJ15" s="51">
        <v>10</v>
      </c>
      <c r="BK15" s="52">
        <v>90.9090909090909</v>
      </c>
      <c r="BL15" s="51">
        <v>11</v>
      </c>
    </row>
    <row r="16" spans="1:64" ht="45">
      <c r="A16" s="84" t="s">
        <v>221</v>
      </c>
      <c r="B16" s="84" t="s">
        <v>220</v>
      </c>
      <c r="C16" s="53" t="s">
        <v>854</v>
      </c>
      <c r="D16" s="54">
        <v>3</v>
      </c>
      <c r="E16" s="65" t="s">
        <v>132</v>
      </c>
      <c r="F16" s="55">
        <v>35</v>
      </c>
      <c r="G16" s="53"/>
      <c r="H16" s="57"/>
      <c r="I16" s="56"/>
      <c r="J16" s="56"/>
      <c r="K16" s="36" t="s">
        <v>65</v>
      </c>
      <c r="L16" s="83">
        <v>16</v>
      </c>
      <c r="M16" s="83"/>
      <c r="N16" s="63"/>
      <c r="O16" s="86" t="s">
        <v>229</v>
      </c>
      <c r="P16" s="88">
        <v>43473.55416666667</v>
      </c>
      <c r="Q16" s="86" t="s">
        <v>239</v>
      </c>
      <c r="R16" s="90" t="s">
        <v>255</v>
      </c>
      <c r="S16" s="86" t="s">
        <v>267</v>
      </c>
      <c r="T16" s="86"/>
      <c r="U16" s="86"/>
      <c r="V16" s="90" t="s">
        <v>298</v>
      </c>
      <c r="W16" s="88">
        <v>43473.55416666667</v>
      </c>
      <c r="X16" s="90" t="s">
        <v>311</v>
      </c>
      <c r="Y16" s="86"/>
      <c r="Z16" s="86"/>
      <c r="AA16" s="92" t="s">
        <v>332</v>
      </c>
      <c r="AB16" s="86"/>
      <c r="AC16" s="86" t="b">
        <v>0</v>
      </c>
      <c r="AD16" s="86">
        <v>0</v>
      </c>
      <c r="AE16" s="92" t="s">
        <v>344</v>
      </c>
      <c r="AF16" s="86" t="b">
        <v>0</v>
      </c>
      <c r="AG16" s="86" t="s">
        <v>345</v>
      </c>
      <c r="AH16" s="86"/>
      <c r="AI16" s="92" t="s">
        <v>344</v>
      </c>
      <c r="AJ16" s="86" t="b">
        <v>0</v>
      </c>
      <c r="AK16" s="86">
        <v>0</v>
      </c>
      <c r="AL16" s="92" t="s">
        <v>344</v>
      </c>
      <c r="AM16" s="86" t="s">
        <v>351</v>
      </c>
      <c r="AN16" s="86" t="b">
        <v>0</v>
      </c>
      <c r="AO16" s="92" t="s">
        <v>332</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1</v>
      </c>
      <c r="BE16" s="52">
        <v>3.8461538461538463</v>
      </c>
      <c r="BF16" s="51">
        <v>0</v>
      </c>
      <c r="BG16" s="52">
        <v>0</v>
      </c>
      <c r="BH16" s="51">
        <v>0</v>
      </c>
      <c r="BI16" s="52">
        <v>0</v>
      </c>
      <c r="BJ16" s="51">
        <v>25</v>
      </c>
      <c r="BK16" s="52">
        <v>96.15384615384616</v>
      </c>
      <c r="BL16" s="51">
        <v>26</v>
      </c>
    </row>
    <row r="17" spans="1:64" ht="45">
      <c r="A17" s="84" t="s">
        <v>222</v>
      </c>
      <c r="B17" s="84" t="s">
        <v>222</v>
      </c>
      <c r="C17" s="53" t="s">
        <v>854</v>
      </c>
      <c r="D17" s="54">
        <v>3</v>
      </c>
      <c r="E17" s="65" t="s">
        <v>132</v>
      </c>
      <c r="F17" s="55">
        <v>35</v>
      </c>
      <c r="G17" s="53"/>
      <c r="H17" s="57"/>
      <c r="I17" s="56"/>
      <c r="J17" s="56"/>
      <c r="K17" s="36" t="s">
        <v>65</v>
      </c>
      <c r="L17" s="83">
        <v>17</v>
      </c>
      <c r="M17" s="83"/>
      <c r="N17" s="63"/>
      <c r="O17" s="86" t="s">
        <v>176</v>
      </c>
      <c r="P17" s="88">
        <v>43473.572916666664</v>
      </c>
      <c r="Q17" s="86" t="s">
        <v>240</v>
      </c>
      <c r="R17" s="90" t="s">
        <v>256</v>
      </c>
      <c r="S17" s="86" t="s">
        <v>266</v>
      </c>
      <c r="T17" s="86" t="s">
        <v>274</v>
      </c>
      <c r="U17" s="86"/>
      <c r="V17" s="90" t="s">
        <v>299</v>
      </c>
      <c r="W17" s="88">
        <v>43473.572916666664</v>
      </c>
      <c r="X17" s="90" t="s">
        <v>312</v>
      </c>
      <c r="Y17" s="86"/>
      <c r="Z17" s="86"/>
      <c r="AA17" s="92" t="s">
        <v>333</v>
      </c>
      <c r="AB17" s="86"/>
      <c r="AC17" s="86" t="b">
        <v>0</v>
      </c>
      <c r="AD17" s="86">
        <v>0</v>
      </c>
      <c r="AE17" s="92" t="s">
        <v>344</v>
      </c>
      <c r="AF17" s="86" t="b">
        <v>0</v>
      </c>
      <c r="AG17" s="86" t="s">
        <v>345</v>
      </c>
      <c r="AH17" s="86"/>
      <c r="AI17" s="92" t="s">
        <v>344</v>
      </c>
      <c r="AJ17" s="86" t="b">
        <v>0</v>
      </c>
      <c r="AK17" s="86">
        <v>0</v>
      </c>
      <c r="AL17" s="92" t="s">
        <v>344</v>
      </c>
      <c r="AM17" s="86" t="s">
        <v>348</v>
      </c>
      <c r="AN17" s="86" t="b">
        <v>0</v>
      </c>
      <c r="AO17" s="92" t="s">
        <v>333</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1</v>
      </c>
      <c r="BE17" s="52">
        <v>2.5</v>
      </c>
      <c r="BF17" s="51">
        <v>0</v>
      </c>
      <c r="BG17" s="52">
        <v>0</v>
      </c>
      <c r="BH17" s="51">
        <v>0</v>
      </c>
      <c r="BI17" s="52">
        <v>0</v>
      </c>
      <c r="BJ17" s="51">
        <v>39</v>
      </c>
      <c r="BK17" s="52">
        <v>97.5</v>
      </c>
      <c r="BL17" s="51">
        <v>40</v>
      </c>
    </row>
    <row r="18" spans="1:64" ht="45">
      <c r="A18" s="84" t="s">
        <v>223</v>
      </c>
      <c r="B18" s="84" t="s">
        <v>228</v>
      </c>
      <c r="C18" s="53" t="s">
        <v>854</v>
      </c>
      <c r="D18" s="54">
        <v>3</v>
      </c>
      <c r="E18" s="65" t="s">
        <v>132</v>
      </c>
      <c r="F18" s="55">
        <v>35</v>
      </c>
      <c r="G18" s="53"/>
      <c r="H18" s="57"/>
      <c r="I18" s="56"/>
      <c r="J18" s="56"/>
      <c r="K18" s="36" t="s">
        <v>65</v>
      </c>
      <c r="L18" s="83">
        <v>18</v>
      </c>
      <c r="M18" s="83"/>
      <c r="N18" s="63"/>
      <c r="O18" s="86" t="s">
        <v>229</v>
      </c>
      <c r="P18" s="88">
        <v>43472.77489583333</v>
      </c>
      <c r="Q18" s="86" t="s">
        <v>241</v>
      </c>
      <c r="R18" s="90" t="s">
        <v>257</v>
      </c>
      <c r="S18" s="86" t="s">
        <v>268</v>
      </c>
      <c r="T18" s="86" t="s">
        <v>275</v>
      </c>
      <c r="U18" s="90" t="s">
        <v>285</v>
      </c>
      <c r="V18" s="90" t="s">
        <v>285</v>
      </c>
      <c r="W18" s="88">
        <v>43472.77489583333</v>
      </c>
      <c r="X18" s="90" t="s">
        <v>313</v>
      </c>
      <c r="Y18" s="86"/>
      <c r="Z18" s="86"/>
      <c r="AA18" s="92" t="s">
        <v>334</v>
      </c>
      <c r="AB18" s="86"/>
      <c r="AC18" s="86" t="b">
        <v>0</v>
      </c>
      <c r="AD18" s="86">
        <v>0</v>
      </c>
      <c r="AE18" s="92" t="s">
        <v>344</v>
      </c>
      <c r="AF18" s="86" t="b">
        <v>0</v>
      </c>
      <c r="AG18" s="86" t="s">
        <v>345</v>
      </c>
      <c r="AH18" s="86"/>
      <c r="AI18" s="92" t="s">
        <v>344</v>
      </c>
      <c r="AJ18" s="86" t="b">
        <v>0</v>
      </c>
      <c r="AK18" s="86">
        <v>1</v>
      </c>
      <c r="AL18" s="92" t="s">
        <v>344</v>
      </c>
      <c r="AM18" s="86" t="s">
        <v>351</v>
      </c>
      <c r="AN18" s="86" t="b">
        <v>0</v>
      </c>
      <c r="AO18" s="92" t="s">
        <v>334</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2</v>
      </c>
      <c r="BE18" s="52">
        <v>8.695652173913043</v>
      </c>
      <c r="BF18" s="51">
        <v>0</v>
      </c>
      <c r="BG18" s="52">
        <v>0</v>
      </c>
      <c r="BH18" s="51">
        <v>0</v>
      </c>
      <c r="BI18" s="52">
        <v>0</v>
      </c>
      <c r="BJ18" s="51">
        <v>21</v>
      </c>
      <c r="BK18" s="52">
        <v>91.30434782608695</v>
      </c>
      <c r="BL18" s="51">
        <v>23</v>
      </c>
    </row>
    <row r="19" spans="1:64" ht="30">
      <c r="A19" s="84" t="s">
        <v>224</v>
      </c>
      <c r="B19" s="84" t="s">
        <v>224</v>
      </c>
      <c r="C19" s="53" t="s">
        <v>855</v>
      </c>
      <c r="D19" s="54">
        <v>3</v>
      </c>
      <c r="E19" s="65" t="s">
        <v>136</v>
      </c>
      <c r="F19" s="55">
        <v>35</v>
      </c>
      <c r="G19" s="53"/>
      <c r="H19" s="57"/>
      <c r="I19" s="56"/>
      <c r="J19" s="56"/>
      <c r="K19" s="36" t="s">
        <v>65</v>
      </c>
      <c r="L19" s="83">
        <v>19</v>
      </c>
      <c r="M19" s="83"/>
      <c r="N19" s="63"/>
      <c r="O19" s="86" t="s">
        <v>176</v>
      </c>
      <c r="P19" s="88">
        <v>43461.73614583333</v>
      </c>
      <c r="Q19" s="86" t="s">
        <v>242</v>
      </c>
      <c r="R19" s="90" t="s">
        <v>258</v>
      </c>
      <c r="S19" s="86" t="s">
        <v>269</v>
      </c>
      <c r="T19" s="86" t="s">
        <v>276</v>
      </c>
      <c r="U19" s="90" t="s">
        <v>286</v>
      </c>
      <c r="V19" s="90" t="s">
        <v>286</v>
      </c>
      <c r="W19" s="88">
        <v>43461.73614583333</v>
      </c>
      <c r="X19" s="90" t="s">
        <v>314</v>
      </c>
      <c r="Y19" s="86"/>
      <c r="Z19" s="86"/>
      <c r="AA19" s="92" t="s">
        <v>335</v>
      </c>
      <c r="AB19" s="86"/>
      <c r="AC19" s="86" t="b">
        <v>0</v>
      </c>
      <c r="AD19" s="86">
        <v>2</v>
      </c>
      <c r="AE19" s="92" t="s">
        <v>344</v>
      </c>
      <c r="AF19" s="86" t="b">
        <v>0</v>
      </c>
      <c r="AG19" s="86" t="s">
        <v>345</v>
      </c>
      <c r="AH19" s="86"/>
      <c r="AI19" s="92" t="s">
        <v>344</v>
      </c>
      <c r="AJ19" s="86" t="b">
        <v>0</v>
      </c>
      <c r="AK19" s="86">
        <v>1</v>
      </c>
      <c r="AL19" s="92" t="s">
        <v>344</v>
      </c>
      <c r="AM19" s="86" t="s">
        <v>351</v>
      </c>
      <c r="AN19" s="86" t="b">
        <v>0</v>
      </c>
      <c r="AO19" s="92" t="s">
        <v>335</v>
      </c>
      <c r="AP19" s="86" t="s">
        <v>352</v>
      </c>
      <c r="AQ19" s="86">
        <v>0</v>
      </c>
      <c r="AR19" s="86">
        <v>0</v>
      </c>
      <c r="AS19" s="86"/>
      <c r="AT19" s="86"/>
      <c r="AU19" s="86"/>
      <c r="AV19" s="86"/>
      <c r="AW19" s="86"/>
      <c r="AX19" s="86"/>
      <c r="AY19" s="86"/>
      <c r="AZ19" s="86"/>
      <c r="BA19">
        <v>2</v>
      </c>
      <c r="BB19" s="85" t="str">
        <f>REPLACE(INDEX(GroupVertices[Group],MATCH(Edges[[#This Row],[Vertex 1]],GroupVertices[Vertex],0)),1,1,"")</f>
        <v>3</v>
      </c>
      <c r="BC19" s="85" t="str">
        <f>REPLACE(INDEX(GroupVertices[Group],MATCH(Edges[[#This Row],[Vertex 2]],GroupVertices[Vertex],0)),1,1,"")</f>
        <v>3</v>
      </c>
      <c r="BD19" s="51">
        <v>3</v>
      </c>
      <c r="BE19" s="52">
        <v>7.142857142857143</v>
      </c>
      <c r="BF19" s="51">
        <v>1</v>
      </c>
      <c r="BG19" s="52">
        <v>2.380952380952381</v>
      </c>
      <c r="BH19" s="51">
        <v>0</v>
      </c>
      <c r="BI19" s="52">
        <v>0</v>
      </c>
      <c r="BJ19" s="51">
        <v>38</v>
      </c>
      <c r="BK19" s="52">
        <v>90.47619047619048</v>
      </c>
      <c r="BL19" s="51">
        <v>42</v>
      </c>
    </row>
    <row r="20" spans="1:64" ht="30">
      <c r="A20" s="84" t="s">
        <v>224</v>
      </c>
      <c r="B20" s="84" t="s">
        <v>224</v>
      </c>
      <c r="C20" s="53" t="s">
        <v>855</v>
      </c>
      <c r="D20" s="54">
        <v>3</v>
      </c>
      <c r="E20" s="65" t="s">
        <v>136</v>
      </c>
      <c r="F20" s="55">
        <v>35</v>
      </c>
      <c r="G20" s="53"/>
      <c r="H20" s="57"/>
      <c r="I20" s="56"/>
      <c r="J20" s="56"/>
      <c r="K20" s="36" t="s">
        <v>65</v>
      </c>
      <c r="L20" s="83">
        <v>20</v>
      </c>
      <c r="M20" s="83"/>
      <c r="N20" s="63"/>
      <c r="O20" s="86" t="s">
        <v>176</v>
      </c>
      <c r="P20" s="88">
        <v>43472.736134259256</v>
      </c>
      <c r="Q20" s="86" t="s">
        <v>243</v>
      </c>
      <c r="R20" s="90" t="s">
        <v>259</v>
      </c>
      <c r="S20" s="86" t="s">
        <v>269</v>
      </c>
      <c r="T20" s="86" t="s">
        <v>277</v>
      </c>
      <c r="U20" s="90" t="s">
        <v>287</v>
      </c>
      <c r="V20" s="90" t="s">
        <v>287</v>
      </c>
      <c r="W20" s="88">
        <v>43472.736134259256</v>
      </c>
      <c r="X20" s="90" t="s">
        <v>315</v>
      </c>
      <c r="Y20" s="86"/>
      <c r="Z20" s="86"/>
      <c r="AA20" s="92" t="s">
        <v>336</v>
      </c>
      <c r="AB20" s="86"/>
      <c r="AC20" s="86" t="b">
        <v>0</v>
      </c>
      <c r="AD20" s="86">
        <v>0</v>
      </c>
      <c r="AE20" s="92" t="s">
        <v>344</v>
      </c>
      <c r="AF20" s="86" t="b">
        <v>0</v>
      </c>
      <c r="AG20" s="86" t="s">
        <v>345</v>
      </c>
      <c r="AH20" s="86"/>
      <c r="AI20" s="92" t="s">
        <v>344</v>
      </c>
      <c r="AJ20" s="86" t="b">
        <v>0</v>
      </c>
      <c r="AK20" s="86">
        <v>1</v>
      </c>
      <c r="AL20" s="92" t="s">
        <v>344</v>
      </c>
      <c r="AM20" s="86" t="s">
        <v>351</v>
      </c>
      <c r="AN20" s="86" t="b">
        <v>0</v>
      </c>
      <c r="AO20" s="92" t="s">
        <v>336</v>
      </c>
      <c r="AP20" s="86" t="s">
        <v>176</v>
      </c>
      <c r="AQ20" s="86">
        <v>0</v>
      </c>
      <c r="AR20" s="86">
        <v>0</v>
      </c>
      <c r="AS20" s="86"/>
      <c r="AT20" s="86"/>
      <c r="AU20" s="86"/>
      <c r="AV20" s="86"/>
      <c r="AW20" s="86"/>
      <c r="AX20" s="86"/>
      <c r="AY20" s="86"/>
      <c r="AZ20" s="86"/>
      <c r="BA20">
        <v>2</v>
      </c>
      <c r="BB20" s="85" t="str">
        <f>REPLACE(INDEX(GroupVertices[Group],MATCH(Edges[[#This Row],[Vertex 1]],GroupVertices[Vertex],0)),1,1,"")</f>
        <v>3</v>
      </c>
      <c r="BC20" s="85" t="str">
        <f>REPLACE(INDEX(GroupVertices[Group],MATCH(Edges[[#This Row],[Vertex 2]],GroupVertices[Vertex],0)),1,1,"")</f>
        <v>3</v>
      </c>
      <c r="BD20" s="51">
        <v>2</v>
      </c>
      <c r="BE20" s="52">
        <v>4.761904761904762</v>
      </c>
      <c r="BF20" s="51">
        <v>0</v>
      </c>
      <c r="BG20" s="52">
        <v>0</v>
      </c>
      <c r="BH20" s="51">
        <v>0</v>
      </c>
      <c r="BI20" s="52">
        <v>0</v>
      </c>
      <c r="BJ20" s="51">
        <v>40</v>
      </c>
      <c r="BK20" s="52">
        <v>95.23809523809524</v>
      </c>
      <c r="BL20" s="51">
        <v>42</v>
      </c>
    </row>
    <row r="21" spans="1:64" ht="45">
      <c r="A21" s="84" t="s">
        <v>225</v>
      </c>
      <c r="B21" s="84" t="s">
        <v>224</v>
      </c>
      <c r="C21" s="53" t="s">
        <v>854</v>
      </c>
      <c r="D21" s="54">
        <v>3</v>
      </c>
      <c r="E21" s="65" t="s">
        <v>132</v>
      </c>
      <c r="F21" s="55">
        <v>35</v>
      </c>
      <c r="G21" s="53"/>
      <c r="H21" s="57"/>
      <c r="I21" s="56"/>
      <c r="J21" s="56"/>
      <c r="K21" s="36" t="s">
        <v>65</v>
      </c>
      <c r="L21" s="83">
        <v>21</v>
      </c>
      <c r="M21" s="83"/>
      <c r="N21" s="63"/>
      <c r="O21" s="86" t="s">
        <v>229</v>
      </c>
      <c r="P21" s="88">
        <v>43462.801400462966</v>
      </c>
      <c r="Q21" s="86" t="s">
        <v>244</v>
      </c>
      <c r="R21" s="86"/>
      <c r="S21" s="86"/>
      <c r="T21" s="86" t="s">
        <v>278</v>
      </c>
      <c r="U21" s="86"/>
      <c r="V21" s="90" t="s">
        <v>300</v>
      </c>
      <c r="W21" s="88">
        <v>43462.801400462966</v>
      </c>
      <c r="X21" s="90" t="s">
        <v>316</v>
      </c>
      <c r="Y21" s="86"/>
      <c r="Z21" s="86"/>
      <c r="AA21" s="92" t="s">
        <v>337</v>
      </c>
      <c r="AB21" s="86"/>
      <c r="AC21" s="86" t="b">
        <v>0</v>
      </c>
      <c r="AD21" s="86">
        <v>0</v>
      </c>
      <c r="AE21" s="92" t="s">
        <v>344</v>
      </c>
      <c r="AF21" s="86" t="b">
        <v>0</v>
      </c>
      <c r="AG21" s="86" t="s">
        <v>345</v>
      </c>
      <c r="AH21" s="86"/>
      <c r="AI21" s="92" t="s">
        <v>344</v>
      </c>
      <c r="AJ21" s="86" t="b">
        <v>0</v>
      </c>
      <c r="AK21" s="86">
        <v>1</v>
      </c>
      <c r="AL21" s="92" t="s">
        <v>335</v>
      </c>
      <c r="AM21" s="86" t="s">
        <v>351</v>
      </c>
      <c r="AN21" s="86" t="b">
        <v>0</v>
      </c>
      <c r="AO21" s="92" t="s">
        <v>335</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1</v>
      </c>
      <c r="BE21" s="52">
        <v>4.761904761904762</v>
      </c>
      <c r="BF21" s="51">
        <v>0</v>
      </c>
      <c r="BG21" s="52">
        <v>0</v>
      </c>
      <c r="BH21" s="51">
        <v>0</v>
      </c>
      <c r="BI21" s="52">
        <v>0</v>
      </c>
      <c r="BJ21" s="51">
        <v>20</v>
      </c>
      <c r="BK21" s="52">
        <v>95.23809523809524</v>
      </c>
      <c r="BL21" s="51">
        <v>21</v>
      </c>
    </row>
    <row r="22" spans="1:64" ht="45">
      <c r="A22" s="84" t="s">
        <v>225</v>
      </c>
      <c r="B22" s="84" t="s">
        <v>223</v>
      </c>
      <c r="C22" s="53" t="s">
        <v>854</v>
      </c>
      <c r="D22" s="54">
        <v>3</v>
      </c>
      <c r="E22" s="65" t="s">
        <v>132</v>
      </c>
      <c r="F22" s="55">
        <v>35</v>
      </c>
      <c r="G22" s="53"/>
      <c r="H22" s="57"/>
      <c r="I22" s="56"/>
      <c r="J22" s="56"/>
      <c r="K22" s="36" t="s">
        <v>65</v>
      </c>
      <c r="L22" s="83">
        <v>22</v>
      </c>
      <c r="M22" s="83"/>
      <c r="N22" s="63"/>
      <c r="O22" s="86" t="s">
        <v>229</v>
      </c>
      <c r="P22" s="88">
        <v>43474.92223379629</v>
      </c>
      <c r="Q22" s="86" t="s">
        <v>245</v>
      </c>
      <c r="R22" s="86"/>
      <c r="S22" s="86"/>
      <c r="T22" s="86" t="s">
        <v>279</v>
      </c>
      <c r="U22" s="86"/>
      <c r="V22" s="90" t="s">
        <v>300</v>
      </c>
      <c r="W22" s="88">
        <v>43474.92223379629</v>
      </c>
      <c r="X22" s="90" t="s">
        <v>317</v>
      </c>
      <c r="Y22" s="86"/>
      <c r="Z22" s="86"/>
      <c r="AA22" s="92" t="s">
        <v>338</v>
      </c>
      <c r="AB22" s="86"/>
      <c r="AC22" s="86" t="b">
        <v>0</v>
      </c>
      <c r="AD22" s="86">
        <v>0</v>
      </c>
      <c r="AE22" s="92" t="s">
        <v>344</v>
      </c>
      <c r="AF22" s="86" t="b">
        <v>0</v>
      </c>
      <c r="AG22" s="86" t="s">
        <v>345</v>
      </c>
      <c r="AH22" s="86"/>
      <c r="AI22" s="92" t="s">
        <v>344</v>
      </c>
      <c r="AJ22" s="86" t="b">
        <v>0</v>
      </c>
      <c r="AK22" s="86">
        <v>2</v>
      </c>
      <c r="AL22" s="92" t="s">
        <v>339</v>
      </c>
      <c r="AM22" s="86" t="s">
        <v>351</v>
      </c>
      <c r="AN22" s="86" t="b">
        <v>0</v>
      </c>
      <c r="AO22" s="92" t="s">
        <v>339</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1</v>
      </c>
      <c r="BD22" s="51">
        <v>2</v>
      </c>
      <c r="BE22" s="52">
        <v>6.896551724137931</v>
      </c>
      <c r="BF22" s="51">
        <v>0</v>
      </c>
      <c r="BG22" s="52">
        <v>0</v>
      </c>
      <c r="BH22" s="51">
        <v>0</v>
      </c>
      <c r="BI22" s="52">
        <v>0</v>
      </c>
      <c r="BJ22" s="51">
        <v>27</v>
      </c>
      <c r="BK22" s="52">
        <v>93.10344827586206</v>
      </c>
      <c r="BL22" s="51">
        <v>29</v>
      </c>
    </row>
    <row r="23" spans="1:64" ht="30">
      <c r="A23" s="84" t="s">
        <v>223</v>
      </c>
      <c r="B23" s="84" t="s">
        <v>223</v>
      </c>
      <c r="C23" s="53" t="s">
        <v>855</v>
      </c>
      <c r="D23" s="54">
        <v>3</v>
      </c>
      <c r="E23" s="65" t="s">
        <v>136</v>
      </c>
      <c r="F23" s="55">
        <v>35</v>
      </c>
      <c r="G23" s="53"/>
      <c r="H23" s="57"/>
      <c r="I23" s="56"/>
      <c r="J23" s="56"/>
      <c r="K23" s="36" t="s">
        <v>65</v>
      </c>
      <c r="L23" s="83">
        <v>23</v>
      </c>
      <c r="M23" s="83"/>
      <c r="N23" s="63"/>
      <c r="O23" s="86" t="s">
        <v>176</v>
      </c>
      <c r="P23" s="88">
        <v>43473.854375</v>
      </c>
      <c r="Q23" s="86" t="s">
        <v>246</v>
      </c>
      <c r="R23" s="90" t="s">
        <v>260</v>
      </c>
      <c r="S23" s="86" t="s">
        <v>268</v>
      </c>
      <c r="T23" s="86" t="s">
        <v>280</v>
      </c>
      <c r="U23" s="90" t="s">
        <v>288</v>
      </c>
      <c r="V23" s="90" t="s">
        <v>288</v>
      </c>
      <c r="W23" s="88">
        <v>43473.854375</v>
      </c>
      <c r="X23" s="90" t="s">
        <v>318</v>
      </c>
      <c r="Y23" s="86"/>
      <c r="Z23" s="86"/>
      <c r="AA23" s="92" t="s">
        <v>339</v>
      </c>
      <c r="AB23" s="86"/>
      <c r="AC23" s="86" t="b">
        <v>0</v>
      </c>
      <c r="AD23" s="86">
        <v>2</v>
      </c>
      <c r="AE23" s="92" t="s">
        <v>344</v>
      </c>
      <c r="AF23" s="86" t="b">
        <v>0</v>
      </c>
      <c r="AG23" s="86" t="s">
        <v>345</v>
      </c>
      <c r="AH23" s="86"/>
      <c r="AI23" s="92" t="s">
        <v>344</v>
      </c>
      <c r="AJ23" s="86" t="b">
        <v>0</v>
      </c>
      <c r="AK23" s="86">
        <v>1</v>
      </c>
      <c r="AL23" s="92" t="s">
        <v>344</v>
      </c>
      <c r="AM23" s="86" t="s">
        <v>351</v>
      </c>
      <c r="AN23" s="86" t="b">
        <v>0</v>
      </c>
      <c r="AO23" s="92" t="s">
        <v>339</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4</v>
      </c>
      <c r="BE23" s="52">
        <v>8</v>
      </c>
      <c r="BF23" s="51">
        <v>1</v>
      </c>
      <c r="BG23" s="52">
        <v>2</v>
      </c>
      <c r="BH23" s="51">
        <v>0</v>
      </c>
      <c r="BI23" s="52">
        <v>0</v>
      </c>
      <c r="BJ23" s="51">
        <v>45</v>
      </c>
      <c r="BK23" s="52">
        <v>90</v>
      </c>
      <c r="BL23" s="51">
        <v>50</v>
      </c>
    </row>
    <row r="24" spans="1:64" ht="30">
      <c r="A24" s="84" t="s">
        <v>223</v>
      </c>
      <c r="B24" s="84" t="s">
        <v>223</v>
      </c>
      <c r="C24" s="53" t="s">
        <v>855</v>
      </c>
      <c r="D24" s="54">
        <v>3</v>
      </c>
      <c r="E24" s="65" t="s">
        <v>136</v>
      </c>
      <c r="F24" s="55">
        <v>35</v>
      </c>
      <c r="G24" s="53"/>
      <c r="H24" s="57"/>
      <c r="I24" s="56"/>
      <c r="J24" s="56"/>
      <c r="K24" s="36" t="s">
        <v>65</v>
      </c>
      <c r="L24" s="83">
        <v>24</v>
      </c>
      <c r="M24" s="83"/>
      <c r="N24" s="63"/>
      <c r="O24" s="86" t="s">
        <v>176</v>
      </c>
      <c r="P24" s="88">
        <v>43474.7528125</v>
      </c>
      <c r="Q24" s="86" t="s">
        <v>247</v>
      </c>
      <c r="R24" s="90" t="s">
        <v>261</v>
      </c>
      <c r="S24" s="86" t="s">
        <v>268</v>
      </c>
      <c r="T24" s="86" t="s">
        <v>281</v>
      </c>
      <c r="U24" s="90" t="s">
        <v>289</v>
      </c>
      <c r="V24" s="90" t="s">
        <v>289</v>
      </c>
      <c r="W24" s="88">
        <v>43474.7528125</v>
      </c>
      <c r="X24" s="90" t="s">
        <v>319</v>
      </c>
      <c r="Y24" s="86"/>
      <c r="Z24" s="86"/>
      <c r="AA24" s="92" t="s">
        <v>340</v>
      </c>
      <c r="AB24" s="86"/>
      <c r="AC24" s="86" t="b">
        <v>0</v>
      </c>
      <c r="AD24" s="86">
        <v>0</v>
      </c>
      <c r="AE24" s="92" t="s">
        <v>344</v>
      </c>
      <c r="AF24" s="86" t="b">
        <v>0</v>
      </c>
      <c r="AG24" s="86" t="s">
        <v>345</v>
      </c>
      <c r="AH24" s="86"/>
      <c r="AI24" s="92" t="s">
        <v>344</v>
      </c>
      <c r="AJ24" s="86" t="b">
        <v>0</v>
      </c>
      <c r="AK24" s="86">
        <v>0</v>
      </c>
      <c r="AL24" s="92" t="s">
        <v>344</v>
      </c>
      <c r="AM24" s="86" t="s">
        <v>351</v>
      </c>
      <c r="AN24" s="86" t="b">
        <v>0</v>
      </c>
      <c r="AO24" s="92" t="s">
        <v>340</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v>4</v>
      </c>
      <c r="BE24" s="52">
        <v>16.666666666666668</v>
      </c>
      <c r="BF24" s="51">
        <v>0</v>
      </c>
      <c r="BG24" s="52">
        <v>0</v>
      </c>
      <c r="BH24" s="51">
        <v>0</v>
      </c>
      <c r="BI24" s="52">
        <v>0</v>
      </c>
      <c r="BJ24" s="51">
        <v>20</v>
      </c>
      <c r="BK24" s="52">
        <v>83.33333333333333</v>
      </c>
      <c r="BL24" s="51">
        <v>24</v>
      </c>
    </row>
    <row r="25" spans="1:64" ht="45">
      <c r="A25" s="84" t="s">
        <v>226</v>
      </c>
      <c r="B25" s="84" t="s">
        <v>223</v>
      </c>
      <c r="C25" s="53" t="s">
        <v>854</v>
      </c>
      <c r="D25" s="54">
        <v>3</v>
      </c>
      <c r="E25" s="65" t="s">
        <v>132</v>
      </c>
      <c r="F25" s="55">
        <v>35</v>
      </c>
      <c r="G25" s="53"/>
      <c r="H25" s="57"/>
      <c r="I25" s="56"/>
      <c r="J25" s="56"/>
      <c r="K25" s="36" t="s">
        <v>65</v>
      </c>
      <c r="L25" s="83">
        <v>25</v>
      </c>
      <c r="M25" s="83"/>
      <c r="N25" s="63"/>
      <c r="O25" s="86" t="s">
        <v>229</v>
      </c>
      <c r="P25" s="88">
        <v>43473.89425925926</v>
      </c>
      <c r="Q25" s="86" t="s">
        <v>245</v>
      </c>
      <c r="R25" s="86"/>
      <c r="S25" s="86"/>
      <c r="T25" s="86" t="s">
        <v>279</v>
      </c>
      <c r="U25" s="86"/>
      <c r="V25" s="90" t="s">
        <v>301</v>
      </c>
      <c r="W25" s="88">
        <v>43473.89425925926</v>
      </c>
      <c r="X25" s="90" t="s">
        <v>320</v>
      </c>
      <c r="Y25" s="86"/>
      <c r="Z25" s="86"/>
      <c r="AA25" s="92" t="s">
        <v>341</v>
      </c>
      <c r="AB25" s="86"/>
      <c r="AC25" s="86" t="b">
        <v>0</v>
      </c>
      <c r="AD25" s="86">
        <v>0</v>
      </c>
      <c r="AE25" s="92" t="s">
        <v>344</v>
      </c>
      <c r="AF25" s="86" t="b">
        <v>0</v>
      </c>
      <c r="AG25" s="86" t="s">
        <v>345</v>
      </c>
      <c r="AH25" s="86"/>
      <c r="AI25" s="92" t="s">
        <v>344</v>
      </c>
      <c r="AJ25" s="86" t="b">
        <v>0</v>
      </c>
      <c r="AK25" s="86">
        <v>1</v>
      </c>
      <c r="AL25" s="92" t="s">
        <v>339</v>
      </c>
      <c r="AM25" s="86" t="s">
        <v>350</v>
      </c>
      <c r="AN25" s="86" t="b">
        <v>0</v>
      </c>
      <c r="AO25" s="92" t="s">
        <v>339</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2</v>
      </c>
      <c r="BE25" s="52">
        <v>6.896551724137931</v>
      </c>
      <c r="BF25" s="51">
        <v>0</v>
      </c>
      <c r="BG25" s="52">
        <v>0</v>
      </c>
      <c r="BH25" s="51">
        <v>0</v>
      </c>
      <c r="BI25" s="52">
        <v>0</v>
      </c>
      <c r="BJ25" s="51">
        <v>27</v>
      </c>
      <c r="BK25" s="52">
        <v>93.10344827586206</v>
      </c>
      <c r="BL25" s="51">
        <v>29</v>
      </c>
    </row>
    <row r="26" spans="1:64" ht="30">
      <c r="A26" s="84" t="s">
        <v>226</v>
      </c>
      <c r="B26" s="84" t="s">
        <v>226</v>
      </c>
      <c r="C26" s="53" t="s">
        <v>855</v>
      </c>
      <c r="D26" s="54">
        <v>3</v>
      </c>
      <c r="E26" s="65" t="s">
        <v>136</v>
      </c>
      <c r="F26" s="55">
        <v>35</v>
      </c>
      <c r="G26" s="53"/>
      <c r="H26" s="57"/>
      <c r="I26" s="56"/>
      <c r="J26" s="56"/>
      <c r="K26" s="36" t="s">
        <v>65</v>
      </c>
      <c r="L26" s="83">
        <v>26</v>
      </c>
      <c r="M26" s="83"/>
      <c r="N26" s="63"/>
      <c r="O26" s="86" t="s">
        <v>176</v>
      </c>
      <c r="P26" s="88">
        <v>43468.661215277774</v>
      </c>
      <c r="Q26" s="86" t="s">
        <v>248</v>
      </c>
      <c r="R26" s="90" t="s">
        <v>262</v>
      </c>
      <c r="S26" s="86" t="s">
        <v>270</v>
      </c>
      <c r="T26" s="86" t="s">
        <v>282</v>
      </c>
      <c r="U26" s="86"/>
      <c r="V26" s="90" t="s">
        <v>301</v>
      </c>
      <c r="W26" s="88">
        <v>43468.661215277774</v>
      </c>
      <c r="X26" s="90" t="s">
        <v>321</v>
      </c>
      <c r="Y26" s="86"/>
      <c r="Z26" s="86"/>
      <c r="AA26" s="92" t="s">
        <v>342</v>
      </c>
      <c r="AB26" s="86"/>
      <c r="AC26" s="86" t="b">
        <v>0</v>
      </c>
      <c r="AD26" s="86">
        <v>0</v>
      </c>
      <c r="AE26" s="92" t="s">
        <v>344</v>
      </c>
      <c r="AF26" s="86" t="b">
        <v>0</v>
      </c>
      <c r="AG26" s="86" t="s">
        <v>345</v>
      </c>
      <c r="AH26" s="86"/>
      <c r="AI26" s="92" t="s">
        <v>344</v>
      </c>
      <c r="AJ26" s="86" t="b">
        <v>0</v>
      </c>
      <c r="AK26" s="86">
        <v>0</v>
      </c>
      <c r="AL26" s="92" t="s">
        <v>344</v>
      </c>
      <c r="AM26" s="86" t="s">
        <v>347</v>
      </c>
      <c r="AN26" s="86" t="b">
        <v>0</v>
      </c>
      <c r="AO26" s="92" t="s">
        <v>342</v>
      </c>
      <c r="AP26" s="86" t="s">
        <v>176</v>
      </c>
      <c r="AQ26" s="86">
        <v>0</v>
      </c>
      <c r="AR26" s="86">
        <v>0</v>
      </c>
      <c r="AS26" s="86"/>
      <c r="AT26" s="86"/>
      <c r="AU26" s="86"/>
      <c r="AV26" s="86"/>
      <c r="AW26" s="86"/>
      <c r="AX26" s="86"/>
      <c r="AY26" s="86"/>
      <c r="AZ26" s="86"/>
      <c r="BA26">
        <v>2</v>
      </c>
      <c r="BB26" s="85" t="str">
        <f>REPLACE(INDEX(GroupVertices[Group],MATCH(Edges[[#This Row],[Vertex 1]],GroupVertices[Vertex],0)),1,1,"")</f>
        <v>1</v>
      </c>
      <c r="BC26" s="85" t="str">
        <f>REPLACE(INDEX(GroupVertices[Group],MATCH(Edges[[#This Row],[Vertex 2]],GroupVertices[Vertex],0)),1,1,"")</f>
        <v>1</v>
      </c>
      <c r="BD26" s="51">
        <v>1</v>
      </c>
      <c r="BE26" s="52">
        <v>8.333333333333334</v>
      </c>
      <c r="BF26" s="51">
        <v>0</v>
      </c>
      <c r="BG26" s="52">
        <v>0</v>
      </c>
      <c r="BH26" s="51">
        <v>0</v>
      </c>
      <c r="BI26" s="52">
        <v>0</v>
      </c>
      <c r="BJ26" s="51">
        <v>11</v>
      </c>
      <c r="BK26" s="52">
        <v>91.66666666666667</v>
      </c>
      <c r="BL26" s="51">
        <v>12</v>
      </c>
    </row>
    <row r="27" spans="1:64" ht="30">
      <c r="A27" s="84" t="s">
        <v>226</v>
      </c>
      <c r="B27" s="84" t="s">
        <v>226</v>
      </c>
      <c r="C27" s="53" t="s">
        <v>855</v>
      </c>
      <c r="D27" s="54">
        <v>3</v>
      </c>
      <c r="E27" s="65" t="s">
        <v>136</v>
      </c>
      <c r="F27" s="55">
        <v>35</v>
      </c>
      <c r="G27" s="53"/>
      <c r="H27" s="57"/>
      <c r="I27" s="56"/>
      <c r="J27" s="56"/>
      <c r="K27" s="36" t="s">
        <v>65</v>
      </c>
      <c r="L27" s="83">
        <v>27</v>
      </c>
      <c r="M27" s="83"/>
      <c r="N27" s="63"/>
      <c r="O27" s="86" t="s">
        <v>176</v>
      </c>
      <c r="P27" s="88">
        <v>43475.024722222224</v>
      </c>
      <c r="Q27" s="86" t="s">
        <v>249</v>
      </c>
      <c r="R27" s="86" t="s">
        <v>263</v>
      </c>
      <c r="S27" s="86" t="s">
        <v>271</v>
      </c>
      <c r="T27" s="86" t="s">
        <v>283</v>
      </c>
      <c r="U27" s="86"/>
      <c r="V27" s="90" t="s">
        <v>301</v>
      </c>
      <c r="W27" s="88">
        <v>43475.024722222224</v>
      </c>
      <c r="X27" s="90" t="s">
        <v>322</v>
      </c>
      <c r="Y27" s="86"/>
      <c r="Z27" s="86"/>
      <c r="AA27" s="92" t="s">
        <v>343</v>
      </c>
      <c r="AB27" s="86"/>
      <c r="AC27" s="86" t="b">
        <v>0</v>
      </c>
      <c r="AD27" s="86">
        <v>0</v>
      </c>
      <c r="AE27" s="92" t="s">
        <v>344</v>
      </c>
      <c r="AF27" s="86" t="b">
        <v>0</v>
      </c>
      <c r="AG27" s="86" t="s">
        <v>345</v>
      </c>
      <c r="AH27" s="86"/>
      <c r="AI27" s="92" t="s">
        <v>344</v>
      </c>
      <c r="AJ27" s="86" t="b">
        <v>0</v>
      </c>
      <c r="AK27" s="86">
        <v>0</v>
      </c>
      <c r="AL27" s="92" t="s">
        <v>344</v>
      </c>
      <c r="AM27" s="86" t="s">
        <v>347</v>
      </c>
      <c r="AN27" s="86" t="b">
        <v>0</v>
      </c>
      <c r="AO27" s="92" t="s">
        <v>343</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v>2</v>
      </c>
      <c r="BE27" s="52">
        <v>25</v>
      </c>
      <c r="BF27" s="51">
        <v>0</v>
      </c>
      <c r="BG27" s="52">
        <v>0</v>
      </c>
      <c r="BH27" s="51">
        <v>0</v>
      </c>
      <c r="BI27" s="52">
        <v>0</v>
      </c>
      <c r="BJ27" s="51">
        <v>6</v>
      </c>
      <c r="BK27" s="52">
        <v>75</v>
      </c>
      <c r="BL27"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hyperlinks>
    <hyperlink ref="R3" r:id="rId1" display="https://www.linkedin.com/pulse/growth-trends-b2b-media-david-shanker-ceo-ensembleiq-kathi-simonsen/?published=t"/>
    <hyperlink ref="R6" r:id="rId2" display="https://twitter.com/i/web/status/1080874137265098754"/>
    <hyperlink ref="R7" r:id="rId3" display="https://hubs.ly/H0g423v0"/>
    <hyperlink ref="R8" r:id="rId4" display="http://www.nxtbook.com/nxtbooks/ensembleiq/dsn_201810/index.php?utm_source=All+Associates&amp;utm_campaign=5776355e18-Hamacher_Company_News01_2016_COPY_01&amp;utm_medium=email&amp;utm_term=0_17b813514b-5776355e18-81278153#/28"/>
    <hyperlink ref="R10" r:id="rId5" display="http://www.nxtbook.com/nxtbooks/ensembleiq/dsn_201810/index.php?utm_source=All+Associates&amp;utm_campaign=5776355e18-Hamacher_Company_News01_2016_COPY_01&amp;utm_medium=email&amp;utm_term=0_17b813514b-5776355e18-81278153#/28"/>
    <hyperlink ref="R15" r:id="rId6" display="https://www.nxtbook.com/nxtbooks/ensembleiq/csa_20190102/"/>
    <hyperlink ref="R16" r:id="rId7" display="https://www.nxtbook.com/nxtbooks/ensembleiq/csa_20181112/index.php#/10"/>
    <hyperlink ref="R17" r:id="rId8" display="https://hubs.ly/H0g4kM00"/>
    <hyperlink ref="R18" r:id="rId9" display="https://buff.ly/2RdhwEh"/>
    <hyperlink ref="R19" r:id="rId10" display="https://events.ensembleiq.com/rcas-2019/208595"/>
    <hyperlink ref="R20" r:id="rId11" display="https://events.ensembleiq.com/rcas-2019"/>
    <hyperlink ref="R23" r:id="rId12" display="https://buff.ly/2FgYZzU"/>
    <hyperlink ref="R24" r:id="rId13" display="https://buff.ly/2UAeoAI"/>
    <hyperlink ref="R26" r:id="rId14" display="https://lnkd.in/ekaHayS"/>
    <hyperlink ref="U7" r:id="rId15" display="https://pbs.twimg.com/media/DwThpksX4AEer0I.jpg"/>
    <hyperlink ref="U18" r:id="rId16" display="https://pbs.twimg.com/media/DwVDHgdX4AE3nDp.jpg"/>
    <hyperlink ref="U19" r:id="rId17" display="https://pbs.twimg.com/media/DvcM269XcAA5asj.jpg"/>
    <hyperlink ref="U20" r:id="rId18" display="https://pbs.twimg.com/media/DwU2V2RXQAAWLUt.jpg"/>
    <hyperlink ref="U23" r:id="rId19" display="https://pbs.twimg.com/media/Dwam5uYWkAMU_K7.jpg"/>
    <hyperlink ref="U24" r:id="rId20" display="https://pbs.twimg.com/media/DwfPBKmX4AAQeTl.jpg"/>
    <hyperlink ref="V3" r:id="rId21" display="http://abs.twimg.com/sticky/default_profile_images/default_profile_normal.png"/>
    <hyperlink ref="V4" r:id="rId22" display="http://pbs.twimg.com/profile_images/800624133616726016/WkSrgGo3_normal.jpg"/>
    <hyperlink ref="V5" r:id="rId23" display="http://pbs.twimg.com/profile_images/800624133616726016/WkSrgGo3_normal.jpg"/>
    <hyperlink ref="V6" r:id="rId24" display="http://pbs.twimg.com/profile_images/988863275/frenda_steve_1a_normal.jpeg"/>
    <hyperlink ref="V7" r:id="rId25" display="https://pbs.twimg.com/media/DwThpksX4AEer0I.jpg"/>
    <hyperlink ref="V8" r:id="rId26" display="http://pbs.twimg.com/profile_images/936246179104546816/vPnBBHn-_normal.jpg"/>
    <hyperlink ref="V9" r:id="rId27" display="http://pbs.twimg.com/profile_images/510447824958279680/UIsiSyvt_normal.png"/>
    <hyperlink ref="V10" r:id="rId28" display="http://pbs.twimg.com/profile_images/936246179104546816/vPnBBHn-_normal.jpg"/>
    <hyperlink ref="V11" r:id="rId29" display="http://pbs.twimg.com/profile_images/510447824958279680/UIsiSyvt_normal.png"/>
    <hyperlink ref="V12" r:id="rId30" display="http://pbs.twimg.com/profile_images/877962175997812736/iyfQEmTp_normal.jpg"/>
    <hyperlink ref="V13" r:id="rId31" display="http://pbs.twimg.com/profile_images/3125342787/abeafaa117b8b5dad1329e8d7c208ee9_normal.png"/>
    <hyperlink ref="V14" r:id="rId32" display="http://pbs.twimg.com/profile_images/3125342787/abeafaa117b8b5dad1329e8d7c208ee9_normal.png"/>
    <hyperlink ref="V15" r:id="rId33" display="http://pbs.twimg.com/profile_images/474221607884308480/mzsCEXDC_normal.jpeg"/>
    <hyperlink ref="V16" r:id="rId34" display="http://pbs.twimg.com/profile_images/474188426015567873/Rz9mSeMm_normal.jpeg"/>
    <hyperlink ref="V17" r:id="rId35" display="http://pbs.twimg.com/profile_images/1014173125129449475/trt5y-rE_normal.jpg"/>
    <hyperlink ref="V18" r:id="rId36" display="https://pbs.twimg.com/media/DwVDHgdX4AE3nDp.jpg"/>
    <hyperlink ref="V19" r:id="rId37" display="https://pbs.twimg.com/media/DvcM269XcAA5asj.jpg"/>
    <hyperlink ref="V20" r:id="rId38" display="https://pbs.twimg.com/media/DwU2V2RXQAAWLUt.jpg"/>
    <hyperlink ref="V21" r:id="rId39" display="http://pbs.twimg.com/profile_images/785535689819561984/X5KiijPc_normal.jpg"/>
    <hyperlink ref="V22" r:id="rId40" display="http://pbs.twimg.com/profile_images/785535689819561984/X5KiijPc_normal.jpg"/>
    <hyperlink ref="V23" r:id="rId41" display="https://pbs.twimg.com/media/Dwam5uYWkAMU_K7.jpg"/>
    <hyperlink ref="V24" r:id="rId42" display="https://pbs.twimg.com/media/DwfPBKmX4AAQeTl.jpg"/>
    <hyperlink ref="V25" r:id="rId43" display="http://pbs.twimg.com/profile_images/459409141228777472/RfDnn7bb_normal.jpeg"/>
    <hyperlink ref="V26" r:id="rId44" display="http://pbs.twimg.com/profile_images/459409141228777472/RfDnn7bb_normal.jpeg"/>
    <hyperlink ref="V27" r:id="rId45" display="http://pbs.twimg.com/profile_images/459409141228777472/RfDnn7bb_normal.jpeg"/>
    <hyperlink ref="X3" r:id="rId46" display="https://twitter.com/#!/mediagrowth18/status/1080627012765503488"/>
    <hyperlink ref="X4" r:id="rId47" display="https://twitter.com/#!/laura_freund/status/1080856144548110337"/>
    <hyperlink ref="X5" r:id="rId48" display="https://twitter.com/#!/laura_freund/status/1080856144548110337"/>
    <hyperlink ref="X6" r:id="rId49" display="https://twitter.com/#!/stevefrenda1/status/1080874137265098754"/>
    <hyperlink ref="X7" r:id="rId50" display="https://twitter.com/#!/bceagle47/status/1082237916221505537"/>
    <hyperlink ref="X8" r:id="rId51" display="https://twitter.com/#!/hrg_inc/status/1075118680260927490"/>
    <hyperlink ref="X9" r:id="rId52" display="https://twitter.com/#!/zimsusa/status/1082331589101658112"/>
    <hyperlink ref="X10" r:id="rId53" display="https://twitter.com/#!/hrg_inc/status/1075118680260927490"/>
    <hyperlink ref="X11" r:id="rId54" display="https://twitter.com/#!/zimsusa/status/1082331589101658112"/>
    <hyperlink ref="X12" r:id="rId55" display="https://twitter.com/#!/path2purchaseiq/status/1082332288279552001"/>
    <hyperlink ref="X13" r:id="rId56" display="https://twitter.com/#!/ccentral360/status/1082345350248185856"/>
    <hyperlink ref="X14" r:id="rId57" display="https://twitter.com/#!/ccentral360/status/1082345350248185856"/>
    <hyperlink ref="X15" r:id="rId58" display="https://twitter.com/#!/chainstoreage/status/1080932850482991111"/>
    <hyperlink ref="X16" r:id="rId59" display="https://twitter.com/#!/bdoconsumer/status/1082627480832356353"/>
    <hyperlink ref="X17" r:id="rId60" display="https://twitter.com/#!/aarete/status/1082634275525144576"/>
    <hyperlink ref="X18" r:id="rId61" display="https://twitter.com/#!/ensembleiq/status/1082345083561758721"/>
    <hyperlink ref="X19" r:id="rId62" display="https://twitter.com/#!/cgtmagazine/status/1078344775475097601"/>
    <hyperlink ref="X20" r:id="rId63" display="https://twitter.com/#!/cgtmagazine/status/1082331036711878656"/>
    <hyperlink ref="X21" r:id="rId64" display="https://twitter.com/#!/simoneknaap/status/1078730807588593666"/>
    <hyperlink ref="X22" r:id="rId65" display="https://twitter.com/#!/simoneknaap/status/1083123251725901824"/>
    <hyperlink ref="X23" r:id="rId66" display="https://twitter.com/#!/ensembleiq/status/1082736273515790338"/>
    <hyperlink ref="X24" r:id="rId67" display="https://twitter.com/#!/ensembleiq/status/1083061855990493185"/>
    <hyperlink ref="X25" r:id="rId68" display="https://twitter.com/#!/davidshanker/status/1082750725975928834"/>
    <hyperlink ref="X26" r:id="rId69" display="https://twitter.com/#!/davidshanker/status/1080854336492765186"/>
    <hyperlink ref="X27" r:id="rId70" display="https://twitter.com/#!/davidshanker/status/1083160394766708736"/>
  </hyperlinks>
  <printOptions/>
  <pageMargins left="0.7" right="0.7" top="0.75" bottom="0.75" header="0.3" footer="0.3"/>
  <pageSetup horizontalDpi="600" verticalDpi="600" orientation="portrait" r:id="rId74"/>
  <legacyDrawing r:id="rId72"/>
  <tableParts>
    <tablePart r:id="rId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780</v>
      </c>
      <c r="B1" s="13" t="s">
        <v>823</v>
      </c>
      <c r="C1" s="13" t="s">
        <v>824</v>
      </c>
      <c r="D1" s="13" t="s">
        <v>144</v>
      </c>
      <c r="E1" s="13" t="s">
        <v>826</v>
      </c>
      <c r="F1" s="13" t="s">
        <v>827</v>
      </c>
      <c r="G1" s="13" t="s">
        <v>828</v>
      </c>
    </row>
    <row r="2" spans="1:7" ht="15">
      <c r="A2" s="85" t="s">
        <v>613</v>
      </c>
      <c r="B2" s="85">
        <v>32</v>
      </c>
      <c r="C2" s="132">
        <v>0.06584362139917696</v>
      </c>
      <c r="D2" s="85" t="s">
        <v>825</v>
      </c>
      <c r="E2" s="85"/>
      <c r="F2" s="85"/>
      <c r="G2" s="85"/>
    </row>
    <row r="3" spans="1:7" ht="15">
      <c r="A3" s="85" t="s">
        <v>614</v>
      </c>
      <c r="B3" s="85">
        <v>5</v>
      </c>
      <c r="C3" s="132">
        <v>0.0102880658436214</v>
      </c>
      <c r="D3" s="85" t="s">
        <v>825</v>
      </c>
      <c r="E3" s="85"/>
      <c r="F3" s="85"/>
      <c r="G3" s="85"/>
    </row>
    <row r="4" spans="1:7" ht="15">
      <c r="A4" s="85" t="s">
        <v>615</v>
      </c>
      <c r="B4" s="85">
        <v>0</v>
      </c>
      <c r="C4" s="132">
        <v>0</v>
      </c>
      <c r="D4" s="85" t="s">
        <v>825</v>
      </c>
      <c r="E4" s="85"/>
      <c r="F4" s="85"/>
      <c r="G4" s="85"/>
    </row>
    <row r="5" spans="1:7" ht="15">
      <c r="A5" s="85" t="s">
        <v>616</v>
      </c>
      <c r="B5" s="85">
        <v>449</v>
      </c>
      <c r="C5" s="132">
        <v>0.9238683127572017</v>
      </c>
      <c r="D5" s="85" t="s">
        <v>825</v>
      </c>
      <c r="E5" s="85"/>
      <c r="F5" s="85"/>
      <c r="G5" s="85"/>
    </row>
    <row r="6" spans="1:7" ht="15">
      <c r="A6" s="85" t="s">
        <v>617</v>
      </c>
      <c r="B6" s="85">
        <v>486</v>
      </c>
      <c r="C6" s="132">
        <v>1</v>
      </c>
      <c r="D6" s="85" t="s">
        <v>825</v>
      </c>
      <c r="E6" s="85"/>
      <c r="F6" s="85"/>
      <c r="G6" s="85"/>
    </row>
    <row r="7" spans="1:7" ht="15">
      <c r="A7" s="91" t="s">
        <v>223</v>
      </c>
      <c r="B7" s="91">
        <v>8</v>
      </c>
      <c r="C7" s="133">
        <v>0.010678453700432503</v>
      </c>
      <c r="D7" s="91" t="s">
        <v>825</v>
      </c>
      <c r="E7" s="91" t="b">
        <v>0</v>
      </c>
      <c r="F7" s="91" t="b">
        <v>0</v>
      </c>
      <c r="G7" s="91" t="b">
        <v>0</v>
      </c>
    </row>
    <row r="8" spans="1:7" ht="15">
      <c r="A8" s="91" t="s">
        <v>586</v>
      </c>
      <c r="B8" s="91">
        <v>6</v>
      </c>
      <c r="C8" s="133">
        <v>0.01190922210951402</v>
      </c>
      <c r="D8" s="91" t="s">
        <v>825</v>
      </c>
      <c r="E8" s="91" t="b">
        <v>0</v>
      </c>
      <c r="F8" s="91" t="b">
        <v>0</v>
      </c>
      <c r="G8" s="91" t="b">
        <v>0</v>
      </c>
    </row>
    <row r="9" spans="1:7" ht="15">
      <c r="A9" s="91" t="s">
        <v>618</v>
      </c>
      <c r="B9" s="91">
        <v>5</v>
      </c>
      <c r="C9" s="133">
        <v>0.011467504831305046</v>
      </c>
      <c r="D9" s="91" t="s">
        <v>825</v>
      </c>
      <c r="E9" s="91" t="b">
        <v>0</v>
      </c>
      <c r="F9" s="91" t="b">
        <v>0</v>
      </c>
      <c r="G9" s="91" t="b">
        <v>0</v>
      </c>
    </row>
    <row r="10" spans="1:7" ht="15">
      <c r="A10" s="91" t="s">
        <v>585</v>
      </c>
      <c r="B10" s="91">
        <v>5</v>
      </c>
      <c r="C10" s="133">
        <v>0.009924351757928352</v>
      </c>
      <c r="D10" s="91" t="s">
        <v>825</v>
      </c>
      <c r="E10" s="91" t="b">
        <v>0</v>
      </c>
      <c r="F10" s="91" t="b">
        <v>0</v>
      </c>
      <c r="G10" s="91" t="b">
        <v>0</v>
      </c>
    </row>
    <row r="11" spans="1:7" ht="15">
      <c r="A11" s="91" t="s">
        <v>591</v>
      </c>
      <c r="B11" s="91">
        <v>5</v>
      </c>
      <c r="C11" s="133">
        <v>0.011467504831305046</v>
      </c>
      <c r="D11" s="91" t="s">
        <v>825</v>
      </c>
      <c r="E11" s="91" t="b">
        <v>0</v>
      </c>
      <c r="F11" s="91" t="b">
        <v>0</v>
      </c>
      <c r="G11" s="91" t="b">
        <v>0</v>
      </c>
    </row>
    <row r="12" spans="1:7" ht="15">
      <c r="A12" s="91" t="s">
        <v>623</v>
      </c>
      <c r="B12" s="91">
        <v>5</v>
      </c>
      <c r="C12" s="133">
        <v>0.009924351757928352</v>
      </c>
      <c r="D12" s="91" t="s">
        <v>825</v>
      </c>
      <c r="E12" s="91" t="b">
        <v>0</v>
      </c>
      <c r="F12" s="91" t="b">
        <v>0</v>
      </c>
      <c r="G12" s="91" t="b">
        <v>0</v>
      </c>
    </row>
    <row r="13" spans="1:7" ht="15">
      <c r="A13" s="91" t="s">
        <v>620</v>
      </c>
      <c r="B13" s="91">
        <v>4</v>
      </c>
      <c r="C13" s="133">
        <v>0.010765580127570151</v>
      </c>
      <c r="D13" s="91" t="s">
        <v>825</v>
      </c>
      <c r="E13" s="91" t="b">
        <v>1</v>
      </c>
      <c r="F13" s="91" t="b">
        <v>0</v>
      </c>
      <c r="G13" s="91" t="b">
        <v>0</v>
      </c>
    </row>
    <row r="14" spans="1:7" ht="15">
      <c r="A14" s="91" t="s">
        <v>629</v>
      </c>
      <c r="B14" s="91">
        <v>4</v>
      </c>
      <c r="C14" s="133">
        <v>0.010765580127570151</v>
      </c>
      <c r="D14" s="91" t="s">
        <v>825</v>
      </c>
      <c r="E14" s="91" t="b">
        <v>0</v>
      </c>
      <c r="F14" s="91" t="b">
        <v>0</v>
      </c>
      <c r="G14" s="91" t="b">
        <v>0</v>
      </c>
    </row>
    <row r="15" spans="1:7" ht="15">
      <c r="A15" s="91" t="s">
        <v>781</v>
      </c>
      <c r="B15" s="91">
        <v>3</v>
      </c>
      <c r="C15" s="133">
        <v>0.008074185095677613</v>
      </c>
      <c r="D15" s="91" t="s">
        <v>825</v>
      </c>
      <c r="E15" s="91" t="b">
        <v>1</v>
      </c>
      <c r="F15" s="91" t="b">
        <v>0</v>
      </c>
      <c r="G15" s="91" t="b">
        <v>0</v>
      </c>
    </row>
    <row r="16" spans="1:7" ht="15">
      <c r="A16" s="91" t="s">
        <v>782</v>
      </c>
      <c r="B16" s="91">
        <v>3</v>
      </c>
      <c r="C16" s="133">
        <v>0.008074185095677613</v>
      </c>
      <c r="D16" s="91" t="s">
        <v>825</v>
      </c>
      <c r="E16" s="91" t="b">
        <v>0</v>
      </c>
      <c r="F16" s="91" t="b">
        <v>0</v>
      </c>
      <c r="G16" s="91" t="b">
        <v>0</v>
      </c>
    </row>
    <row r="17" spans="1:7" ht="15">
      <c r="A17" s="91" t="s">
        <v>783</v>
      </c>
      <c r="B17" s="91">
        <v>3</v>
      </c>
      <c r="C17" s="133">
        <v>0.008074185095677613</v>
      </c>
      <c r="D17" s="91" t="s">
        <v>825</v>
      </c>
      <c r="E17" s="91" t="b">
        <v>0</v>
      </c>
      <c r="F17" s="91" t="b">
        <v>0</v>
      </c>
      <c r="G17" s="91" t="b">
        <v>0</v>
      </c>
    </row>
    <row r="18" spans="1:7" ht="15">
      <c r="A18" s="91" t="s">
        <v>784</v>
      </c>
      <c r="B18" s="91">
        <v>3</v>
      </c>
      <c r="C18" s="133">
        <v>0.008074185095677613</v>
      </c>
      <c r="D18" s="91" t="s">
        <v>825</v>
      </c>
      <c r="E18" s="91" t="b">
        <v>0</v>
      </c>
      <c r="F18" s="91" t="b">
        <v>0</v>
      </c>
      <c r="G18" s="91" t="b">
        <v>0</v>
      </c>
    </row>
    <row r="19" spans="1:7" ht="15">
      <c r="A19" s="91" t="s">
        <v>785</v>
      </c>
      <c r="B19" s="91">
        <v>3</v>
      </c>
      <c r="C19" s="133">
        <v>0.008074185095677613</v>
      </c>
      <c r="D19" s="91" t="s">
        <v>825</v>
      </c>
      <c r="E19" s="91" t="b">
        <v>0</v>
      </c>
      <c r="F19" s="91" t="b">
        <v>0</v>
      </c>
      <c r="G19" s="91" t="b">
        <v>0</v>
      </c>
    </row>
    <row r="20" spans="1:7" ht="15">
      <c r="A20" s="91" t="s">
        <v>786</v>
      </c>
      <c r="B20" s="91">
        <v>3</v>
      </c>
      <c r="C20" s="133">
        <v>0.008074185095677613</v>
      </c>
      <c r="D20" s="91" t="s">
        <v>825</v>
      </c>
      <c r="E20" s="91" t="b">
        <v>0</v>
      </c>
      <c r="F20" s="91" t="b">
        <v>0</v>
      </c>
      <c r="G20" s="91" t="b">
        <v>0</v>
      </c>
    </row>
    <row r="21" spans="1:7" ht="15">
      <c r="A21" s="91" t="s">
        <v>787</v>
      </c>
      <c r="B21" s="91">
        <v>3</v>
      </c>
      <c r="C21" s="133">
        <v>0.008074185095677613</v>
      </c>
      <c r="D21" s="91" t="s">
        <v>825</v>
      </c>
      <c r="E21" s="91" t="b">
        <v>0</v>
      </c>
      <c r="F21" s="91" t="b">
        <v>0</v>
      </c>
      <c r="G21" s="91" t="b">
        <v>0</v>
      </c>
    </row>
    <row r="22" spans="1:7" ht="15">
      <c r="A22" s="91" t="s">
        <v>788</v>
      </c>
      <c r="B22" s="91">
        <v>3</v>
      </c>
      <c r="C22" s="133">
        <v>0.008074185095677613</v>
      </c>
      <c r="D22" s="91" t="s">
        <v>825</v>
      </c>
      <c r="E22" s="91" t="b">
        <v>0</v>
      </c>
      <c r="F22" s="91" t="b">
        <v>0</v>
      </c>
      <c r="G22" s="91" t="b">
        <v>0</v>
      </c>
    </row>
    <row r="23" spans="1:7" ht="15">
      <c r="A23" s="91" t="s">
        <v>279</v>
      </c>
      <c r="B23" s="91">
        <v>3</v>
      </c>
      <c r="C23" s="133">
        <v>0.008074185095677613</v>
      </c>
      <c r="D23" s="91" t="s">
        <v>825</v>
      </c>
      <c r="E23" s="91" t="b">
        <v>0</v>
      </c>
      <c r="F23" s="91" t="b">
        <v>0</v>
      </c>
      <c r="G23" s="91" t="b">
        <v>0</v>
      </c>
    </row>
    <row r="24" spans="1:7" ht="15">
      <c r="A24" s="91" t="s">
        <v>789</v>
      </c>
      <c r="B24" s="91">
        <v>3</v>
      </c>
      <c r="C24" s="133">
        <v>0.008074185095677613</v>
      </c>
      <c r="D24" s="91" t="s">
        <v>825</v>
      </c>
      <c r="E24" s="91" t="b">
        <v>0</v>
      </c>
      <c r="F24" s="91" t="b">
        <v>0</v>
      </c>
      <c r="G24" s="91" t="b">
        <v>0</v>
      </c>
    </row>
    <row r="25" spans="1:7" ht="15">
      <c r="A25" s="91" t="s">
        <v>790</v>
      </c>
      <c r="B25" s="91">
        <v>3</v>
      </c>
      <c r="C25" s="133">
        <v>0.008074185095677613</v>
      </c>
      <c r="D25" s="91" t="s">
        <v>825</v>
      </c>
      <c r="E25" s="91" t="b">
        <v>0</v>
      </c>
      <c r="F25" s="91" t="b">
        <v>0</v>
      </c>
      <c r="G25" s="91" t="b">
        <v>0</v>
      </c>
    </row>
    <row r="26" spans="1:7" ht="15">
      <c r="A26" s="91" t="s">
        <v>791</v>
      </c>
      <c r="B26" s="91">
        <v>3</v>
      </c>
      <c r="C26" s="133">
        <v>0.008074185095677613</v>
      </c>
      <c r="D26" s="91" t="s">
        <v>825</v>
      </c>
      <c r="E26" s="91" t="b">
        <v>0</v>
      </c>
      <c r="F26" s="91" t="b">
        <v>0</v>
      </c>
      <c r="G26" s="91" t="b">
        <v>0</v>
      </c>
    </row>
    <row r="27" spans="1:7" ht="15">
      <c r="A27" s="91" t="s">
        <v>792</v>
      </c>
      <c r="B27" s="91">
        <v>3</v>
      </c>
      <c r="C27" s="133">
        <v>0.008074185095677613</v>
      </c>
      <c r="D27" s="91" t="s">
        <v>825</v>
      </c>
      <c r="E27" s="91" t="b">
        <v>0</v>
      </c>
      <c r="F27" s="91" t="b">
        <v>0</v>
      </c>
      <c r="G27" s="91" t="b">
        <v>0</v>
      </c>
    </row>
    <row r="28" spans="1:7" ht="15">
      <c r="A28" s="91" t="s">
        <v>793</v>
      </c>
      <c r="B28" s="91">
        <v>3</v>
      </c>
      <c r="C28" s="133">
        <v>0.008074185095677613</v>
      </c>
      <c r="D28" s="91" t="s">
        <v>825</v>
      </c>
      <c r="E28" s="91" t="b">
        <v>0</v>
      </c>
      <c r="F28" s="91" t="b">
        <v>0</v>
      </c>
      <c r="G28" s="91" t="b">
        <v>0</v>
      </c>
    </row>
    <row r="29" spans="1:7" ht="15">
      <c r="A29" s="91" t="s">
        <v>587</v>
      </c>
      <c r="B29" s="91">
        <v>3</v>
      </c>
      <c r="C29" s="133">
        <v>0.008074185095677613</v>
      </c>
      <c r="D29" s="91" t="s">
        <v>825</v>
      </c>
      <c r="E29" s="91" t="b">
        <v>0</v>
      </c>
      <c r="F29" s="91" t="b">
        <v>0</v>
      </c>
      <c r="G29" s="91" t="b">
        <v>0</v>
      </c>
    </row>
    <row r="30" spans="1:7" ht="15">
      <c r="A30" s="91" t="s">
        <v>602</v>
      </c>
      <c r="B30" s="91">
        <v>3</v>
      </c>
      <c r="C30" s="133">
        <v>0.009756585659903866</v>
      </c>
      <c r="D30" s="91" t="s">
        <v>825</v>
      </c>
      <c r="E30" s="91" t="b">
        <v>0</v>
      </c>
      <c r="F30" s="91" t="b">
        <v>0</v>
      </c>
      <c r="G30" s="91" t="b">
        <v>0</v>
      </c>
    </row>
    <row r="31" spans="1:7" ht="15">
      <c r="A31" s="91" t="s">
        <v>627</v>
      </c>
      <c r="B31" s="91">
        <v>3</v>
      </c>
      <c r="C31" s="133">
        <v>0.009756585659903866</v>
      </c>
      <c r="D31" s="91" t="s">
        <v>825</v>
      </c>
      <c r="E31" s="91" t="b">
        <v>0</v>
      </c>
      <c r="F31" s="91" t="b">
        <v>0</v>
      </c>
      <c r="G31" s="91" t="b">
        <v>0</v>
      </c>
    </row>
    <row r="32" spans="1:7" ht="15">
      <c r="A32" s="91" t="s">
        <v>645</v>
      </c>
      <c r="B32" s="91">
        <v>3</v>
      </c>
      <c r="C32" s="133">
        <v>0.008074185095677613</v>
      </c>
      <c r="D32" s="91" t="s">
        <v>825</v>
      </c>
      <c r="E32" s="91" t="b">
        <v>0</v>
      </c>
      <c r="F32" s="91" t="b">
        <v>0</v>
      </c>
      <c r="G32" s="91" t="b">
        <v>0</v>
      </c>
    </row>
    <row r="33" spans="1:7" ht="15">
      <c r="A33" s="91" t="s">
        <v>597</v>
      </c>
      <c r="B33" s="91">
        <v>3</v>
      </c>
      <c r="C33" s="133">
        <v>0.009756585659903866</v>
      </c>
      <c r="D33" s="91" t="s">
        <v>825</v>
      </c>
      <c r="E33" s="91" t="b">
        <v>0</v>
      </c>
      <c r="F33" s="91" t="b">
        <v>0</v>
      </c>
      <c r="G33" s="91" t="b">
        <v>0</v>
      </c>
    </row>
    <row r="34" spans="1:7" ht="15">
      <c r="A34" s="91" t="s">
        <v>794</v>
      </c>
      <c r="B34" s="91">
        <v>3</v>
      </c>
      <c r="C34" s="133">
        <v>0.008074185095677613</v>
      </c>
      <c r="D34" s="91" t="s">
        <v>825</v>
      </c>
      <c r="E34" s="91" t="b">
        <v>0</v>
      </c>
      <c r="F34" s="91" t="b">
        <v>0</v>
      </c>
      <c r="G34" s="91" t="b">
        <v>0</v>
      </c>
    </row>
    <row r="35" spans="1:7" ht="15">
      <c r="A35" s="91" t="s">
        <v>589</v>
      </c>
      <c r="B35" s="91">
        <v>3</v>
      </c>
      <c r="C35" s="133">
        <v>0.008074185095677613</v>
      </c>
      <c r="D35" s="91" t="s">
        <v>825</v>
      </c>
      <c r="E35" s="91" t="b">
        <v>0</v>
      </c>
      <c r="F35" s="91" t="b">
        <v>0</v>
      </c>
      <c r="G35" s="91" t="b">
        <v>0</v>
      </c>
    </row>
    <row r="36" spans="1:7" ht="15">
      <c r="A36" s="91" t="s">
        <v>588</v>
      </c>
      <c r="B36" s="91">
        <v>3</v>
      </c>
      <c r="C36" s="133">
        <v>0.008074185095677613</v>
      </c>
      <c r="D36" s="91" t="s">
        <v>825</v>
      </c>
      <c r="E36" s="91" t="b">
        <v>0</v>
      </c>
      <c r="F36" s="91" t="b">
        <v>0</v>
      </c>
      <c r="G36" s="91" t="b">
        <v>0</v>
      </c>
    </row>
    <row r="37" spans="1:7" ht="15">
      <c r="A37" s="91" t="s">
        <v>795</v>
      </c>
      <c r="B37" s="91">
        <v>3</v>
      </c>
      <c r="C37" s="133">
        <v>0.008074185095677613</v>
      </c>
      <c r="D37" s="91" t="s">
        <v>825</v>
      </c>
      <c r="E37" s="91" t="b">
        <v>0</v>
      </c>
      <c r="F37" s="91" t="b">
        <v>0</v>
      </c>
      <c r="G37" s="91" t="b">
        <v>0</v>
      </c>
    </row>
    <row r="38" spans="1:7" ht="15">
      <c r="A38" s="91" t="s">
        <v>796</v>
      </c>
      <c r="B38" s="91">
        <v>2</v>
      </c>
      <c r="C38" s="133">
        <v>0.006504390439935911</v>
      </c>
      <c r="D38" s="91" t="s">
        <v>825</v>
      </c>
      <c r="E38" s="91" t="b">
        <v>0</v>
      </c>
      <c r="F38" s="91" t="b">
        <v>0</v>
      </c>
      <c r="G38" s="91" t="b">
        <v>0</v>
      </c>
    </row>
    <row r="39" spans="1:7" ht="15">
      <c r="A39" s="91" t="s">
        <v>224</v>
      </c>
      <c r="B39" s="91">
        <v>2</v>
      </c>
      <c r="C39" s="133">
        <v>0.006504390439935911</v>
      </c>
      <c r="D39" s="91" t="s">
        <v>825</v>
      </c>
      <c r="E39" s="91" t="b">
        <v>0</v>
      </c>
      <c r="F39" s="91" t="b">
        <v>0</v>
      </c>
      <c r="G39" s="91" t="b">
        <v>0</v>
      </c>
    </row>
    <row r="40" spans="1:7" ht="15">
      <c r="A40" s="91" t="s">
        <v>630</v>
      </c>
      <c r="B40" s="91">
        <v>2</v>
      </c>
      <c r="C40" s="133">
        <v>0.006504390439935911</v>
      </c>
      <c r="D40" s="91" t="s">
        <v>825</v>
      </c>
      <c r="E40" s="91" t="b">
        <v>0</v>
      </c>
      <c r="F40" s="91" t="b">
        <v>0</v>
      </c>
      <c r="G40" s="91" t="b">
        <v>0</v>
      </c>
    </row>
    <row r="41" spans="1:7" ht="15">
      <c r="A41" s="91" t="s">
        <v>631</v>
      </c>
      <c r="B41" s="91">
        <v>2</v>
      </c>
      <c r="C41" s="133">
        <v>0.006504390439935911</v>
      </c>
      <c r="D41" s="91" t="s">
        <v>825</v>
      </c>
      <c r="E41" s="91" t="b">
        <v>0</v>
      </c>
      <c r="F41" s="91" t="b">
        <v>0</v>
      </c>
      <c r="G41" s="91" t="b">
        <v>0</v>
      </c>
    </row>
    <row r="42" spans="1:7" ht="15">
      <c r="A42" s="91" t="s">
        <v>632</v>
      </c>
      <c r="B42" s="91">
        <v>2</v>
      </c>
      <c r="C42" s="133">
        <v>0.006504390439935911</v>
      </c>
      <c r="D42" s="91" t="s">
        <v>825</v>
      </c>
      <c r="E42" s="91" t="b">
        <v>0</v>
      </c>
      <c r="F42" s="91" t="b">
        <v>0</v>
      </c>
      <c r="G42" s="91" t="b">
        <v>0</v>
      </c>
    </row>
    <row r="43" spans="1:7" ht="15">
      <c r="A43" s="91" t="s">
        <v>633</v>
      </c>
      <c r="B43" s="91">
        <v>2</v>
      </c>
      <c r="C43" s="133">
        <v>0.006504390439935911</v>
      </c>
      <c r="D43" s="91" t="s">
        <v>825</v>
      </c>
      <c r="E43" s="91" t="b">
        <v>0</v>
      </c>
      <c r="F43" s="91" t="b">
        <v>0</v>
      </c>
      <c r="G43" s="91" t="b">
        <v>0</v>
      </c>
    </row>
    <row r="44" spans="1:7" ht="15">
      <c r="A44" s="91" t="s">
        <v>797</v>
      </c>
      <c r="B44" s="91">
        <v>2</v>
      </c>
      <c r="C44" s="133">
        <v>0.006504390439935911</v>
      </c>
      <c r="D44" s="91" t="s">
        <v>825</v>
      </c>
      <c r="E44" s="91" t="b">
        <v>0</v>
      </c>
      <c r="F44" s="91" t="b">
        <v>0</v>
      </c>
      <c r="G44" s="91" t="b">
        <v>0</v>
      </c>
    </row>
    <row r="45" spans="1:7" ht="15">
      <c r="A45" s="91" t="s">
        <v>798</v>
      </c>
      <c r="B45" s="91">
        <v>2</v>
      </c>
      <c r="C45" s="133">
        <v>0.006504390439935911</v>
      </c>
      <c r="D45" s="91" t="s">
        <v>825</v>
      </c>
      <c r="E45" s="91" t="b">
        <v>1</v>
      </c>
      <c r="F45" s="91" t="b">
        <v>0</v>
      </c>
      <c r="G45" s="91" t="b">
        <v>0</v>
      </c>
    </row>
    <row r="46" spans="1:7" ht="15">
      <c r="A46" s="91" t="s">
        <v>799</v>
      </c>
      <c r="B46" s="91">
        <v>2</v>
      </c>
      <c r="C46" s="133">
        <v>0.006504390439935911</v>
      </c>
      <c r="D46" s="91" t="s">
        <v>825</v>
      </c>
      <c r="E46" s="91" t="b">
        <v>0</v>
      </c>
      <c r="F46" s="91" t="b">
        <v>0</v>
      </c>
      <c r="G46" s="91" t="b">
        <v>0</v>
      </c>
    </row>
    <row r="47" spans="1:7" ht="15">
      <c r="A47" s="91" t="s">
        <v>800</v>
      </c>
      <c r="B47" s="91">
        <v>2</v>
      </c>
      <c r="C47" s="133">
        <v>0.006504390439935911</v>
      </c>
      <c r="D47" s="91" t="s">
        <v>825</v>
      </c>
      <c r="E47" s="91" t="b">
        <v>0</v>
      </c>
      <c r="F47" s="91" t="b">
        <v>0</v>
      </c>
      <c r="G47" s="91" t="b">
        <v>0</v>
      </c>
    </row>
    <row r="48" spans="1:7" ht="15">
      <c r="A48" s="91" t="s">
        <v>801</v>
      </c>
      <c r="B48" s="91">
        <v>2</v>
      </c>
      <c r="C48" s="133">
        <v>0.006504390439935911</v>
      </c>
      <c r="D48" s="91" t="s">
        <v>825</v>
      </c>
      <c r="E48" s="91" t="b">
        <v>0</v>
      </c>
      <c r="F48" s="91" t="b">
        <v>0</v>
      </c>
      <c r="G48" s="91" t="b">
        <v>0</v>
      </c>
    </row>
    <row r="49" spans="1:7" ht="15">
      <c r="A49" s="91" t="s">
        <v>802</v>
      </c>
      <c r="B49" s="91">
        <v>2</v>
      </c>
      <c r="C49" s="133">
        <v>0.006504390439935911</v>
      </c>
      <c r="D49" s="91" t="s">
        <v>825</v>
      </c>
      <c r="E49" s="91" t="b">
        <v>0</v>
      </c>
      <c r="F49" s="91" t="b">
        <v>0</v>
      </c>
      <c r="G49" s="91" t="b">
        <v>0</v>
      </c>
    </row>
    <row r="50" spans="1:7" ht="15">
      <c r="A50" s="91" t="s">
        <v>803</v>
      </c>
      <c r="B50" s="91">
        <v>2</v>
      </c>
      <c r="C50" s="133">
        <v>0.006504390439935911</v>
      </c>
      <c r="D50" s="91" t="s">
        <v>825</v>
      </c>
      <c r="E50" s="91" t="b">
        <v>0</v>
      </c>
      <c r="F50" s="91" t="b">
        <v>0</v>
      </c>
      <c r="G50" s="91" t="b">
        <v>0</v>
      </c>
    </row>
    <row r="51" spans="1:7" ht="15">
      <c r="A51" s="91" t="s">
        <v>228</v>
      </c>
      <c r="B51" s="91">
        <v>2</v>
      </c>
      <c r="C51" s="133">
        <v>0.006504390439935911</v>
      </c>
      <c r="D51" s="91" t="s">
        <v>825</v>
      </c>
      <c r="E51" s="91" t="b">
        <v>0</v>
      </c>
      <c r="F51" s="91" t="b">
        <v>0</v>
      </c>
      <c r="G51" s="91" t="b">
        <v>0</v>
      </c>
    </row>
    <row r="52" spans="1:7" ht="15">
      <c r="A52" s="91" t="s">
        <v>621</v>
      </c>
      <c r="B52" s="91">
        <v>2</v>
      </c>
      <c r="C52" s="133">
        <v>0.006504390439935911</v>
      </c>
      <c r="D52" s="91" t="s">
        <v>825</v>
      </c>
      <c r="E52" s="91" t="b">
        <v>1</v>
      </c>
      <c r="F52" s="91" t="b">
        <v>0</v>
      </c>
      <c r="G52" s="91" t="b">
        <v>0</v>
      </c>
    </row>
    <row r="53" spans="1:7" ht="15">
      <c r="A53" s="91" t="s">
        <v>622</v>
      </c>
      <c r="B53" s="91">
        <v>2</v>
      </c>
      <c r="C53" s="133">
        <v>0.006504390439935911</v>
      </c>
      <c r="D53" s="91" t="s">
        <v>825</v>
      </c>
      <c r="E53" s="91" t="b">
        <v>0</v>
      </c>
      <c r="F53" s="91" t="b">
        <v>0</v>
      </c>
      <c r="G53" s="91" t="b">
        <v>0</v>
      </c>
    </row>
    <row r="54" spans="1:7" ht="15">
      <c r="A54" s="91" t="s">
        <v>624</v>
      </c>
      <c r="B54" s="91">
        <v>2</v>
      </c>
      <c r="C54" s="133">
        <v>0.006504390439935911</v>
      </c>
      <c r="D54" s="91" t="s">
        <v>825</v>
      </c>
      <c r="E54" s="91" t="b">
        <v>0</v>
      </c>
      <c r="F54" s="91" t="b">
        <v>0</v>
      </c>
      <c r="G54" s="91" t="b">
        <v>0</v>
      </c>
    </row>
    <row r="55" spans="1:7" ht="15">
      <c r="A55" s="91" t="s">
        <v>625</v>
      </c>
      <c r="B55" s="91">
        <v>2</v>
      </c>
      <c r="C55" s="133">
        <v>0.006504390439935911</v>
      </c>
      <c r="D55" s="91" t="s">
        <v>825</v>
      </c>
      <c r="E55" s="91" t="b">
        <v>0</v>
      </c>
      <c r="F55" s="91" t="b">
        <v>0</v>
      </c>
      <c r="G55" s="91" t="b">
        <v>0</v>
      </c>
    </row>
    <row r="56" spans="1:7" ht="15">
      <c r="A56" s="91" t="s">
        <v>804</v>
      </c>
      <c r="B56" s="91">
        <v>2</v>
      </c>
      <c r="C56" s="133">
        <v>0.006504390439935911</v>
      </c>
      <c r="D56" s="91" t="s">
        <v>825</v>
      </c>
      <c r="E56" s="91" t="b">
        <v>0</v>
      </c>
      <c r="F56" s="91" t="b">
        <v>0</v>
      </c>
      <c r="G56" s="91" t="b">
        <v>0</v>
      </c>
    </row>
    <row r="57" spans="1:7" ht="15">
      <c r="A57" s="91" t="s">
        <v>805</v>
      </c>
      <c r="B57" s="91">
        <v>2</v>
      </c>
      <c r="C57" s="133">
        <v>0.006504390439935911</v>
      </c>
      <c r="D57" s="91" t="s">
        <v>825</v>
      </c>
      <c r="E57" s="91" t="b">
        <v>1</v>
      </c>
      <c r="F57" s="91" t="b">
        <v>0</v>
      </c>
      <c r="G57" s="91" t="b">
        <v>0</v>
      </c>
    </row>
    <row r="58" spans="1:7" ht="15">
      <c r="A58" s="91" t="s">
        <v>806</v>
      </c>
      <c r="B58" s="91">
        <v>2</v>
      </c>
      <c r="C58" s="133">
        <v>0.006504390439935911</v>
      </c>
      <c r="D58" s="91" t="s">
        <v>825</v>
      </c>
      <c r="E58" s="91" t="b">
        <v>0</v>
      </c>
      <c r="F58" s="91" t="b">
        <v>0</v>
      </c>
      <c r="G58" s="91" t="b">
        <v>0</v>
      </c>
    </row>
    <row r="59" spans="1:7" ht="15">
      <c r="A59" s="91" t="s">
        <v>807</v>
      </c>
      <c r="B59" s="91">
        <v>2</v>
      </c>
      <c r="C59" s="133">
        <v>0.006504390439935911</v>
      </c>
      <c r="D59" s="91" t="s">
        <v>825</v>
      </c>
      <c r="E59" s="91" t="b">
        <v>0</v>
      </c>
      <c r="F59" s="91" t="b">
        <v>0</v>
      </c>
      <c r="G59" s="91" t="b">
        <v>0</v>
      </c>
    </row>
    <row r="60" spans="1:7" ht="15">
      <c r="A60" s="91" t="s">
        <v>808</v>
      </c>
      <c r="B60" s="91">
        <v>2</v>
      </c>
      <c r="C60" s="133">
        <v>0.006504390439935911</v>
      </c>
      <c r="D60" s="91" t="s">
        <v>825</v>
      </c>
      <c r="E60" s="91" t="b">
        <v>0</v>
      </c>
      <c r="F60" s="91" t="b">
        <v>0</v>
      </c>
      <c r="G60" s="91" t="b">
        <v>0</v>
      </c>
    </row>
    <row r="61" spans="1:7" ht="15">
      <c r="A61" s="91" t="s">
        <v>809</v>
      </c>
      <c r="B61" s="91">
        <v>2</v>
      </c>
      <c r="C61" s="133">
        <v>0.006504390439935911</v>
      </c>
      <c r="D61" s="91" t="s">
        <v>825</v>
      </c>
      <c r="E61" s="91" t="b">
        <v>0</v>
      </c>
      <c r="F61" s="91" t="b">
        <v>0</v>
      </c>
      <c r="G61" s="91" t="b">
        <v>0</v>
      </c>
    </row>
    <row r="62" spans="1:7" ht="15">
      <c r="A62" s="91" t="s">
        <v>810</v>
      </c>
      <c r="B62" s="91">
        <v>2</v>
      </c>
      <c r="C62" s="133">
        <v>0.006504390439935911</v>
      </c>
      <c r="D62" s="91" t="s">
        <v>825</v>
      </c>
      <c r="E62" s="91" t="b">
        <v>0</v>
      </c>
      <c r="F62" s="91" t="b">
        <v>0</v>
      </c>
      <c r="G62" s="91" t="b">
        <v>0</v>
      </c>
    </row>
    <row r="63" spans="1:7" ht="15">
      <c r="A63" s="91" t="s">
        <v>811</v>
      </c>
      <c r="B63" s="91">
        <v>2</v>
      </c>
      <c r="C63" s="133">
        <v>0.006504390439935911</v>
      </c>
      <c r="D63" s="91" t="s">
        <v>825</v>
      </c>
      <c r="E63" s="91" t="b">
        <v>0</v>
      </c>
      <c r="F63" s="91" t="b">
        <v>0</v>
      </c>
      <c r="G63" s="91" t="b">
        <v>0</v>
      </c>
    </row>
    <row r="64" spans="1:7" ht="15">
      <c r="A64" s="91" t="s">
        <v>812</v>
      </c>
      <c r="B64" s="91">
        <v>2</v>
      </c>
      <c r="C64" s="133">
        <v>0.006504390439935911</v>
      </c>
      <c r="D64" s="91" t="s">
        <v>825</v>
      </c>
      <c r="E64" s="91" t="b">
        <v>0</v>
      </c>
      <c r="F64" s="91" t="b">
        <v>0</v>
      </c>
      <c r="G64" s="91" t="b">
        <v>0</v>
      </c>
    </row>
    <row r="65" spans="1:7" ht="15">
      <c r="A65" s="91" t="s">
        <v>813</v>
      </c>
      <c r="B65" s="91">
        <v>2</v>
      </c>
      <c r="C65" s="133">
        <v>0.006504390439935911</v>
      </c>
      <c r="D65" s="91" t="s">
        <v>825</v>
      </c>
      <c r="E65" s="91" t="b">
        <v>0</v>
      </c>
      <c r="F65" s="91" t="b">
        <v>0</v>
      </c>
      <c r="G65" s="91" t="b">
        <v>0</v>
      </c>
    </row>
    <row r="66" spans="1:7" ht="15">
      <c r="A66" s="91" t="s">
        <v>814</v>
      </c>
      <c r="B66" s="91">
        <v>2</v>
      </c>
      <c r="C66" s="133">
        <v>0.006504390439935911</v>
      </c>
      <c r="D66" s="91" t="s">
        <v>825</v>
      </c>
      <c r="E66" s="91" t="b">
        <v>1</v>
      </c>
      <c r="F66" s="91" t="b">
        <v>0</v>
      </c>
      <c r="G66" s="91" t="b">
        <v>0</v>
      </c>
    </row>
    <row r="67" spans="1:7" ht="15">
      <c r="A67" s="91" t="s">
        <v>590</v>
      </c>
      <c r="B67" s="91">
        <v>2</v>
      </c>
      <c r="C67" s="133">
        <v>0.006504390439935911</v>
      </c>
      <c r="D67" s="91" t="s">
        <v>825</v>
      </c>
      <c r="E67" s="91" t="b">
        <v>0</v>
      </c>
      <c r="F67" s="91" t="b">
        <v>0</v>
      </c>
      <c r="G67" s="91" t="b">
        <v>0</v>
      </c>
    </row>
    <row r="68" spans="1:7" ht="15">
      <c r="A68" s="91" t="s">
        <v>592</v>
      </c>
      <c r="B68" s="91">
        <v>2</v>
      </c>
      <c r="C68" s="133">
        <v>0.006504390439935911</v>
      </c>
      <c r="D68" s="91" t="s">
        <v>825</v>
      </c>
      <c r="E68" s="91" t="b">
        <v>0</v>
      </c>
      <c r="F68" s="91" t="b">
        <v>0</v>
      </c>
      <c r="G68" s="91" t="b">
        <v>0</v>
      </c>
    </row>
    <row r="69" spans="1:7" ht="15">
      <c r="A69" s="91" t="s">
        <v>815</v>
      </c>
      <c r="B69" s="91">
        <v>2</v>
      </c>
      <c r="C69" s="133">
        <v>0.006504390439935911</v>
      </c>
      <c r="D69" s="91" t="s">
        <v>825</v>
      </c>
      <c r="E69" s="91" t="b">
        <v>0</v>
      </c>
      <c r="F69" s="91" t="b">
        <v>0</v>
      </c>
      <c r="G69" s="91" t="b">
        <v>0</v>
      </c>
    </row>
    <row r="70" spans="1:7" ht="15">
      <c r="A70" s="91" t="s">
        <v>816</v>
      </c>
      <c r="B70" s="91">
        <v>2</v>
      </c>
      <c r="C70" s="133">
        <v>0.006504390439935911</v>
      </c>
      <c r="D70" s="91" t="s">
        <v>825</v>
      </c>
      <c r="E70" s="91" t="b">
        <v>0</v>
      </c>
      <c r="F70" s="91" t="b">
        <v>0</v>
      </c>
      <c r="G70" s="91" t="b">
        <v>0</v>
      </c>
    </row>
    <row r="71" spans="1:7" ht="15">
      <c r="A71" s="91" t="s">
        <v>817</v>
      </c>
      <c r="B71" s="91">
        <v>2</v>
      </c>
      <c r="C71" s="133">
        <v>0.006504390439935911</v>
      </c>
      <c r="D71" s="91" t="s">
        <v>825</v>
      </c>
      <c r="E71" s="91" t="b">
        <v>0</v>
      </c>
      <c r="F71" s="91" t="b">
        <v>0</v>
      </c>
      <c r="G71" s="91" t="b">
        <v>0</v>
      </c>
    </row>
    <row r="72" spans="1:7" ht="15">
      <c r="A72" s="91" t="s">
        <v>635</v>
      </c>
      <c r="B72" s="91">
        <v>2</v>
      </c>
      <c r="C72" s="133">
        <v>0.006504390439935911</v>
      </c>
      <c r="D72" s="91" t="s">
        <v>825</v>
      </c>
      <c r="E72" s="91" t="b">
        <v>0</v>
      </c>
      <c r="F72" s="91" t="b">
        <v>0</v>
      </c>
      <c r="G72" s="91" t="b">
        <v>0</v>
      </c>
    </row>
    <row r="73" spans="1:7" ht="15">
      <c r="A73" s="91" t="s">
        <v>636</v>
      </c>
      <c r="B73" s="91">
        <v>2</v>
      </c>
      <c r="C73" s="133">
        <v>0.006504390439935911</v>
      </c>
      <c r="D73" s="91" t="s">
        <v>825</v>
      </c>
      <c r="E73" s="91" t="b">
        <v>0</v>
      </c>
      <c r="F73" s="91" t="b">
        <v>0</v>
      </c>
      <c r="G73" s="91" t="b">
        <v>0</v>
      </c>
    </row>
    <row r="74" spans="1:7" ht="15">
      <c r="A74" s="91" t="s">
        <v>637</v>
      </c>
      <c r="B74" s="91">
        <v>2</v>
      </c>
      <c r="C74" s="133">
        <v>0.006504390439935911</v>
      </c>
      <c r="D74" s="91" t="s">
        <v>825</v>
      </c>
      <c r="E74" s="91" t="b">
        <v>0</v>
      </c>
      <c r="F74" s="91" t="b">
        <v>0</v>
      </c>
      <c r="G74" s="91" t="b">
        <v>0</v>
      </c>
    </row>
    <row r="75" spans="1:7" ht="15">
      <c r="A75" s="91" t="s">
        <v>638</v>
      </c>
      <c r="B75" s="91">
        <v>2</v>
      </c>
      <c r="C75" s="133">
        <v>0.006504390439935911</v>
      </c>
      <c r="D75" s="91" t="s">
        <v>825</v>
      </c>
      <c r="E75" s="91" t="b">
        <v>0</v>
      </c>
      <c r="F75" s="91" t="b">
        <v>0</v>
      </c>
      <c r="G75" s="91" t="b">
        <v>0</v>
      </c>
    </row>
    <row r="76" spans="1:7" ht="15">
      <c r="A76" s="91" t="s">
        <v>639</v>
      </c>
      <c r="B76" s="91">
        <v>2</v>
      </c>
      <c r="C76" s="133">
        <v>0.006504390439935911</v>
      </c>
      <c r="D76" s="91" t="s">
        <v>825</v>
      </c>
      <c r="E76" s="91" t="b">
        <v>0</v>
      </c>
      <c r="F76" s="91" t="b">
        <v>0</v>
      </c>
      <c r="G76" s="91" t="b">
        <v>0</v>
      </c>
    </row>
    <row r="77" spans="1:7" ht="15">
      <c r="A77" s="91" t="s">
        <v>640</v>
      </c>
      <c r="B77" s="91">
        <v>2</v>
      </c>
      <c r="C77" s="133">
        <v>0.006504390439935911</v>
      </c>
      <c r="D77" s="91" t="s">
        <v>825</v>
      </c>
      <c r="E77" s="91" t="b">
        <v>0</v>
      </c>
      <c r="F77" s="91" t="b">
        <v>0</v>
      </c>
      <c r="G77" s="91" t="b">
        <v>0</v>
      </c>
    </row>
    <row r="78" spans="1:7" ht="15">
      <c r="A78" s="91" t="s">
        <v>641</v>
      </c>
      <c r="B78" s="91">
        <v>2</v>
      </c>
      <c r="C78" s="133">
        <v>0.006504390439935911</v>
      </c>
      <c r="D78" s="91" t="s">
        <v>825</v>
      </c>
      <c r="E78" s="91" t="b">
        <v>0</v>
      </c>
      <c r="F78" s="91" t="b">
        <v>0</v>
      </c>
      <c r="G78" s="91" t="b">
        <v>0</v>
      </c>
    </row>
    <row r="79" spans="1:7" ht="15">
      <c r="A79" s="91" t="s">
        <v>227</v>
      </c>
      <c r="B79" s="91">
        <v>2</v>
      </c>
      <c r="C79" s="133">
        <v>0.006504390439935911</v>
      </c>
      <c r="D79" s="91" t="s">
        <v>825</v>
      </c>
      <c r="E79" s="91" t="b">
        <v>0</v>
      </c>
      <c r="F79" s="91" t="b">
        <v>0</v>
      </c>
      <c r="G79" s="91" t="b">
        <v>0</v>
      </c>
    </row>
    <row r="80" spans="1:7" ht="15">
      <c r="A80" s="91" t="s">
        <v>642</v>
      </c>
      <c r="B80" s="91">
        <v>2</v>
      </c>
      <c r="C80" s="133">
        <v>0.006504390439935911</v>
      </c>
      <c r="D80" s="91" t="s">
        <v>825</v>
      </c>
      <c r="E80" s="91" t="b">
        <v>1</v>
      </c>
      <c r="F80" s="91" t="b">
        <v>0</v>
      </c>
      <c r="G80" s="91" t="b">
        <v>0</v>
      </c>
    </row>
    <row r="81" spans="1:7" ht="15">
      <c r="A81" s="91" t="s">
        <v>643</v>
      </c>
      <c r="B81" s="91">
        <v>2</v>
      </c>
      <c r="C81" s="133">
        <v>0.006504390439935911</v>
      </c>
      <c r="D81" s="91" t="s">
        <v>825</v>
      </c>
      <c r="E81" s="91" t="b">
        <v>0</v>
      </c>
      <c r="F81" s="91" t="b">
        <v>0</v>
      </c>
      <c r="G81" s="91" t="b">
        <v>0</v>
      </c>
    </row>
    <row r="82" spans="1:7" ht="15">
      <c r="A82" s="91" t="s">
        <v>818</v>
      </c>
      <c r="B82" s="91">
        <v>2</v>
      </c>
      <c r="C82" s="133">
        <v>0.006504390439935911</v>
      </c>
      <c r="D82" s="91" t="s">
        <v>825</v>
      </c>
      <c r="E82" s="91" t="b">
        <v>0</v>
      </c>
      <c r="F82" s="91" t="b">
        <v>0</v>
      </c>
      <c r="G82" s="91" t="b">
        <v>0</v>
      </c>
    </row>
    <row r="83" spans="1:7" ht="15">
      <c r="A83" s="91" t="s">
        <v>217</v>
      </c>
      <c r="B83" s="91">
        <v>2</v>
      </c>
      <c r="C83" s="133">
        <v>0.006504390439935911</v>
      </c>
      <c r="D83" s="91" t="s">
        <v>825</v>
      </c>
      <c r="E83" s="91" t="b">
        <v>0</v>
      </c>
      <c r="F83" s="91" t="b">
        <v>0</v>
      </c>
      <c r="G83" s="91" t="b">
        <v>0</v>
      </c>
    </row>
    <row r="84" spans="1:7" ht="15">
      <c r="A84" s="91" t="s">
        <v>819</v>
      </c>
      <c r="B84" s="91">
        <v>2</v>
      </c>
      <c r="C84" s="133">
        <v>0.006504390439935911</v>
      </c>
      <c r="D84" s="91" t="s">
        <v>825</v>
      </c>
      <c r="E84" s="91" t="b">
        <v>0</v>
      </c>
      <c r="F84" s="91" t="b">
        <v>0</v>
      </c>
      <c r="G84" s="91" t="b">
        <v>0</v>
      </c>
    </row>
    <row r="85" spans="1:7" ht="15">
      <c r="A85" s="91" t="s">
        <v>820</v>
      </c>
      <c r="B85" s="91">
        <v>2</v>
      </c>
      <c r="C85" s="133">
        <v>0.006504390439935911</v>
      </c>
      <c r="D85" s="91" t="s">
        <v>825</v>
      </c>
      <c r="E85" s="91" t="b">
        <v>0</v>
      </c>
      <c r="F85" s="91" t="b">
        <v>1</v>
      </c>
      <c r="G85" s="91" t="b">
        <v>0</v>
      </c>
    </row>
    <row r="86" spans="1:7" ht="15">
      <c r="A86" s="91" t="s">
        <v>821</v>
      </c>
      <c r="B86" s="91">
        <v>2</v>
      </c>
      <c r="C86" s="133">
        <v>0.006504390439935911</v>
      </c>
      <c r="D86" s="91" t="s">
        <v>825</v>
      </c>
      <c r="E86" s="91" t="b">
        <v>0</v>
      </c>
      <c r="F86" s="91" t="b">
        <v>0</v>
      </c>
      <c r="G86" s="91" t="b">
        <v>0</v>
      </c>
    </row>
    <row r="87" spans="1:7" ht="15">
      <c r="A87" s="91" t="s">
        <v>607</v>
      </c>
      <c r="B87" s="91">
        <v>2</v>
      </c>
      <c r="C87" s="133">
        <v>0.006504390439935911</v>
      </c>
      <c r="D87" s="91" t="s">
        <v>825</v>
      </c>
      <c r="E87" s="91" t="b">
        <v>0</v>
      </c>
      <c r="F87" s="91" t="b">
        <v>0</v>
      </c>
      <c r="G87" s="91" t="b">
        <v>0</v>
      </c>
    </row>
    <row r="88" spans="1:7" ht="15">
      <c r="A88" s="91" t="s">
        <v>822</v>
      </c>
      <c r="B88" s="91">
        <v>2</v>
      </c>
      <c r="C88" s="133">
        <v>0.006504390439935911</v>
      </c>
      <c r="D88" s="91" t="s">
        <v>825</v>
      </c>
      <c r="E88" s="91" t="b">
        <v>1</v>
      </c>
      <c r="F88" s="91" t="b">
        <v>0</v>
      </c>
      <c r="G88" s="91" t="b">
        <v>0</v>
      </c>
    </row>
    <row r="89" spans="1:7" ht="15">
      <c r="A89" s="91" t="s">
        <v>593</v>
      </c>
      <c r="B89" s="91">
        <v>2</v>
      </c>
      <c r="C89" s="133">
        <v>0.006504390439935911</v>
      </c>
      <c r="D89" s="91" t="s">
        <v>825</v>
      </c>
      <c r="E89" s="91" t="b">
        <v>0</v>
      </c>
      <c r="F89" s="91" t="b">
        <v>0</v>
      </c>
      <c r="G89" s="91" t="b">
        <v>0</v>
      </c>
    </row>
    <row r="90" spans="1:7" ht="15">
      <c r="A90" s="91" t="s">
        <v>223</v>
      </c>
      <c r="B90" s="91">
        <v>5</v>
      </c>
      <c r="C90" s="133">
        <v>0.009278181029814763</v>
      </c>
      <c r="D90" s="91" t="s">
        <v>535</v>
      </c>
      <c r="E90" s="91" t="b">
        <v>0</v>
      </c>
      <c r="F90" s="91" t="b">
        <v>0</v>
      </c>
      <c r="G90" s="91" t="b">
        <v>0</v>
      </c>
    </row>
    <row r="91" spans="1:7" ht="15">
      <c r="A91" s="91" t="s">
        <v>597</v>
      </c>
      <c r="B91" s="91">
        <v>3</v>
      </c>
      <c r="C91" s="133">
        <v>0.016419817945308064</v>
      </c>
      <c r="D91" s="91" t="s">
        <v>535</v>
      </c>
      <c r="E91" s="91" t="b">
        <v>0</v>
      </c>
      <c r="F91" s="91" t="b">
        <v>0</v>
      </c>
      <c r="G91" s="91" t="b">
        <v>0</v>
      </c>
    </row>
    <row r="92" spans="1:7" ht="15">
      <c r="A92" s="91" t="s">
        <v>620</v>
      </c>
      <c r="B92" s="91">
        <v>3</v>
      </c>
      <c r="C92" s="133">
        <v>0.016419817945308064</v>
      </c>
      <c r="D92" s="91" t="s">
        <v>535</v>
      </c>
      <c r="E92" s="91" t="b">
        <v>1</v>
      </c>
      <c r="F92" s="91" t="b">
        <v>0</v>
      </c>
      <c r="G92" s="91" t="b">
        <v>0</v>
      </c>
    </row>
    <row r="93" spans="1:7" ht="15">
      <c r="A93" s="91" t="s">
        <v>618</v>
      </c>
      <c r="B93" s="91">
        <v>3</v>
      </c>
      <c r="C93" s="133">
        <v>0.016419817945308064</v>
      </c>
      <c r="D93" s="91" t="s">
        <v>535</v>
      </c>
      <c r="E93" s="91" t="b">
        <v>0</v>
      </c>
      <c r="F93" s="91" t="b">
        <v>0</v>
      </c>
      <c r="G93" s="91" t="b">
        <v>0</v>
      </c>
    </row>
    <row r="94" spans="1:7" ht="15">
      <c r="A94" s="91" t="s">
        <v>228</v>
      </c>
      <c r="B94" s="91">
        <v>2</v>
      </c>
      <c r="C94" s="133">
        <v>0.010946545296872043</v>
      </c>
      <c r="D94" s="91" t="s">
        <v>535</v>
      </c>
      <c r="E94" s="91" t="b">
        <v>0</v>
      </c>
      <c r="F94" s="91" t="b">
        <v>0</v>
      </c>
      <c r="G94" s="91" t="b">
        <v>0</v>
      </c>
    </row>
    <row r="95" spans="1:7" ht="15">
      <c r="A95" s="91" t="s">
        <v>621</v>
      </c>
      <c r="B95" s="91">
        <v>2</v>
      </c>
      <c r="C95" s="133">
        <v>0.010946545296872043</v>
      </c>
      <c r="D95" s="91" t="s">
        <v>535</v>
      </c>
      <c r="E95" s="91" t="b">
        <v>1</v>
      </c>
      <c r="F95" s="91" t="b">
        <v>0</v>
      </c>
      <c r="G95" s="91" t="b">
        <v>0</v>
      </c>
    </row>
    <row r="96" spans="1:7" ht="15">
      <c r="A96" s="91" t="s">
        <v>622</v>
      </c>
      <c r="B96" s="91">
        <v>2</v>
      </c>
      <c r="C96" s="133">
        <v>0.010946545296872043</v>
      </c>
      <c r="D96" s="91" t="s">
        <v>535</v>
      </c>
      <c r="E96" s="91" t="b">
        <v>0</v>
      </c>
      <c r="F96" s="91" t="b">
        <v>0</v>
      </c>
      <c r="G96" s="91" t="b">
        <v>0</v>
      </c>
    </row>
    <row r="97" spans="1:7" ht="15">
      <c r="A97" s="91" t="s">
        <v>623</v>
      </c>
      <c r="B97" s="91">
        <v>2</v>
      </c>
      <c r="C97" s="133">
        <v>0.010946545296872043</v>
      </c>
      <c r="D97" s="91" t="s">
        <v>535</v>
      </c>
      <c r="E97" s="91" t="b">
        <v>0</v>
      </c>
      <c r="F97" s="91" t="b">
        <v>0</v>
      </c>
      <c r="G97" s="91" t="b">
        <v>0</v>
      </c>
    </row>
    <row r="98" spans="1:7" ht="15">
      <c r="A98" s="91" t="s">
        <v>624</v>
      </c>
      <c r="B98" s="91">
        <v>2</v>
      </c>
      <c r="C98" s="133">
        <v>0.010946545296872043</v>
      </c>
      <c r="D98" s="91" t="s">
        <v>535</v>
      </c>
      <c r="E98" s="91" t="b">
        <v>0</v>
      </c>
      <c r="F98" s="91" t="b">
        <v>0</v>
      </c>
      <c r="G98" s="91" t="b">
        <v>0</v>
      </c>
    </row>
    <row r="99" spans="1:7" ht="15">
      <c r="A99" s="91" t="s">
        <v>625</v>
      </c>
      <c r="B99" s="91">
        <v>2</v>
      </c>
      <c r="C99" s="133">
        <v>0.010946545296872043</v>
      </c>
      <c r="D99" s="91" t="s">
        <v>535</v>
      </c>
      <c r="E99" s="91" t="b">
        <v>0</v>
      </c>
      <c r="F99" s="91" t="b">
        <v>0</v>
      </c>
      <c r="G99" s="91" t="b">
        <v>0</v>
      </c>
    </row>
    <row r="100" spans="1:7" ht="15">
      <c r="A100" s="91" t="s">
        <v>804</v>
      </c>
      <c r="B100" s="91">
        <v>2</v>
      </c>
      <c r="C100" s="133">
        <v>0.010946545296872043</v>
      </c>
      <c r="D100" s="91" t="s">
        <v>535</v>
      </c>
      <c r="E100" s="91" t="b">
        <v>0</v>
      </c>
      <c r="F100" s="91" t="b">
        <v>0</v>
      </c>
      <c r="G100" s="91" t="b">
        <v>0</v>
      </c>
    </row>
    <row r="101" spans="1:7" ht="15">
      <c r="A101" s="91" t="s">
        <v>805</v>
      </c>
      <c r="B101" s="91">
        <v>2</v>
      </c>
      <c r="C101" s="133">
        <v>0.010946545296872043</v>
      </c>
      <c r="D101" s="91" t="s">
        <v>535</v>
      </c>
      <c r="E101" s="91" t="b">
        <v>1</v>
      </c>
      <c r="F101" s="91" t="b">
        <v>0</v>
      </c>
      <c r="G101" s="91" t="b">
        <v>0</v>
      </c>
    </row>
    <row r="102" spans="1:7" ht="15">
      <c r="A102" s="91" t="s">
        <v>806</v>
      </c>
      <c r="B102" s="91">
        <v>2</v>
      </c>
      <c r="C102" s="133">
        <v>0.010946545296872043</v>
      </c>
      <c r="D102" s="91" t="s">
        <v>535</v>
      </c>
      <c r="E102" s="91" t="b">
        <v>0</v>
      </c>
      <c r="F102" s="91" t="b">
        <v>0</v>
      </c>
      <c r="G102" s="91" t="b">
        <v>0</v>
      </c>
    </row>
    <row r="103" spans="1:7" ht="15">
      <c r="A103" s="91" t="s">
        <v>807</v>
      </c>
      <c r="B103" s="91">
        <v>2</v>
      </c>
      <c r="C103" s="133">
        <v>0.010946545296872043</v>
      </c>
      <c r="D103" s="91" t="s">
        <v>535</v>
      </c>
      <c r="E103" s="91" t="b">
        <v>0</v>
      </c>
      <c r="F103" s="91" t="b">
        <v>0</v>
      </c>
      <c r="G103" s="91" t="b">
        <v>0</v>
      </c>
    </row>
    <row r="104" spans="1:7" ht="15">
      <c r="A104" s="91" t="s">
        <v>794</v>
      </c>
      <c r="B104" s="91">
        <v>2</v>
      </c>
      <c r="C104" s="133">
        <v>0.010946545296872043</v>
      </c>
      <c r="D104" s="91" t="s">
        <v>535</v>
      </c>
      <c r="E104" s="91" t="b">
        <v>0</v>
      </c>
      <c r="F104" s="91" t="b">
        <v>0</v>
      </c>
      <c r="G104" s="91" t="b">
        <v>0</v>
      </c>
    </row>
    <row r="105" spans="1:7" ht="15">
      <c r="A105" s="91" t="s">
        <v>781</v>
      </c>
      <c r="B105" s="91">
        <v>2</v>
      </c>
      <c r="C105" s="133">
        <v>0.010946545296872043</v>
      </c>
      <c r="D105" s="91" t="s">
        <v>535</v>
      </c>
      <c r="E105" s="91" t="b">
        <v>1</v>
      </c>
      <c r="F105" s="91" t="b">
        <v>0</v>
      </c>
      <c r="G105" s="91" t="b">
        <v>0</v>
      </c>
    </row>
    <row r="106" spans="1:7" ht="15">
      <c r="A106" s="91" t="s">
        <v>782</v>
      </c>
      <c r="B106" s="91">
        <v>2</v>
      </c>
      <c r="C106" s="133">
        <v>0.010946545296872043</v>
      </c>
      <c r="D106" s="91" t="s">
        <v>535</v>
      </c>
      <c r="E106" s="91" t="b">
        <v>0</v>
      </c>
      <c r="F106" s="91" t="b">
        <v>0</v>
      </c>
      <c r="G106" s="91" t="b">
        <v>0</v>
      </c>
    </row>
    <row r="107" spans="1:7" ht="15">
      <c r="A107" s="91" t="s">
        <v>783</v>
      </c>
      <c r="B107" s="91">
        <v>2</v>
      </c>
      <c r="C107" s="133">
        <v>0.010946545296872043</v>
      </c>
      <c r="D107" s="91" t="s">
        <v>535</v>
      </c>
      <c r="E107" s="91" t="b">
        <v>0</v>
      </c>
      <c r="F107" s="91" t="b">
        <v>0</v>
      </c>
      <c r="G107" s="91" t="b">
        <v>0</v>
      </c>
    </row>
    <row r="108" spans="1:7" ht="15">
      <c r="A108" s="91" t="s">
        <v>784</v>
      </c>
      <c r="B108" s="91">
        <v>2</v>
      </c>
      <c r="C108" s="133">
        <v>0.010946545296872043</v>
      </c>
      <c r="D108" s="91" t="s">
        <v>535</v>
      </c>
      <c r="E108" s="91" t="b">
        <v>0</v>
      </c>
      <c r="F108" s="91" t="b">
        <v>0</v>
      </c>
      <c r="G108" s="91" t="b">
        <v>0</v>
      </c>
    </row>
    <row r="109" spans="1:7" ht="15">
      <c r="A109" s="91" t="s">
        <v>785</v>
      </c>
      <c r="B109" s="91">
        <v>2</v>
      </c>
      <c r="C109" s="133">
        <v>0.010946545296872043</v>
      </c>
      <c r="D109" s="91" t="s">
        <v>535</v>
      </c>
      <c r="E109" s="91" t="b">
        <v>0</v>
      </c>
      <c r="F109" s="91" t="b">
        <v>0</v>
      </c>
      <c r="G109" s="91" t="b">
        <v>0</v>
      </c>
    </row>
    <row r="110" spans="1:7" ht="15">
      <c r="A110" s="91" t="s">
        <v>786</v>
      </c>
      <c r="B110" s="91">
        <v>2</v>
      </c>
      <c r="C110" s="133">
        <v>0.010946545296872043</v>
      </c>
      <c r="D110" s="91" t="s">
        <v>535</v>
      </c>
      <c r="E110" s="91" t="b">
        <v>0</v>
      </c>
      <c r="F110" s="91" t="b">
        <v>0</v>
      </c>
      <c r="G110" s="91" t="b">
        <v>0</v>
      </c>
    </row>
    <row r="111" spans="1:7" ht="15">
      <c r="A111" s="91" t="s">
        <v>787</v>
      </c>
      <c r="B111" s="91">
        <v>2</v>
      </c>
      <c r="C111" s="133">
        <v>0.010946545296872043</v>
      </c>
      <c r="D111" s="91" t="s">
        <v>535</v>
      </c>
      <c r="E111" s="91" t="b">
        <v>0</v>
      </c>
      <c r="F111" s="91" t="b">
        <v>0</v>
      </c>
      <c r="G111" s="91" t="b">
        <v>0</v>
      </c>
    </row>
    <row r="112" spans="1:7" ht="15">
      <c r="A112" s="91" t="s">
        <v>788</v>
      </c>
      <c r="B112" s="91">
        <v>2</v>
      </c>
      <c r="C112" s="133">
        <v>0.010946545296872043</v>
      </c>
      <c r="D112" s="91" t="s">
        <v>535</v>
      </c>
      <c r="E112" s="91" t="b">
        <v>0</v>
      </c>
      <c r="F112" s="91" t="b">
        <v>0</v>
      </c>
      <c r="G112" s="91" t="b">
        <v>0</v>
      </c>
    </row>
    <row r="113" spans="1:7" ht="15">
      <c r="A113" s="91" t="s">
        <v>279</v>
      </c>
      <c r="B113" s="91">
        <v>2</v>
      </c>
      <c r="C113" s="133">
        <v>0.010946545296872043</v>
      </c>
      <c r="D113" s="91" t="s">
        <v>535</v>
      </c>
      <c r="E113" s="91" t="b">
        <v>0</v>
      </c>
      <c r="F113" s="91" t="b">
        <v>0</v>
      </c>
      <c r="G113" s="91" t="b">
        <v>0</v>
      </c>
    </row>
    <row r="114" spans="1:7" ht="15">
      <c r="A114" s="91" t="s">
        <v>789</v>
      </c>
      <c r="B114" s="91">
        <v>2</v>
      </c>
      <c r="C114" s="133">
        <v>0.010946545296872043</v>
      </c>
      <c r="D114" s="91" t="s">
        <v>535</v>
      </c>
      <c r="E114" s="91" t="b">
        <v>0</v>
      </c>
      <c r="F114" s="91" t="b">
        <v>0</v>
      </c>
      <c r="G114" s="91" t="b">
        <v>0</v>
      </c>
    </row>
    <row r="115" spans="1:7" ht="15">
      <c r="A115" s="91" t="s">
        <v>790</v>
      </c>
      <c r="B115" s="91">
        <v>2</v>
      </c>
      <c r="C115" s="133">
        <v>0.010946545296872043</v>
      </c>
      <c r="D115" s="91" t="s">
        <v>535</v>
      </c>
      <c r="E115" s="91" t="b">
        <v>0</v>
      </c>
      <c r="F115" s="91" t="b">
        <v>0</v>
      </c>
      <c r="G115" s="91" t="b">
        <v>0</v>
      </c>
    </row>
    <row r="116" spans="1:7" ht="15">
      <c r="A116" s="91" t="s">
        <v>791</v>
      </c>
      <c r="B116" s="91">
        <v>2</v>
      </c>
      <c r="C116" s="133">
        <v>0.010946545296872043</v>
      </c>
      <c r="D116" s="91" t="s">
        <v>535</v>
      </c>
      <c r="E116" s="91" t="b">
        <v>0</v>
      </c>
      <c r="F116" s="91" t="b">
        <v>0</v>
      </c>
      <c r="G116" s="91" t="b">
        <v>0</v>
      </c>
    </row>
    <row r="117" spans="1:7" ht="15">
      <c r="A117" s="91" t="s">
        <v>792</v>
      </c>
      <c r="B117" s="91">
        <v>2</v>
      </c>
      <c r="C117" s="133">
        <v>0.010946545296872043</v>
      </c>
      <c r="D117" s="91" t="s">
        <v>535</v>
      </c>
      <c r="E117" s="91" t="b">
        <v>0</v>
      </c>
      <c r="F117" s="91" t="b">
        <v>0</v>
      </c>
      <c r="G117" s="91" t="b">
        <v>0</v>
      </c>
    </row>
    <row r="118" spans="1:7" ht="15">
      <c r="A118" s="91" t="s">
        <v>793</v>
      </c>
      <c r="B118" s="91">
        <v>2</v>
      </c>
      <c r="C118" s="133">
        <v>0.010946545296872043</v>
      </c>
      <c r="D118" s="91" t="s">
        <v>535</v>
      </c>
      <c r="E118" s="91" t="b">
        <v>0</v>
      </c>
      <c r="F118" s="91" t="b">
        <v>0</v>
      </c>
      <c r="G118" s="91" t="b">
        <v>0</v>
      </c>
    </row>
    <row r="119" spans="1:7" ht="15">
      <c r="A119" s="91" t="s">
        <v>795</v>
      </c>
      <c r="B119" s="91">
        <v>2</v>
      </c>
      <c r="C119" s="133">
        <v>0.010946545296872043</v>
      </c>
      <c r="D119" s="91" t="s">
        <v>535</v>
      </c>
      <c r="E119" s="91" t="b">
        <v>0</v>
      </c>
      <c r="F119" s="91" t="b">
        <v>0</v>
      </c>
      <c r="G119" s="91" t="b">
        <v>0</v>
      </c>
    </row>
    <row r="120" spans="1:7" ht="15">
      <c r="A120" s="91" t="s">
        <v>822</v>
      </c>
      <c r="B120" s="91">
        <v>2</v>
      </c>
      <c r="C120" s="133">
        <v>0.010946545296872043</v>
      </c>
      <c r="D120" s="91" t="s">
        <v>535</v>
      </c>
      <c r="E120" s="91" t="b">
        <v>1</v>
      </c>
      <c r="F120" s="91" t="b">
        <v>0</v>
      </c>
      <c r="G120" s="91" t="b">
        <v>0</v>
      </c>
    </row>
    <row r="121" spans="1:7" ht="15">
      <c r="A121" s="91" t="s">
        <v>586</v>
      </c>
      <c r="B121" s="91">
        <v>2</v>
      </c>
      <c r="C121" s="133">
        <v>0.010946545296872043</v>
      </c>
      <c r="D121" s="91" t="s">
        <v>535</v>
      </c>
      <c r="E121" s="91" t="b">
        <v>0</v>
      </c>
      <c r="F121" s="91" t="b">
        <v>0</v>
      </c>
      <c r="G121" s="91" t="b">
        <v>0</v>
      </c>
    </row>
    <row r="122" spans="1:7" ht="15">
      <c r="A122" s="91" t="s">
        <v>588</v>
      </c>
      <c r="B122" s="91">
        <v>2</v>
      </c>
      <c r="C122" s="133">
        <v>0.010946545296872043</v>
      </c>
      <c r="D122" s="91" t="s">
        <v>535</v>
      </c>
      <c r="E122" s="91" t="b">
        <v>0</v>
      </c>
      <c r="F122" s="91" t="b">
        <v>0</v>
      </c>
      <c r="G122" s="91" t="b">
        <v>0</v>
      </c>
    </row>
    <row r="123" spans="1:7" ht="15">
      <c r="A123" s="91" t="s">
        <v>593</v>
      </c>
      <c r="B123" s="91">
        <v>2</v>
      </c>
      <c r="C123" s="133">
        <v>0.010946545296872043</v>
      </c>
      <c r="D123" s="91" t="s">
        <v>535</v>
      </c>
      <c r="E123" s="91" t="b">
        <v>0</v>
      </c>
      <c r="F123" s="91" t="b">
        <v>0</v>
      </c>
      <c r="G123" s="91" t="b">
        <v>0</v>
      </c>
    </row>
    <row r="124" spans="1:7" ht="15">
      <c r="A124" s="91" t="s">
        <v>602</v>
      </c>
      <c r="B124" s="91">
        <v>3</v>
      </c>
      <c r="C124" s="133">
        <v>0.018814374728998825</v>
      </c>
      <c r="D124" s="91" t="s">
        <v>536</v>
      </c>
      <c r="E124" s="91" t="b">
        <v>0</v>
      </c>
      <c r="F124" s="91" t="b">
        <v>0</v>
      </c>
      <c r="G124" s="91" t="b">
        <v>0</v>
      </c>
    </row>
    <row r="125" spans="1:7" ht="15">
      <c r="A125" s="91" t="s">
        <v>586</v>
      </c>
      <c r="B125" s="91">
        <v>3</v>
      </c>
      <c r="C125" s="133">
        <v>0.018814374728998825</v>
      </c>
      <c r="D125" s="91" t="s">
        <v>536</v>
      </c>
      <c r="E125" s="91" t="b">
        <v>0</v>
      </c>
      <c r="F125" s="91" t="b">
        <v>0</v>
      </c>
      <c r="G125" s="91" t="b">
        <v>0</v>
      </c>
    </row>
    <row r="126" spans="1:7" ht="15">
      <c r="A126" s="91" t="s">
        <v>223</v>
      </c>
      <c r="B126" s="91">
        <v>2</v>
      </c>
      <c r="C126" s="133">
        <v>0.012542916485999216</v>
      </c>
      <c r="D126" s="91" t="s">
        <v>536</v>
      </c>
      <c r="E126" s="91" t="b">
        <v>0</v>
      </c>
      <c r="F126" s="91" t="b">
        <v>0</v>
      </c>
      <c r="G126" s="91" t="b">
        <v>0</v>
      </c>
    </row>
    <row r="127" spans="1:7" ht="15">
      <c r="A127" s="91" t="s">
        <v>627</v>
      </c>
      <c r="B127" s="91">
        <v>2</v>
      </c>
      <c r="C127" s="133">
        <v>0.025085832971998432</v>
      </c>
      <c r="D127" s="91" t="s">
        <v>536</v>
      </c>
      <c r="E127" s="91" t="b">
        <v>0</v>
      </c>
      <c r="F127" s="91" t="b">
        <v>0</v>
      </c>
      <c r="G127" s="91" t="b">
        <v>0</v>
      </c>
    </row>
    <row r="128" spans="1:7" ht="15">
      <c r="A128" s="91" t="s">
        <v>585</v>
      </c>
      <c r="B128" s="91">
        <v>4</v>
      </c>
      <c r="C128" s="133">
        <v>0.004307111689246952</v>
      </c>
      <c r="D128" s="91" t="s">
        <v>537</v>
      </c>
      <c r="E128" s="91" t="b">
        <v>0</v>
      </c>
      <c r="F128" s="91" t="b">
        <v>0</v>
      </c>
      <c r="G128" s="91" t="b">
        <v>0</v>
      </c>
    </row>
    <row r="129" spans="1:7" ht="15">
      <c r="A129" s="91" t="s">
        <v>591</v>
      </c>
      <c r="B129" s="91">
        <v>4</v>
      </c>
      <c r="C129" s="133">
        <v>0.009859944427393618</v>
      </c>
      <c r="D129" s="91" t="s">
        <v>537</v>
      </c>
      <c r="E129" s="91" t="b">
        <v>0</v>
      </c>
      <c r="F129" s="91" t="b">
        <v>0</v>
      </c>
      <c r="G129" s="91" t="b">
        <v>0</v>
      </c>
    </row>
    <row r="130" spans="1:7" ht="15">
      <c r="A130" s="91" t="s">
        <v>629</v>
      </c>
      <c r="B130" s="91">
        <v>4</v>
      </c>
      <c r="C130" s="133">
        <v>0.009859944427393618</v>
      </c>
      <c r="D130" s="91" t="s">
        <v>537</v>
      </c>
      <c r="E130" s="91" t="b">
        <v>0</v>
      </c>
      <c r="F130" s="91" t="b">
        <v>0</v>
      </c>
      <c r="G130" s="91" t="b">
        <v>0</v>
      </c>
    </row>
    <row r="131" spans="1:7" ht="15">
      <c r="A131" s="91" t="s">
        <v>618</v>
      </c>
      <c r="B131" s="91">
        <v>2</v>
      </c>
      <c r="C131" s="133">
        <v>0.008843111303823058</v>
      </c>
      <c r="D131" s="91" t="s">
        <v>537</v>
      </c>
      <c r="E131" s="91" t="b">
        <v>0</v>
      </c>
      <c r="F131" s="91" t="b">
        <v>0</v>
      </c>
      <c r="G131" s="91" t="b">
        <v>0</v>
      </c>
    </row>
    <row r="132" spans="1:7" ht="15">
      <c r="A132" s="91" t="s">
        <v>224</v>
      </c>
      <c r="B132" s="91">
        <v>2</v>
      </c>
      <c r="C132" s="133">
        <v>0.008843111303823058</v>
      </c>
      <c r="D132" s="91" t="s">
        <v>537</v>
      </c>
      <c r="E132" s="91" t="b">
        <v>0</v>
      </c>
      <c r="F132" s="91" t="b">
        <v>0</v>
      </c>
      <c r="G132" s="91" t="b">
        <v>0</v>
      </c>
    </row>
    <row r="133" spans="1:7" ht="15">
      <c r="A133" s="91" t="s">
        <v>630</v>
      </c>
      <c r="B133" s="91">
        <v>2</v>
      </c>
      <c r="C133" s="133">
        <v>0.008843111303823058</v>
      </c>
      <c r="D133" s="91" t="s">
        <v>537</v>
      </c>
      <c r="E133" s="91" t="b">
        <v>0</v>
      </c>
      <c r="F133" s="91" t="b">
        <v>0</v>
      </c>
      <c r="G133" s="91" t="b">
        <v>0</v>
      </c>
    </row>
    <row r="134" spans="1:7" ht="15">
      <c r="A134" s="91" t="s">
        <v>631</v>
      </c>
      <c r="B134" s="91">
        <v>2</v>
      </c>
      <c r="C134" s="133">
        <v>0.008843111303823058</v>
      </c>
      <c r="D134" s="91" t="s">
        <v>537</v>
      </c>
      <c r="E134" s="91" t="b">
        <v>0</v>
      </c>
      <c r="F134" s="91" t="b">
        <v>0</v>
      </c>
      <c r="G134" s="91" t="b">
        <v>0</v>
      </c>
    </row>
    <row r="135" spans="1:7" ht="15">
      <c r="A135" s="91" t="s">
        <v>587</v>
      </c>
      <c r="B135" s="91">
        <v>2</v>
      </c>
      <c r="C135" s="133">
        <v>0.008843111303823058</v>
      </c>
      <c r="D135" s="91" t="s">
        <v>537</v>
      </c>
      <c r="E135" s="91" t="b">
        <v>0</v>
      </c>
      <c r="F135" s="91" t="b">
        <v>0</v>
      </c>
      <c r="G135" s="91" t="b">
        <v>0</v>
      </c>
    </row>
    <row r="136" spans="1:7" ht="15">
      <c r="A136" s="91" t="s">
        <v>632</v>
      </c>
      <c r="B136" s="91">
        <v>2</v>
      </c>
      <c r="C136" s="133">
        <v>0.008843111303823058</v>
      </c>
      <c r="D136" s="91" t="s">
        <v>537</v>
      </c>
      <c r="E136" s="91" t="b">
        <v>0</v>
      </c>
      <c r="F136" s="91" t="b">
        <v>0</v>
      </c>
      <c r="G136" s="91" t="b">
        <v>0</v>
      </c>
    </row>
    <row r="137" spans="1:7" ht="15">
      <c r="A137" s="91" t="s">
        <v>633</v>
      </c>
      <c r="B137" s="91">
        <v>2</v>
      </c>
      <c r="C137" s="133">
        <v>0.008843111303823058</v>
      </c>
      <c r="D137" s="91" t="s">
        <v>537</v>
      </c>
      <c r="E137" s="91" t="b">
        <v>0</v>
      </c>
      <c r="F137" s="91" t="b">
        <v>0</v>
      </c>
      <c r="G137" s="91" t="b">
        <v>0</v>
      </c>
    </row>
    <row r="138" spans="1:7" ht="15">
      <c r="A138" s="91" t="s">
        <v>797</v>
      </c>
      <c r="B138" s="91">
        <v>2</v>
      </c>
      <c r="C138" s="133">
        <v>0.008843111303823058</v>
      </c>
      <c r="D138" s="91" t="s">
        <v>537</v>
      </c>
      <c r="E138" s="91" t="b">
        <v>0</v>
      </c>
      <c r="F138" s="91" t="b">
        <v>0</v>
      </c>
      <c r="G138" s="91" t="b">
        <v>0</v>
      </c>
    </row>
    <row r="139" spans="1:7" ht="15">
      <c r="A139" s="91" t="s">
        <v>798</v>
      </c>
      <c r="B139" s="91">
        <v>2</v>
      </c>
      <c r="C139" s="133">
        <v>0.008843111303823058</v>
      </c>
      <c r="D139" s="91" t="s">
        <v>537</v>
      </c>
      <c r="E139" s="91" t="b">
        <v>1</v>
      </c>
      <c r="F139" s="91" t="b">
        <v>0</v>
      </c>
      <c r="G139" s="91" t="b">
        <v>0</v>
      </c>
    </row>
    <row r="140" spans="1:7" ht="15">
      <c r="A140" s="91" t="s">
        <v>799</v>
      </c>
      <c r="B140" s="91">
        <v>2</v>
      </c>
      <c r="C140" s="133">
        <v>0.008843111303823058</v>
      </c>
      <c r="D140" s="91" t="s">
        <v>537</v>
      </c>
      <c r="E140" s="91" t="b">
        <v>0</v>
      </c>
      <c r="F140" s="91" t="b">
        <v>0</v>
      </c>
      <c r="G140" s="91" t="b">
        <v>0</v>
      </c>
    </row>
    <row r="141" spans="1:7" ht="15">
      <c r="A141" s="91" t="s">
        <v>800</v>
      </c>
      <c r="B141" s="91">
        <v>2</v>
      </c>
      <c r="C141" s="133">
        <v>0.008843111303823058</v>
      </c>
      <c r="D141" s="91" t="s">
        <v>537</v>
      </c>
      <c r="E141" s="91" t="b">
        <v>0</v>
      </c>
      <c r="F141" s="91" t="b">
        <v>0</v>
      </c>
      <c r="G141" s="91" t="b">
        <v>0</v>
      </c>
    </row>
    <row r="142" spans="1:7" ht="15">
      <c r="A142" s="91" t="s">
        <v>808</v>
      </c>
      <c r="B142" s="91">
        <v>2</v>
      </c>
      <c r="C142" s="133">
        <v>0.008843111303823058</v>
      </c>
      <c r="D142" s="91" t="s">
        <v>537</v>
      </c>
      <c r="E142" s="91" t="b">
        <v>0</v>
      </c>
      <c r="F142" s="91" t="b">
        <v>0</v>
      </c>
      <c r="G142" s="91" t="b">
        <v>0</v>
      </c>
    </row>
    <row r="143" spans="1:7" ht="15">
      <c r="A143" s="91" t="s">
        <v>809</v>
      </c>
      <c r="B143" s="91">
        <v>2</v>
      </c>
      <c r="C143" s="133">
        <v>0.008843111303823058</v>
      </c>
      <c r="D143" s="91" t="s">
        <v>537</v>
      </c>
      <c r="E143" s="91" t="b">
        <v>0</v>
      </c>
      <c r="F143" s="91" t="b">
        <v>0</v>
      </c>
      <c r="G143" s="91" t="b">
        <v>0</v>
      </c>
    </row>
    <row r="144" spans="1:7" ht="15">
      <c r="A144" s="91" t="s">
        <v>810</v>
      </c>
      <c r="B144" s="91">
        <v>2</v>
      </c>
      <c r="C144" s="133">
        <v>0.008843111303823058</v>
      </c>
      <c r="D144" s="91" t="s">
        <v>537</v>
      </c>
      <c r="E144" s="91" t="b">
        <v>0</v>
      </c>
      <c r="F144" s="91" t="b">
        <v>0</v>
      </c>
      <c r="G144" s="91" t="b">
        <v>0</v>
      </c>
    </row>
    <row r="145" spans="1:7" ht="15">
      <c r="A145" s="91" t="s">
        <v>811</v>
      </c>
      <c r="B145" s="91">
        <v>2</v>
      </c>
      <c r="C145" s="133">
        <v>0.008843111303823058</v>
      </c>
      <c r="D145" s="91" t="s">
        <v>537</v>
      </c>
      <c r="E145" s="91" t="b">
        <v>0</v>
      </c>
      <c r="F145" s="91" t="b">
        <v>0</v>
      </c>
      <c r="G145" s="91" t="b">
        <v>0</v>
      </c>
    </row>
    <row r="146" spans="1:7" ht="15">
      <c r="A146" s="91" t="s">
        <v>589</v>
      </c>
      <c r="B146" s="91">
        <v>2</v>
      </c>
      <c r="C146" s="133">
        <v>0.008843111303823058</v>
      </c>
      <c r="D146" s="91" t="s">
        <v>537</v>
      </c>
      <c r="E146" s="91" t="b">
        <v>0</v>
      </c>
      <c r="F146" s="91" t="b">
        <v>0</v>
      </c>
      <c r="G146" s="91" t="b">
        <v>0</v>
      </c>
    </row>
    <row r="147" spans="1:7" ht="15">
      <c r="A147" s="91" t="s">
        <v>812</v>
      </c>
      <c r="B147" s="91">
        <v>2</v>
      </c>
      <c r="C147" s="133">
        <v>0.008843111303823058</v>
      </c>
      <c r="D147" s="91" t="s">
        <v>537</v>
      </c>
      <c r="E147" s="91" t="b">
        <v>0</v>
      </c>
      <c r="F147" s="91" t="b">
        <v>0</v>
      </c>
      <c r="G147" s="91" t="b">
        <v>0</v>
      </c>
    </row>
    <row r="148" spans="1:7" ht="15">
      <c r="A148" s="91" t="s">
        <v>813</v>
      </c>
      <c r="B148" s="91">
        <v>2</v>
      </c>
      <c r="C148" s="133">
        <v>0.008843111303823058</v>
      </c>
      <c r="D148" s="91" t="s">
        <v>537</v>
      </c>
      <c r="E148" s="91" t="b">
        <v>0</v>
      </c>
      <c r="F148" s="91" t="b">
        <v>0</v>
      </c>
      <c r="G148" s="91" t="b">
        <v>0</v>
      </c>
    </row>
    <row r="149" spans="1:7" ht="15">
      <c r="A149" s="91" t="s">
        <v>814</v>
      </c>
      <c r="B149" s="91">
        <v>2</v>
      </c>
      <c r="C149" s="133">
        <v>0.008843111303823058</v>
      </c>
      <c r="D149" s="91" t="s">
        <v>537</v>
      </c>
      <c r="E149" s="91" t="b">
        <v>1</v>
      </c>
      <c r="F149" s="91" t="b">
        <v>0</v>
      </c>
      <c r="G149" s="91" t="b">
        <v>0</v>
      </c>
    </row>
    <row r="150" spans="1:7" ht="15">
      <c r="A150" s="91" t="s">
        <v>590</v>
      </c>
      <c r="B150" s="91">
        <v>2</v>
      </c>
      <c r="C150" s="133">
        <v>0.008843111303823058</v>
      </c>
      <c r="D150" s="91" t="s">
        <v>537</v>
      </c>
      <c r="E150" s="91" t="b">
        <v>0</v>
      </c>
      <c r="F150" s="91" t="b">
        <v>0</v>
      </c>
      <c r="G150" s="91" t="b">
        <v>0</v>
      </c>
    </row>
    <row r="151" spans="1:7" ht="15">
      <c r="A151" s="91" t="s">
        <v>592</v>
      </c>
      <c r="B151" s="91">
        <v>2</v>
      </c>
      <c r="C151" s="133">
        <v>0.008843111303823058</v>
      </c>
      <c r="D151" s="91" t="s">
        <v>537</v>
      </c>
      <c r="E151" s="91" t="b">
        <v>0</v>
      </c>
      <c r="F151" s="91" t="b">
        <v>0</v>
      </c>
      <c r="G151" s="91" t="b">
        <v>0</v>
      </c>
    </row>
    <row r="152" spans="1:7" ht="15">
      <c r="A152" s="91" t="s">
        <v>815</v>
      </c>
      <c r="B152" s="91">
        <v>2</v>
      </c>
      <c r="C152" s="133">
        <v>0.008843111303823058</v>
      </c>
      <c r="D152" s="91" t="s">
        <v>537</v>
      </c>
      <c r="E152" s="91" t="b">
        <v>0</v>
      </c>
      <c r="F152" s="91" t="b">
        <v>0</v>
      </c>
      <c r="G152" s="91" t="b">
        <v>0</v>
      </c>
    </row>
    <row r="153" spans="1:7" ht="15">
      <c r="A153" s="91" t="s">
        <v>635</v>
      </c>
      <c r="B153" s="91">
        <v>2</v>
      </c>
      <c r="C153" s="133">
        <v>0</v>
      </c>
      <c r="D153" s="91" t="s">
        <v>538</v>
      </c>
      <c r="E153" s="91" t="b">
        <v>0</v>
      </c>
      <c r="F153" s="91" t="b">
        <v>0</v>
      </c>
      <c r="G153" s="91" t="b">
        <v>0</v>
      </c>
    </row>
    <row r="154" spans="1:7" ht="15">
      <c r="A154" s="91" t="s">
        <v>636</v>
      </c>
      <c r="B154" s="91">
        <v>2</v>
      </c>
      <c r="C154" s="133">
        <v>0</v>
      </c>
      <c r="D154" s="91" t="s">
        <v>538</v>
      </c>
      <c r="E154" s="91" t="b">
        <v>0</v>
      </c>
      <c r="F154" s="91" t="b">
        <v>0</v>
      </c>
      <c r="G154" s="91" t="b">
        <v>0</v>
      </c>
    </row>
    <row r="155" spans="1:7" ht="15">
      <c r="A155" s="91" t="s">
        <v>637</v>
      </c>
      <c r="B155" s="91">
        <v>2</v>
      </c>
      <c r="C155" s="133">
        <v>0</v>
      </c>
      <c r="D155" s="91" t="s">
        <v>538</v>
      </c>
      <c r="E155" s="91" t="b">
        <v>0</v>
      </c>
      <c r="F155" s="91" t="b">
        <v>0</v>
      </c>
      <c r="G155" s="91" t="b">
        <v>0</v>
      </c>
    </row>
    <row r="156" spans="1:7" ht="15">
      <c r="A156" s="91" t="s">
        <v>638</v>
      </c>
      <c r="B156" s="91">
        <v>2</v>
      </c>
      <c r="C156" s="133">
        <v>0</v>
      </c>
      <c r="D156" s="91" t="s">
        <v>538</v>
      </c>
      <c r="E156" s="91" t="b">
        <v>0</v>
      </c>
      <c r="F156" s="91" t="b">
        <v>0</v>
      </c>
      <c r="G156" s="91" t="b">
        <v>0</v>
      </c>
    </row>
    <row r="157" spans="1:7" ht="15">
      <c r="A157" s="91" t="s">
        <v>639</v>
      </c>
      <c r="B157" s="91">
        <v>2</v>
      </c>
      <c r="C157" s="133">
        <v>0</v>
      </c>
      <c r="D157" s="91" t="s">
        <v>538</v>
      </c>
      <c r="E157" s="91" t="b">
        <v>0</v>
      </c>
      <c r="F157" s="91" t="b">
        <v>0</v>
      </c>
      <c r="G157" s="91" t="b">
        <v>0</v>
      </c>
    </row>
    <row r="158" spans="1:7" ht="15">
      <c r="A158" s="91" t="s">
        <v>640</v>
      </c>
      <c r="B158" s="91">
        <v>2</v>
      </c>
      <c r="C158" s="133">
        <v>0</v>
      </c>
      <c r="D158" s="91" t="s">
        <v>538</v>
      </c>
      <c r="E158" s="91" t="b">
        <v>0</v>
      </c>
      <c r="F158" s="91" t="b">
        <v>0</v>
      </c>
      <c r="G158" s="91" t="b">
        <v>0</v>
      </c>
    </row>
    <row r="159" spans="1:7" ht="15">
      <c r="A159" s="91" t="s">
        <v>641</v>
      </c>
      <c r="B159" s="91">
        <v>2</v>
      </c>
      <c r="C159" s="133">
        <v>0</v>
      </c>
      <c r="D159" s="91" t="s">
        <v>538</v>
      </c>
      <c r="E159" s="91" t="b">
        <v>0</v>
      </c>
      <c r="F159" s="91" t="b">
        <v>0</v>
      </c>
      <c r="G159" s="91" t="b">
        <v>0</v>
      </c>
    </row>
    <row r="160" spans="1:7" ht="15">
      <c r="A160" s="91" t="s">
        <v>227</v>
      </c>
      <c r="B160" s="91">
        <v>2</v>
      </c>
      <c r="C160" s="133">
        <v>0</v>
      </c>
      <c r="D160" s="91" t="s">
        <v>538</v>
      </c>
      <c r="E160" s="91" t="b">
        <v>0</v>
      </c>
      <c r="F160" s="91" t="b">
        <v>0</v>
      </c>
      <c r="G160" s="91" t="b">
        <v>0</v>
      </c>
    </row>
    <row r="161" spans="1:7" ht="15">
      <c r="A161" s="91" t="s">
        <v>642</v>
      </c>
      <c r="B161" s="91">
        <v>2</v>
      </c>
      <c r="C161" s="133">
        <v>0</v>
      </c>
      <c r="D161" s="91" t="s">
        <v>538</v>
      </c>
      <c r="E161" s="91" t="b">
        <v>1</v>
      </c>
      <c r="F161" s="91" t="b">
        <v>0</v>
      </c>
      <c r="G161" s="91" t="b">
        <v>0</v>
      </c>
    </row>
    <row r="162" spans="1:7" ht="15">
      <c r="A162" s="91" t="s">
        <v>643</v>
      </c>
      <c r="B162" s="91">
        <v>2</v>
      </c>
      <c r="C162" s="133">
        <v>0</v>
      </c>
      <c r="D162" s="91" t="s">
        <v>538</v>
      </c>
      <c r="E162" s="91" t="b">
        <v>0</v>
      </c>
      <c r="F162" s="91" t="b">
        <v>0</v>
      </c>
      <c r="G162" s="91" t="b">
        <v>0</v>
      </c>
    </row>
    <row r="163" spans="1:7" ht="15">
      <c r="A163" s="91" t="s">
        <v>818</v>
      </c>
      <c r="B163" s="91">
        <v>2</v>
      </c>
      <c r="C163" s="133">
        <v>0</v>
      </c>
      <c r="D163" s="91" t="s">
        <v>538</v>
      </c>
      <c r="E163" s="91" t="b">
        <v>0</v>
      </c>
      <c r="F163" s="91" t="b">
        <v>0</v>
      </c>
      <c r="G163" s="91" t="b">
        <v>0</v>
      </c>
    </row>
    <row r="164" spans="1:7" ht="15">
      <c r="A164" s="91" t="s">
        <v>217</v>
      </c>
      <c r="B164" s="91">
        <v>2</v>
      </c>
      <c r="C164" s="133">
        <v>0</v>
      </c>
      <c r="D164" s="91" t="s">
        <v>538</v>
      </c>
      <c r="E164" s="91" t="b">
        <v>0</v>
      </c>
      <c r="F164" s="91" t="b">
        <v>0</v>
      </c>
      <c r="G164" s="91" t="b">
        <v>0</v>
      </c>
    </row>
    <row r="165" spans="1:7" ht="15">
      <c r="A165" s="91" t="s">
        <v>819</v>
      </c>
      <c r="B165" s="91">
        <v>2</v>
      </c>
      <c r="C165" s="133">
        <v>0</v>
      </c>
      <c r="D165" s="91" t="s">
        <v>538</v>
      </c>
      <c r="E165" s="91" t="b">
        <v>0</v>
      </c>
      <c r="F165" s="91" t="b">
        <v>0</v>
      </c>
      <c r="G165" s="91" t="b">
        <v>0</v>
      </c>
    </row>
    <row r="166" spans="1:7" ht="15">
      <c r="A166" s="91" t="s">
        <v>820</v>
      </c>
      <c r="B166" s="91">
        <v>2</v>
      </c>
      <c r="C166" s="133">
        <v>0</v>
      </c>
      <c r="D166" s="91" t="s">
        <v>538</v>
      </c>
      <c r="E166" s="91" t="b">
        <v>0</v>
      </c>
      <c r="F166" s="91" t="b">
        <v>1</v>
      </c>
      <c r="G166" s="91" t="b">
        <v>0</v>
      </c>
    </row>
    <row r="167" spans="1:7" ht="15">
      <c r="A167" s="91" t="s">
        <v>821</v>
      </c>
      <c r="B167" s="91">
        <v>2</v>
      </c>
      <c r="C167" s="133">
        <v>0</v>
      </c>
      <c r="D167" s="91" t="s">
        <v>538</v>
      </c>
      <c r="E167" s="91" t="b">
        <v>0</v>
      </c>
      <c r="F167" s="91" t="b">
        <v>0</v>
      </c>
      <c r="G167" s="91" t="b">
        <v>0</v>
      </c>
    </row>
    <row r="168" spans="1:7" ht="15">
      <c r="A168" s="91" t="s">
        <v>645</v>
      </c>
      <c r="B168" s="91">
        <v>2</v>
      </c>
      <c r="C168" s="133">
        <v>0</v>
      </c>
      <c r="D168" s="91" t="s">
        <v>539</v>
      </c>
      <c r="E168" s="91" t="b">
        <v>0</v>
      </c>
      <c r="F168" s="91" t="b">
        <v>0</v>
      </c>
      <c r="G16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829</v>
      </c>
      <c r="B1" s="13" t="s">
        <v>830</v>
      </c>
      <c r="C1" s="13" t="s">
        <v>823</v>
      </c>
      <c r="D1" s="13" t="s">
        <v>824</v>
      </c>
      <c r="E1" s="13" t="s">
        <v>831</v>
      </c>
      <c r="F1" s="13" t="s">
        <v>144</v>
      </c>
      <c r="G1" s="13" t="s">
        <v>832</v>
      </c>
      <c r="H1" s="13" t="s">
        <v>833</v>
      </c>
      <c r="I1" s="13" t="s">
        <v>834</v>
      </c>
      <c r="J1" s="13" t="s">
        <v>835</v>
      </c>
      <c r="K1" s="13" t="s">
        <v>836</v>
      </c>
      <c r="L1" s="13" t="s">
        <v>837</v>
      </c>
    </row>
    <row r="2" spans="1:12" ht="15">
      <c r="A2" s="91" t="s">
        <v>781</v>
      </c>
      <c r="B2" s="91" t="s">
        <v>620</v>
      </c>
      <c r="C2" s="91">
        <v>3</v>
      </c>
      <c r="D2" s="133">
        <v>0.008074185095677613</v>
      </c>
      <c r="E2" s="133">
        <v>1.864807629026147</v>
      </c>
      <c r="F2" s="91" t="s">
        <v>825</v>
      </c>
      <c r="G2" s="91" t="b">
        <v>1</v>
      </c>
      <c r="H2" s="91" t="b">
        <v>0</v>
      </c>
      <c r="I2" s="91" t="b">
        <v>0</v>
      </c>
      <c r="J2" s="91" t="b">
        <v>1</v>
      </c>
      <c r="K2" s="91" t="b">
        <v>0</v>
      </c>
      <c r="L2" s="91" t="b">
        <v>0</v>
      </c>
    </row>
    <row r="3" spans="1:12" ht="15">
      <c r="A3" s="91" t="s">
        <v>620</v>
      </c>
      <c r="B3" s="91" t="s">
        <v>782</v>
      </c>
      <c r="C3" s="91">
        <v>3</v>
      </c>
      <c r="D3" s="133">
        <v>0.008074185095677613</v>
      </c>
      <c r="E3" s="133">
        <v>1.864807629026147</v>
      </c>
      <c r="F3" s="91" t="s">
        <v>825</v>
      </c>
      <c r="G3" s="91" t="b">
        <v>1</v>
      </c>
      <c r="H3" s="91" t="b">
        <v>0</v>
      </c>
      <c r="I3" s="91" t="b">
        <v>0</v>
      </c>
      <c r="J3" s="91" t="b">
        <v>0</v>
      </c>
      <c r="K3" s="91" t="b">
        <v>0</v>
      </c>
      <c r="L3" s="91" t="b">
        <v>0</v>
      </c>
    </row>
    <row r="4" spans="1:12" ht="15">
      <c r="A4" s="91" t="s">
        <v>782</v>
      </c>
      <c r="B4" s="91" t="s">
        <v>783</v>
      </c>
      <c r="C4" s="91">
        <v>3</v>
      </c>
      <c r="D4" s="133">
        <v>0.008074185095677613</v>
      </c>
      <c r="E4" s="133">
        <v>1.989746365634447</v>
      </c>
      <c r="F4" s="91" t="s">
        <v>825</v>
      </c>
      <c r="G4" s="91" t="b">
        <v>0</v>
      </c>
      <c r="H4" s="91" t="b">
        <v>0</v>
      </c>
      <c r="I4" s="91" t="b">
        <v>0</v>
      </c>
      <c r="J4" s="91" t="b">
        <v>0</v>
      </c>
      <c r="K4" s="91" t="b">
        <v>0</v>
      </c>
      <c r="L4" s="91" t="b">
        <v>0</v>
      </c>
    </row>
    <row r="5" spans="1:12" ht="15">
      <c r="A5" s="91" t="s">
        <v>783</v>
      </c>
      <c r="B5" s="91" t="s">
        <v>784</v>
      </c>
      <c r="C5" s="91">
        <v>3</v>
      </c>
      <c r="D5" s="133">
        <v>0.008074185095677613</v>
      </c>
      <c r="E5" s="133">
        <v>1.989746365634447</v>
      </c>
      <c r="F5" s="91" t="s">
        <v>825</v>
      </c>
      <c r="G5" s="91" t="b">
        <v>0</v>
      </c>
      <c r="H5" s="91" t="b">
        <v>0</v>
      </c>
      <c r="I5" s="91" t="b">
        <v>0</v>
      </c>
      <c r="J5" s="91" t="b">
        <v>0</v>
      </c>
      <c r="K5" s="91" t="b">
        <v>0</v>
      </c>
      <c r="L5" s="91" t="b">
        <v>0</v>
      </c>
    </row>
    <row r="6" spans="1:12" ht="15">
      <c r="A6" s="91" t="s">
        <v>784</v>
      </c>
      <c r="B6" s="91" t="s">
        <v>785</v>
      </c>
      <c r="C6" s="91">
        <v>3</v>
      </c>
      <c r="D6" s="133">
        <v>0.008074185095677613</v>
      </c>
      <c r="E6" s="133">
        <v>1.989746365634447</v>
      </c>
      <c r="F6" s="91" t="s">
        <v>825</v>
      </c>
      <c r="G6" s="91" t="b">
        <v>0</v>
      </c>
      <c r="H6" s="91" t="b">
        <v>0</v>
      </c>
      <c r="I6" s="91" t="b">
        <v>0</v>
      </c>
      <c r="J6" s="91" t="b">
        <v>0</v>
      </c>
      <c r="K6" s="91" t="b">
        <v>0</v>
      </c>
      <c r="L6" s="91" t="b">
        <v>0</v>
      </c>
    </row>
    <row r="7" spans="1:12" ht="15">
      <c r="A7" s="91" t="s">
        <v>785</v>
      </c>
      <c r="B7" s="91" t="s">
        <v>786</v>
      </c>
      <c r="C7" s="91">
        <v>3</v>
      </c>
      <c r="D7" s="133">
        <v>0.008074185095677613</v>
      </c>
      <c r="E7" s="133">
        <v>1.989746365634447</v>
      </c>
      <c r="F7" s="91" t="s">
        <v>825</v>
      </c>
      <c r="G7" s="91" t="b">
        <v>0</v>
      </c>
      <c r="H7" s="91" t="b">
        <v>0</v>
      </c>
      <c r="I7" s="91" t="b">
        <v>0</v>
      </c>
      <c r="J7" s="91" t="b">
        <v>0</v>
      </c>
      <c r="K7" s="91" t="b">
        <v>0</v>
      </c>
      <c r="L7" s="91" t="b">
        <v>0</v>
      </c>
    </row>
    <row r="8" spans="1:12" ht="15">
      <c r="A8" s="91" t="s">
        <v>786</v>
      </c>
      <c r="B8" s="91" t="s">
        <v>787</v>
      </c>
      <c r="C8" s="91">
        <v>3</v>
      </c>
      <c r="D8" s="133">
        <v>0.008074185095677613</v>
      </c>
      <c r="E8" s="133">
        <v>1.989746365634447</v>
      </c>
      <c r="F8" s="91" t="s">
        <v>825</v>
      </c>
      <c r="G8" s="91" t="b">
        <v>0</v>
      </c>
      <c r="H8" s="91" t="b">
        <v>0</v>
      </c>
      <c r="I8" s="91" t="b">
        <v>0</v>
      </c>
      <c r="J8" s="91" t="b">
        <v>0</v>
      </c>
      <c r="K8" s="91" t="b">
        <v>0</v>
      </c>
      <c r="L8" s="91" t="b">
        <v>0</v>
      </c>
    </row>
    <row r="9" spans="1:12" ht="15">
      <c r="A9" s="91" t="s">
        <v>787</v>
      </c>
      <c r="B9" s="91" t="s">
        <v>618</v>
      </c>
      <c r="C9" s="91">
        <v>3</v>
      </c>
      <c r="D9" s="133">
        <v>0.008074185095677613</v>
      </c>
      <c r="E9" s="133">
        <v>1.7678976160180906</v>
      </c>
      <c r="F9" s="91" t="s">
        <v>825</v>
      </c>
      <c r="G9" s="91" t="b">
        <v>0</v>
      </c>
      <c r="H9" s="91" t="b">
        <v>0</v>
      </c>
      <c r="I9" s="91" t="b">
        <v>0</v>
      </c>
      <c r="J9" s="91" t="b">
        <v>0</v>
      </c>
      <c r="K9" s="91" t="b">
        <v>0</v>
      </c>
      <c r="L9" s="91" t="b">
        <v>0</v>
      </c>
    </row>
    <row r="10" spans="1:12" ht="15">
      <c r="A10" s="91" t="s">
        <v>618</v>
      </c>
      <c r="B10" s="91" t="s">
        <v>788</v>
      </c>
      <c r="C10" s="91">
        <v>3</v>
      </c>
      <c r="D10" s="133">
        <v>0.008074185095677613</v>
      </c>
      <c r="E10" s="133">
        <v>1.864807629026147</v>
      </c>
      <c r="F10" s="91" t="s">
        <v>825</v>
      </c>
      <c r="G10" s="91" t="b">
        <v>0</v>
      </c>
      <c r="H10" s="91" t="b">
        <v>0</v>
      </c>
      <c r="I10" s="91" t="b">
        <v>0</v>
      </c>
      <c r="J10" s="91" t="b">
        <v>0</v>
      </c>
      <c r="K10" s="91" t="b">
        <v>0</v>
      </c>
      <c r="L10" s="91" t="b">
        <v>0</v>
      </c>
    </row>
    <row r="11" spans="1:12" ht="15">
      <c r="A11" s="91" t="s">
        <v>788</v>
      </c>
      <c r="B11" s="91" t="s">
        <v>279</v>
      </c>
      <c r="C11" s="91">
        <v>3</v>
      </c>
      <c r="D11" s="133">
        <v>0.008074185095677613</v>
      </c>
      <c r="E11" s="133">
        <v>1.989746365634447</v>
      </c>
      <c r="F11" s="91" t="s">
        <v>825</v>
      </c>
      <c r="G11" s="91" t="b">
        <v>0</v>
      </c>
      <c r="H11" s="91" t="b">
        <v>0</v>
      </c>
      <c r="I11" s="91" t="b">
        <v>0</v>
      </c>
      <c r="J11" s="91" t="b">
        <v>0</v>
      </c>
      <c r="K11" s="91" t="b">
        <v>0</v>
      </c>
      <c r="L11" s="91" t="b">
        <v>0</v>
      </c>
    </row>
    <row r="12" spans="1:12" ht="15">
      <c r="A12" s="91" t="s">
        <v>279</v>
      </c>
      <c r="B12" s="91" t="s">
        <v>789</v>
      </c>
      <c r="C12" s="91">
        <v>3</v>
      </c>
      <c r="D12" s="133">
        <v>0.008074185095677613</v>
      </c>
      <c r="E12" s="133">
        <v>1.989746365634447</v>
      </c>
      <c r="F12" s="91" t="s">
        <v>825</v>
      </c>
      <c r="G12" s="91" t="b">
        <v>0</v>
      </c>
      <c r="H12" s="91" t="b">
        <v>0</v>
      </c>
      <c r="I12" s="91" t="b">
        <v>0</v>
      </c>
      <c r="J12" s="91" t="b">
        <v>0</v>
      </c>
      <c r="K12" s="91" t="b">
        <v>0</v>
      </c>
      <c r="L12" s="91" t="b">
        <v>0</v>
      </c>
    </row>
    <row r="13" spans="1:12" ht="15">
      <c r="A13" s="91" t="s">
        <v>789</v>
      </c>
      <c r="B13" s="91" t="s">
        <v>790</v>
      </c>
      <c r="C13" s="91">
        <v>3</v>
      </c>
      <c r="D13" s="133">
        <v>0.008074185095677613</v>
      </c>
      <c r="E13" s="133">
        <v>1.989746365634447</v>
      </c>
      <c r="F13" s="91" t="s">
        <v>825</v>
      </c>
      <c r="G13" s="91" t="b">
        <v>0</v>
      </c>
      <c r="H13" s="91" t="b">
        <v>0</v>
      </c>
      <c r="I13" s="91" t="b">
        <v>0</v>
      </c>
      <c r="J13" s="91" t="b">
        <v>0</v>
      </c>
      <c r="K13" s="91" t="b">
        <v>0</v>
      </c>
      <c r="L13" s="91" t="b">
        <v>0</v>
      </c>
    </row>
    <row r="14" spans="1:12" ht="15">
      <c r="A14" s="91" t="s">
        <v>790</v>
      </c>
      <c r="B14" s="91" t="s">
        <v>791</v>
      </c>
      <c r="C14" s="91">
        <v>3</v>
      </c>
      <c r="D14" s="133">
        <v>0.008074185095677613</v>
      </c>
      <c r="E14" s="133">
        <v>1.989746365634447</v>
      </c>
      <c r="F14" s="91" t="s">
        <v>825</v>
      </c>
      <c r="G14" s="91" t="b">
        <v>0</v>
      </c>
      <c r="H14" s="91" t="b">
        <v>0</v>
      </c>
      <c r="I14" s="91" t="b">
        <v>0</v>
      </c>
      <c r="J14" s="91" t="b">
        <v>0</v>
      </c>
      <c r="K14" s="91" t="b">
        <v>0</v>
      </c>
      <c r="L14" s="91" t="b">
        <v>0</v>
      </c>
    </row>
    <row r="15" spans="1:12" ht="15">
      <c r="A15" s="91" t="s">
        <v>791</v>
      </c>
      <c r="B15" s="91" t="s">
        <v>792</v>
      </c>
      <c r="C15" s="91">
        <v>3</v>
      </c>
      <c r="D15" s="133">
        <v>0.008074185095677613</v>
      </c>
      <c r="E15" s="133">
        <v>1.989746365634447</v>
      </c>
      <c r="F15" s="91" t="s">
        <v>825</v>
      </c>
      <c r="G15" s="91" t="b">
        <v>0</v>
      </c>
      <c r="H15" s="91" t="b">
        <v>0</v>
      </c>
      <c r="I15" s="91" t="b">
        <v>0</v>
      </c>
      <c r="J15" s="91" t="b">
        <v>0</v>
      </c>
      <c r="K15" s="91" t="b">
        <v>0</v>
      </c>
      <c r="L15" s="91" t="b">
        <v>0</v>
      </c>
    </row>
    <row r="16" spans="1:12" ht="15">
      <c r="A16" s="91" t="s">
        <v>792</v>
      </c>
      <c r="B16" s="91" t="s">
        <v>793</v>
      </c>
      <c r="C16" s="91">
        <v>3</v>
      </c>
      <c r="D16" s="133">
        <v>0.008074185095677613</v>
      </c>
      <c r="E16" s="133">
        <v>1.989746365634447</v>
      </c>
      <c r="F16" s="91" t="s">
        <v>825</v>
      </c>
      <c r="G16" s="91" t="b">
        <v>0</v>
      </c>
      <c r="H16" s="91" t="b">
        <v>0</v>
      </c>
      <c r="I16" s="91" t="b">
        <v>0</v>
      </c>
      <c r="J16" s="91" t="b">
        <v>0</v>
      </c>
      <c r="K16" s="91" t="b">
        <v>0</v>
      </c>
      <c r="L16" s="91" t="b">
        <v>0</v>
      </c>
    </row>
    <row r="17" spans="1:12" ht="15">
      <c r="A17" s="91" t="s">
        <v>586</v>
      </c>
      <c r="B17" s="91" t="s">
        <v>588</v>
      </c>
      <c r="C17" s="91">
        <v>3</v>
      </c>
      <c r="D17" s="133">
        <v>0.008074185095677613</v>
      </c>
      <c r="E17" s="133">
        <v>1.688716369970466</v>
      </c>
      <c r="F17" s="91" t="s">
        <v>825</v>
      </c>
      <c r="G17" s="91" t="b">
        <v>0</v>
      </c>
      <c r="H17" s="91" t="b">
        <v>0</v>
      </c>
      <c r="I17" s="91" t="b">
        <v>0</v>
      </c>
      <c r="J17" s="91" t="b">
        <v>0</v>
      </c>
      <c r="K17" s="91" t="b">
        <v>0</v>
      </c>
      <c r="L17" s="91" t="b">
        <v>0</v>
      </c>
    </row>
    <row r="18" spans="1:12" ht="15">
      <c r="A18" s="91" t="s">
        <v>223</v>
      </c>
      <c r="B18" s="91" t="s">
        <v>781</v>
      </c>
      <c r="C18" s="91">
        <v>2</v>
      </c>
      <c r="D18" s="133">
        <v>0.006504390439935911</v>
      </c>
      <c r="E18" s="133">
        <v>1.7678976160180906</v>
      </c>
      <c r="F18" s="91" t="s">
        <v>825</v>
      </c>
      <c r="G18" s="91" t="b">
        <v>0</v>
      </c>
      <c r="H18" s="91" t="b">
        <v>0</v>
      </c>
      <c r="I18" s="91" t="b">
        <v>0</v>
      </c>
      <c r="J18" s="91" t="b">
        <v>1</v>
      </c>
      <c r="K18" s="91" t="b">
        <v>0</v>
      </c>
      <c r="L18" s="91" t="b">
        <v>0</v>
      </c>
    </row>
    <row r="19" spans="1:12" ht="15">
      <c r="A19" s="91" t="s">
        <v>793</v>
      </c>
      <c r="B19" s="91" t="s">
        <v>796</v>
      </c>
      <c r="C19" s="91">
        <v>2</v>
      </c>
      <c r="D19" s="133">
        <v>0.006504390439935911</v>
      </c>
      <c r="E19" s="133">
        <v>1.989746365634447</v>
      </c>
      <c r="F19" s="91" t="s">
        <v>825</v>
      </c>
      <c r="G19" s="91" t="b">
        <v>0</v>
      </c>
      <c r="H19" s="91" t="b">
        <v>0</v>
      </c>
      <c r="I19" s="91" t="b">
        <v>0</v>
      </c>
      <c r="J19" s="91" t="b">
        <v>0</v>
      </c>
      <c r="K19" s="91" t="b">
        <v>0</v>
      </c>
      <c r="L19" s="91" t="b">
        <v>0</v>
      </c>
    </row>
    <row r="20" spans="1:12" ht="15">
      <c r="A20" s="91" t="s">
        <v>630</v>
      </c>
      <c r="B20" s="91" t="s">
        <v>631</v>
      </c>
      <c r="C20" s="91">
        <v>2</v>
      </c>
      <c r="D20" s="133">
        <v>0.006504390439935911</v>
      </c>
      <c r="E20" s="133">
        <v>2.1658376246901283</v>
      </c>
      <c r="F20" s="91" t="s">
        <v>825</v>
      </c>
      <c r="G20" s="91" t="b">
        <v>0</v>
      </c>
      <c r="H20" s="91" t="b">
        <v>0</v>
      </c>
      <c r="I20" s="91" t="b">
        <v>0</v>
      </c>
      <c r="J20" s="91" t="b">
        <v>0</v>
      </c>
      <c r="K20" s="91" t="b">
        <v>0</v>
      </c>
      <c r="L20" s="91" t="b">
        <v>0</v>
      </c>
    </row>
    <row r="21" spans="1:12" ht="15">
      <c r="A21" s="91" t="s">
        <v>631</v>
      </c>
      <c r="B21" s="91" t="s">
        <v>587</v>
      </c>
      <c r="C21" s="91">
        <v>2</v>
      </c>
      <c r="D21" s="133">
        <v>0.006504390439935911</v>
      </c>
      <c r="E21" s="133">
        <v>1.989746365634447</v>
      </c>
      <c r="F21" s="91" t="s">
        <v>825</v>
      </c>
      <c r="G21" s="91" t="b">
        <v>0</v>
      </c>
      <c r="H21" s="91" t="b">
        <v>0</v>
      </c>
      <c r="I21" s="91" t="b">
        <v>0</v>
      </c>
      <c r="J21" s="91" t="b">
        <v>0</v>
      </c>
      <c r="K21" s="91" t="b">
        <v>0</v>
      </c>
      <c r="L21" s="91" t="b">
        <v>0</v>
      </c>
    </row>
    <row r="22" spans="1:12" ht="15">
      <c r="A22" s="91" t="s">
        <v>587</v>
      </c>
      <c r="B22" s="91" t="s">
        <v>632</v>
      </c>
      <c r="C22" s="91">
        <v>2</v>
      </c>
      <c r="D22" s="133">
        <v>0.006504390439935911</v>
      </c>
      <c r="E22" s="133">
        <v>2.1658376246901283</v>
      </c>
      <c r="F22" s="91" t="s">
        <v>825</v>
      </c>
      <c r="G22" s="91" t="b">
        <v>0</v>
      </c>
      <c r="H22" s="91" t="b">
        <v>0</v>
      </c>
      <c r="I22" s="91" t="b">
        <v>0</v>
      </c>
      <c r="J22" s="91" t="b">
        <v>0</v>
      </c>
      <c r="K22" s="91" t="b">
        <v>0</v>
      </c>
      <c r="L22" s="91" t="b">
        <v>0</v>
      </c>
    </row>
    <row r="23" spans="1:12" ht="15">
      <c r="A23" s="91" t="s">
        <v>632</v>
      </c>
      <c r="B23" s="91" t="s">
        <v>585</v>
      </c>
      <c r="C23" s="91">
        <v>2</v>
      </c>
      <c r="D23" s="133">
        <v>0.006504390439935911</v>
      </c>
      <c r="E23" s="133">
        <v>1.7678976160180906</v>
      </c>
      <c r="F23" s="91" t="s">
        <v>825</v>
      </c>
      <c r="G23" s="91" t="b">
        <v>0</v>
      </c>
      <c r="H23" s="91" t="b">
        <v>0</v>
      </c>
      <c r="I23" s="91" t="b">
        <v>0</v>
      </c>
      <c r="J23" s="91" t="b">
        <v>0</v>
      </c>
      <c r="K23" s="91" t="b">
        <v>0</v>
      </c>
      <c r="L23" s="91" t="b">
        <v>0</v>
      </c>
    </row>
    <row r="24" spans="1:12" ht="15">
      <c r="A24" s="91" t="s">
        <v>585</v>
      </c>
      <c r="B24" s="91" t="s">
        <v>633</v>
      </c>
      <c r="C24" s="91">
        <v>2</v>
      </c>
      <c r="D24" s="133">
        <v>0.006504390439935911</v>
      </c>
      <c r="E24" s="133">
        <v>1.7678976160180906</v>
      </c>
      <c r="F24" s="91" t="s">
        <v>825</v>
      </c>
      <c r="G24" s="91" t="b">
        <v>0</v>
      </c>
      <c r="H24" s="91" t="b">
        <v>0</v>
      </c>
      <c r="I24" s="91" t="b">
        <v>0</v>
      </c>
      <c r="J24" s="91" t="b">
        <v>0</v>
      </c>
      <c r="K24" s="91" t="b">
        <v>0</v>
      </c>
      <c r="L24" s="91" t="b">
        <v>0</v>
      </c>
    </row>
    <row r="25" spans="1:12" ht="15">
      <c r="A25" s="91" t="s">
        <v>633</v>
      </c>
      <c r="B25" s="91" t="s">
        <v>797</v>
      </c>
      <c r="C25" s="91">
        <v>2</v>
      </c>
      <c r="D25" s="133">
        <v>0.006504390439935911</v>
      </c>
      <c r="E25" s="133">
        <v>2.1658376246901283</v>
      </c>
      <c r="F25" s="91" t="s">
        <v>825</v>
      </c>
      <c r="G25" s="91" t="b">
        <v>0</v>
      </c>
      <c r="H25" s="91" t="b">
        <v>0</v>
      </c>
      <c r="I25" s="91" t="b">
        <v>0</v>
      </c>
      <c r="J25" s="91" t="b">
        <v>0</v>
      </c>
      <c r="K25" s="91" t="b">
        <v>0</v>
      </c>
      <c r="L25" s="91" t="b">
        <v>0</v>
      </c>
    </row>
    <row r="26" spans="1:12" ht="15">
      <c r="A26" s="91" t="s">
        <v>797</v>
      </c>
      <c r="B26" s="91" t="s">
        <v>798</v>
      </c>
      <c r="C26" s="91">
        <v>2</v>
      </c>
      <c r="D26" s="133">
        <v>0.006504390439935911</v>
      </c>
      <c r="E26" s="133">
        <v>2.1658376246901283</v>
      </c>
      <c r="F26" s="91" t="s">
        <v>825</v>
      </c>
      <c r="G26" s="91" t="b">
        <v>0</v>
      </c>
      <c r="H26" s="91" t="b">
        <v>0</v>
      </c>
      <c r="I26" s="91" t="b">
        <v>0</v>
      </c>
      <c r="J26" s="91" t="b">
        <v>1</v>
      </c>
      <c r="K26" s="91" t="b">
        <v>0</v>
      </c>
      <c r="L26" s="91" t="b">
        <v>0</v>
      </c>
    </row>
    <row r="27" spans="1:12" ht="15">
      <c r="A27" s="91" t="s">
        <v>798</v>
      </c>
      <c r="B27" s="91" t="s">
        <v>799</v>
      </c>
      <c r="C27" s="91">
        <v>2</v>
      </c>
      <c r="D27" s="133">
        <v>0.006504390439935911</v>
      </c>
      <c r="E27" s="133">
        <v>2.1658376246901283</v>
      </c>
      <c r="F27" s="91" t="s">
        <v>825</v>
      </c>
      <c r="G27" s="91" t="b">
        <v>1</v>
      </c>
      <c r="H27" s="91" t="b">
        <v>0</v>
      </c>
      <c r="I27" s="91" t="b">
        <v>0</v>
      </c>
      <c r="J27" s="91" t="b">
        <v>0</v>
      </c>
      <c r="K27" s="91" t="b">
        <v>0</v>
      </c>
      <c r="L27" s="91" t="b">
        <v>0</v>
      </c>
    </row>
    <row r="28" spans="1:12" ht="15">
      <c r="A28" s="91" t="s">
        <v>799</v>
      </c>
      <c r="B28" s="91" t="s">
        <v>591</v>
      </c>
      <c r="C28" s="91">
        <v>2</v>
      </c>
      <c r="D28" s="133">
        <v>0.006504390439935911</v>
      </c>
      <c r="E28" s="133">
        <v>1.7678976160180906</v>
      </c>
      <c r="F28" s="91" t="s">
        <v>825</v>
      </c>
      <c r="G28" s="91" t="b">
        <v>0</v>
      </c>
      <c r="H28" s="91" t="b">
        <v>0</v>
      </c>
      <c r="I28" s="91" t="b">
        <v>0</v>
      </c>
      <c r="J28" s="91" t="b">
        <v>0</v>
      </c>
      <c r="K28" s="91" t="b">
        <v>0</v>
      </c>
      <c r="L28" s="91" t="b">
        <v>0</v>
      </c>
    </row>
    <row r="29" spans="1:12" ht="15">
      <c r="A29" s="91" t="s">
        <v>591</v>
      </c>
      <c r="B29" s="91" t="s">
        <v>800</v>
      </c>
      <c r="C29" s="91">
        <v>2</v>
      </c>
      <c r="D29" s="133">
        <v>0.006504390439935911</v>
      </c>
      <c r="E29" s="133">
        <v>1.7678976160180906</v>
      </c>
      <c r="F29" s="91" t="s">
        <v>825</v>
      </c>
      <c r="G29" s="91" t="b">
        <v>0</v>
      </c>
      <c r="H29" s="91" t="b">
        <v>0</v>
      </c>
      <c r="I29" s="91" t="b">
        <v>0</v>
      </c>
      <c r="J29" s="91" t="b">
        <v>0</v>
      </c>
      <c r="K29" s="91" t="b">
        <v>0</v>
      </c>
      <c r="L29" s="91" t="b">
        <v>0</v>
      </c>
    </row>
    <row r="30" spans="1:12" ht="15">
      <c r="A30" s="91" t="s">
        <v>228</v>
      </c>
      <c r="B30" s="91" t="s">
        <v>621</v>
      </c>
      <c r="C30" s="91">
        <v>2</v>
      </c>
      <c r="D30" s="133">
        <v>0.006504390439935911</v>
      </c>
      <c r="E30" s="133">
        <v>2.1658376246901283</v>
      </c>
      <c r="F30" s="91" t="s">
        <v>825</v>
      </c>
      <c r="G30" s="91" t="b">
        <v>0</v>
      </c>
      <c r="H30" s="91" t="b">
        <v>0</v>
      </c>
      <c r="I30" s="91" t="b">
        <v>0</v>
      </c>
      <c r="J30" s="91" t="b">
        <v>1</v>
      </c>
      <c r="K30" s="91" t="b">
        <v>0</v>
      </c>
      <c r="L30" s="91" t="b">
        <v>0</v>
      </c>
    </row>
    <row r="31" spans="1:12" ht="15">
      <c r="A31" s="91" t="s">
        <v>621</v>
      </c>
      <c r="B31" s="91" t="s">
        <v>622</v>
      </c>
      <c r="C31" s="91">
        <v>2</v>
      </c>
      <c r="D31" s="133">
        <v>0.006504390439935911</v>
      </c>
      <c r="E31" s="133">
        <v>2.1658376246901283</v>
      </c>
      <c r="F31" s="91" t="s">
        <v>825</v>
      </c>
      <c r="G31" s="91" t="b">
        <v>1</v>
      </c>
      <c r="H31" s="91" t="b">
        <v>0</v>
      </c>
      <c r="I31" s="91" t="b">
        <v>0</v>
      </c>
      <c r="J31" s="91" t="b">
        <v>0</v>
      </c>
      <c r="K31" s="91" t="b">
        <v>0</v>
      </c>
      <c r="L31" s="91" t="b">
        <v>0</v>
      </c>
    </row>
    <row r="32" spans="1:12" ht="15">
      <c r="A32" s="91" t="s">
        <v>622</v>
      </c>
      <c r="B32" s="91" t="s">
        <v>597</v>
      </c>
      <c r="C32" s="91">
        <v>2</v>
      </c>
      <c r="D32" s="133">
        <v>0.006504390439935911</v>
      </c>
      <c r="E32" s="133">
        <v>1.989746365634447</v>
      </c>
      <c r="F32" s="91" t="s">
        <v>825</v>
      </c>
      <c r="G32" s="91" t="b">
        <v>0</v>
      </c>
      <c r="H32" s="91" t="b">
        <v>0</v>
      </c>
      <c r="I32" s="91" t="b">
        <v>0</v>
      </c>
      <c r="J32" s="91" t="b">
        <v>0</v>
      </c>
      <c r="K32" s="91" t="b">
        <v>0</v>
      </c>
      <c r="L32" s="91" t="b">
        <v>0</v>
      </c>
    </row>
    <row r="33" spans="1:12" ht="15">
      <c r="A33" s="91" t="s">
        <v>597</v>
      </c>
      <c r="B33" s="91" t="s">
        <v>623</v>
      </c>
      <c r="C33" s="91">
        <v>2</v>
      </c>
      <c r="D33" s="133">
        <v>0.006504390439935911</v>
      </c>
      <c r="E33" s="133">
        <v>1.5918063569624095</v>
      </c>
      <c r="F33" s="91" t="s">
        <v>825</v>
      </c>
      <c r="G33" s="91" t="b">
        <v>0</v>
      </c>
      <c r="H33" s="91" t="b">
        <v>0</v>
      </c>
      <c r="I33" s="91" t="b">
        <v>0</v>
      </c>
      <c r="J33" s="91" t="b">
        <v>0</v>
      </c>
      <c r="K33" s="91" t="b">
        <v>0</v>
      </c>
      <c r="L33" s="91" t="b">
        <v>0</v>
      </c>
    </row>
    <row r="34" spans="1:12" ht="15">
      <c r="A34" s="91" t="s">
        <v>623</v>
      </c>
      <c r="B34" s="91" t="s">
        <v>624</v>
      </c>
      <c r="C34" s="91">
        <v>2</v>
      </c>
      <c r="D34" s="133">
        <v>0.006504390439935911</v>
      </c>
      <c r="E34" s="133">
        <v>1.7678976160180906</v>
      </c>
      <c r="F34" s="91" t="s">
        <v>825</v>
      </c>
      <c r="G34" s="91" t="b">
        <v>0</v>
      </c>
      <c r="H34" s="91" t="b">
        <v>0</v>
      </c>
      <c r="I34" s="91" t="b">
        <v>0</v>
      </c>
      <c r="J34" s="91" t="b">
        <v>0</v>
      </c>
      <c r="K34" s="91" t="b">
        <v>0</v>
      </c>
      <c r="L34" s="91" t="b">
        <v>0</v>
      </c>
    </row>
    <row r="35" spans="1:12" ht="15">
      <c r="A35" s="91" t="s">
        <v>624</v>
      </c>
      <c r="B35" s="91" t="s">
        <v>625</v>
      </c>
      <c r="C35" s="91">
        <v>2</v>
      </c>
      <c r="D35" s="133">
        <v>0.006504390439935911</v>
      </c>
      <c r="E35" s="133">
        <v>2.1658376246901283</v>
      </c>
      <c r="F35" s="91" t="s">
        <v>825</v>
      </c>
      <c r="G35" s="91" t="b">
        <v>0</v>
      </c>
      <c r="H35" s="91" t="b">
        <v>0</v>
      </c>
      <c r="I35" s="91" t="b">
        <v>0</v>
      </c>
      <c r="J35" s="91" t="b">
        <v>0</v>
      </c>
      <c r="K35" s="91" t="b">
        <v>0</v>
      </c>
      <c r="L35" s="91" t="b">
        <v>0</v>
      </c>
    </row>
    <row r="36" spans="1:12" ht="15">
      <c r="A36" s="91" t="s">
        <v>625</v>
      </c>
      <c r="B36" s="91" t="s">
        <v>804</v>
      </c>
      <c r="C36" s="91">
        <v>2</v>
      </c>
      <c r="D36" s="133">
        <v>0.006504390439935911</v>
      </c>
      <c r="E36" s="133">
        <v>2.1658376246901283</v>
      </c>
      <c r="F36" s="91" t="s">
        <v>825</v>
      </c>
      <c r="G36" s="91" t="b">
        <v>0</v>
      </c>
      <c r="H36" s="91" t="b">
        <v>0</v>
      </c>
      <c r="I36" s="91" t="b">
        <v>0</v>
      </c>
      <c r="J36" s="91" t="b">
        <v>0</v>
      </c>
      <c r="K36" s="91" t="b">
        <v>0</v>
      </c>
      <c r="L36" s="91" t="b">
        <v>0</v>
      </c>
    </row>
    <row r="37" spans="1:12" ht="15">
      <c r="A37" s="91" t="s">
        <v>804</v>
      </c>
      <c r="B37" s="91" t="s">
        <v>805</v>
      </c>
      <c r="C37" s="91">
        <v>2</v>
      </c>
      <c r="D37" s="133">
        <v>0.006504390439935911</v>
      </c>
      <c r="E37" s="133">
        <v>2.1658376246901283</v>
      </c>
      <c r="F37" s="91" t="s">
        <v>825</v>
      </c>
      <c r="G37" s="91" t="b">
        <v>0</v>
      </c>
      <c r="H37" s="91" t="b">
        <v>0</v>
      </c>
      <c r="I37" s="91" t="b">
        <v>0</v>
      </c>
      <c r="J37" s="91" t="b">
        <v>1</v>
      </c>
      <c r="K37" s="91" t="b">
        <v>0</v>
      </c>
      <c r="L37" s="91" t="b">
        <v>0</v>
      </c>
    </row>
    <row r="38" spans="1:12" ht="15">
      <c r="A38" s="91" t="s">
        <v>805</v>
      </c>
      <c r="B38" s="91" t="s">
        <v>806</v>
      </c>
      <c r="C38" s="91">
        <v>2</v>
      </c>
      <c r="D38" s="133">
        <v>0.006504390439935911</v>
      </c>
      <c r="E38" s="133">
        <v>2.1658376246901283</v>
      </c>
      <c r="F38" s="91" t="s">
        <v>825</v>
      </c>
      <c r="G38" s="91" t="b">
        <v>1</v>
      </c>
      <c r="H38" s="91" t="b">
        <v>0</v>
      </c>
      <c r="I38" s="91" t="b">
        <v>0</v>
      </c>
      <c r="J38" s="91" t="b">
        <v>0</v>
      </c>
      <c r="K38" s="91" t="b">
        <v>0</v>
      </c>
      <c r="L38" s="91" t="b">
        <v>0</v>
      </c>
    </row>
    <row r="39" spans="1:12" ht="15">
      <c r="A39" s="91" t="s">
        <v>806</v>
      </c>
      <c r="B39" s="91" t="s">
        <v>807</v>
      </c>
      <c r="C39" s="91">
        <v>2</v>
      </c>
      <c r="D39" s="133">
        <v>0.006504390439935911</v>
      </c>
      <c r="E39" s="133">
        <v>2.1658376246901283</v>
      </c>
      <c r="F39" s="91" t="s">
        <v>825</v>
      </c>
      <c r="G39" s="91" t="b">
        <v>0</v>
      </c>
      <c r="H39" s="91" t="b">
        <v>0</v>
      </c>
      <c r="I39" s="91" t="b">
        <v>0</v>
      </c>
      <c r="J39" s="91" t="b">
        <v>0</v>
      </c>
      <c r="K39" s="91" t="b">
        <v>0</v>
      </c>
      <c r="L39" s="91" t="b">
        <v>0</v>
      </c>
    </row>
    <row r="40" spans="1:12" ht="15">
      <c r="A40" s="91" t="s">
        <v>807</v>
      </c>
      <c r="B40" s="91" t="s">
        <v>794</v>
      </c>
      <c r="C40" s="91">
        <v>2</v>
      </c>
      <c r="D40" s="133">
        <v>0.006504390439935911</v>
      </c>
      <c r="E40" s="133">
        <v>1.989746365634447</v>
      </c>
      <c r="F40" s="91" t="s">
        <v>825</v>
      </c>
      <c r="G40" s="91" t="b">
        <v>0</v>
      </c>
      <c r="H40" s="91" t="b">
        <v>0</v>
      </c>
      <c r="I40" s="91" t="b">
        <v>0</v>
      </c>
      <c r="J40" s="91" t="b">
        <v>0</v>
      </c>
      <c r="K40" s="91" t="b">
        <v>0</v>
      </c>
      <c r="L40" s="91" t="b">
        <v>0</v>
      </c>
    </row>
    <row r="41" spans="1:12" ht="15">
      <c r="A41" s="91" t="s">
        <v>808</v>
      </c>
      <c r="B41" s="91" t="s">
        <v>809</v>
      </c>
      <c r="C41" s="91">
        <v>2</v>
      </c>
      <c r="D41" s="133">
        <v>0.006504390439935911</v>
      </c>
      <c r="E41" s="133">
        <v>2.1658376246901283</v>
      </c>
      <c r="F41" s="91" t="s">
        <v>825</v>
      </c>
      <c r="G41" s="91" t="b">
        <v>0</v>
      </c>
      <c r="H41" s="91" t="b">
        <v>0</v>
      </c>
      <c r="I41" s="91" t="b">
        <v>0</v>
      </c>
      <c r="J41" s="91" t="b">
        <v>0</v>
      </c>
      <c r="K41" s="91" t="b">
        <v>0</v>
      </c>
      <c r="L41" s="91" t="b">
        <v>0</v>
      </c>
    </row>
    <row r="42" spans="1:12" ht="15">
      <c r="A42" s="91" t="s">
        <v>809</v>
      </c>
      <c r="B42" s="91" t="s">
        <v>810</v>
      </c>
      <c r="C42" s="91">
        <v>2</v>
      </c>
      <c r="D42" s="133">
        <v>0.006504390439935911</v>
      </c>
      <c r="E42" s="133">
        <v>2.1658376246901283</v>
      </c>
      <c r="F42" s="91" t="s">
        <v>825</v>
      </c>
      <c r="G42" s="91" t="b">
        <v>0</v>
      </c>
      <c r="H42" s="91" t="b">
        <v>0</v>
      </c>
      <c r="I42" s="91" t="b">
        <v>0</v>
      </c>
      <c r="J42" s="91" t="b">
        <v>0</v>
      </c>
      <c r="K42" s="91" t="b">
        <v>0</v>
      </c>
      <c r="L42" s="91" t="b">
        <v>0</v>
      </c>
    </row>
    <row r="43" spans="1:12" ht="15">
      <c r="A43" s="91" t="s">
        <v>810</v>
      </c>
      <c r="B43" s="91" t="s">
        <v>811</v>
      </c>
      <c r="C43" s="91">
        <v>2</v>
      </c>
      <c r="D43" s="133">
        <v>0.006504390439935911</v>
      </c>
      <c r="E43" s="133">
        <v>2.1658376246901283</v>
      </c>
      <c r="F43" s="91" t="s">
        <v>825</v>
      </c>
      <c r="G43" s="91" t="b">
        <v>0</v>
      </c>
      <c r="H43" s="91" t="b">
        <v>0</v>
      </c>
      <c r="I43" s="91" t="b">
        <v>0</v>
      </c>
      <c r="J43" s="91" t="b">
        <v>0</v>
      </c>
      <c r="K43" s="91" t="b">
        <v>0</v>
      </c>
      <c r="L43" s="91" t="b">
        <v>0</v>
      </c>
    </row>
    <row r="44" spans="1:12" ht="15">
      <c r="A44" s="91" t="s">
        <v>811</v>
      </c>
      <c r="B44" s="91" t="s">
        <v>589</v>
      </c>
      <c r="C44" s="91">
        <v>2</v>
      </c>
      <c r="D44" s="133">
        <v>0.006504390439935911</v>
      </c>
      <c r="E44" s="133">
        <v>1.989746365634447</v>
      </c>
      <c r="F44" s="91" t="s">
        <v>825</v>
      </c>
      <c r="G44" s="91" t="b">
        <v>0</v>
      </c>
      <c r="H44" s="91" t="b">
        <v>0</v>
      </c>
      <c r="I44" s="91" t="b">
        <v>0</v>
      </c>
      <c r="J44" s="91" t="b">
        <v>0</v>
      </c>
      <c r="K44" s="91" t="b">
        <v>0</v>
      </c>
      <c r="L44" s="91" t="b">
        <v>0</v>
      </c>
    </row>
    <row r="45" spans="1:12" ht="15">
      <c r="A45" s="91" t="s">
        <v>589</v>
      </c>
      <c r="B45" s="91" t="s">
        <v>585</v>
      </c>
      <c r="C45" s="91">
        <v>2</v>
      </c>
      <c r="D45" s="133">
        <v>0.006504390439935911</v>
      </c>
      <c r="E45" s="133">
        <v>1.5918063569624095</v>
      </c>
      <c r="F45" s="91" t="s">
        <v>825</v>
      </c>
      <c r="G45" s="91" t="b">
        <v>0</v>
      </c>
      <c r="H45" s="91" t="b">
        <v>0</v>
      </c>
      <c r="I45" s="91" t="b">
        <v>0</v>
      </c>
      <c r="J45" s="91" t="b">
        <v>0</v>
      </c>
      <c r="K45" s="91" t="b">
        <v>0</v>
      </c>
      <c r="L45" s="91" t="b">
        <v>0</v>
      </c>
    </row>
    <row r="46" spans="1:12" ht="15">
      <c r="A46" s="91" t="s">
        <v>585</v>
      </c>
      <c r="B46" s="91" t="s">
        <v>812</v>
      </c>
      <c r="C46" s="91">
        <v>2</v>
      </c>
      <c r="D46" s="133">
        <v>0.006504390439935911</v>
      </c>
      <c r="E46" s="133">
        <v>1.7678976160180906</v>
      </c>
      <c r="F46" s="91" t="s">
        <v>825</v>
      </c>
      <c r="G46" s="91" t="b">
        <v>0</v>
      </c>
      <c r="H46" s="91" t="b">
        <v>0</v>
      </c>
      <c r="I46" s="91" t="b">
        <v>0</v>
      </c>
      <c r="J46" s="91" t="b">
        <v>0</v>
      </c>
      <c r="K46" s="91" t="b">
        <v>0</v>
      </c>
      <c r="L46" s="91" t="b">
        <v>0</v>
      </c>
    </row>
    <row r="47" spans="1:12" ht="15">
      <c r="A47" s="91" t="s">
        <v>812</v>
      </c>
      <c r="B47" s="91" t="s">
        <v>813</v>
      </c>
      <c r="C47" s="91">
        <v>2</v>
      </c>
      <c r="D47" s="133">
        <v>0.006504390439935911</v>
      </c>
      <c r="E47" s="133">
        <v>2.1658376246901283</v>
      </c>
      <c r="F47" s="91" t="s">
        <v>825</v>
      </c>
      <c r="G47" s="91" t="b">
        <v>0</v>
      </c>
      <c r="H47" s="91" t="b">
        <v>0</v>
      </c>
      <c r="I47" s="91" t="b">
        <v>0</v>
      </c>
      <c r="J47" s="91" t="b">
        <v>0</v>
      </c>
      <c r="K47" s="91" t="b">
        <v>0</v>
      </c>
      <c r="L47" s="91" t="b">
        <v>0</v>
      </c>
    </row>
    <row r="48" spans="1:12" ht="15">
      <c r="A48" s="91" t="s">
        <v>813</v>
      </c>
      <c r="B48" s="91" t="s">
        <v>629</v>
      </c>
      <c r="C48" s="91">
        <v>2</v>
      </c>
      <c r="D48" s="133">
        <v>0.006504390439935911</v>
      </c>
      <c r="E48" s="133">
        <v>1.864807629026147</v>
      </c>
      <c r="F48" s="91" t="s">
        <v>825</v>
      </c>
      <c r="G48" s="91" t="b">
        <v>0</v>
      </c>
      <c r="H48" s="91" t="b">
        <v>0</v>
      </c>
      <c r="I48" s="91" t="b">
        <v>0</v>
      </c>
      <c r="J48" s="91" t="b">
        <v>0</v>
      </c>
      <c r="K48" s="91" t="b">
        <v>0</v>
      </c>
      <c r="L48" s="91" t="b">
        <v>0</v>
      </c>
    </row>
    <row r="49" spans="1:12" ht="15">
      <c r="A49" s="91" t="s">
        <v>629</v>
      </c>
      <c r="B49" s="91" t="s">
        <v>814</v>
      </c>
      <c r="C49" s="91">
        <v>2</v>
      </c>
      <c r="D49" s="133">
        <v>0.006504390439935911</v>
      </c>
      <c r="E49" s="133">
        <v>1.864807629026147</v>
      </c>
      <c r="F49" s="91" t="s">
        <v>825</v>
      </c>
      <c r="G49" s="91" t="b">
        <v>0</v>
      </c>
      <c r="H49" s="91" t="b">
        <v>0</v>
      </c>
      <c r="I49" s="91" t="b">
        <v>0</v>
      </c>
      <c r="J49" s="91" t="b">
        <v>1</v>
      </c>
      <c r="K49" s="91" t="b">
        <v>0</v>
      </c>
      <c r="L49" s="91" t="b">
        <v>0</v>
      </c>
    </row>
    <row r="50" spans="1:12" ht="15">
      <c r="A50" s="91" t="s">
        <v>590</v>
      </c>
      <c r="B50" s="91" t="s">
        <v>591</v>
      </c>
      <c r="C50" s="91">
        <v>2</v>
      </c>
      <c r="D50" s="133">
        <v>0.006504390439935911</v>
      </c>
      <c r="E50" s="133">
        <v>1.7678976160180906</v>
      </c>
      <c r="F50" s="91" t="s">
        <v>825</v>
      </c>
      <c r="G50" s="91" t="b">
        <v>0</v>
      </c>
      <c r="H50" s="91" t="b">
        <v>0</v>
      </c>
      <c r="I50" s="91" t="b">
        <v>0</v>
      </c>
      <c r="J50" s="91" t="b">
        <v>0</v>
      </c>
      <c r="K50" s="91" t="b">
        <v>0</v>
      </c>
      <c r="L50" s="91" t="b">
        <v>0</v>
      </c>
    </row>
    <row r="51" spans="1:12" ht="15">
      <c r="A51" s="91" t="s">
        <v>635</v>
      </c>
      <c r="B51" s="91" t="s">
        <v>636</v>
      </c>
      <c r="C51" s="91">
        <v>2</v>
      </c>
      <c r="D51" s="133">
        <v>0.006504390439935911</v>
      </c>
      <c r="E51" s="133">
        <v>2.1658376246901283</v>
      </c>
      <c r="F51" s="91" t="s">
        <v>825</v>
      </c>
      <c r="G51" s="91" t="b">
        <v>0</v>
      </c>
      <c r="H51" s="91" t="b">
        <v>0</v>
      </c>
      <c r="I51" s="91" t="b">
        <v>0</v>
      </c>
      <c r="J51" s="91" t="b">
        <v>0</v>
      </c>
      <c r="K51" s="91" t="b">
        <v>0</v>
      </c>
      <c r="L51" s="91" t="b">
        <v>0</v>
      </c>
    </row>
    <row r="52" spans="1:12" ht="15">
      <c r="A52" s="91" t="s">
        <v>636</v>
      </c>
      <c r="B52" s="91" t="s">
        <v>637</v>
      </c>
      <c r="C52" s="91">
        <v>2</v>
      </c>
      <c r="D52" s="133">
        <v>0.006504390439935911</v>
      </c>
      <c r="E52" s="133">
        <v>2.1658376246901283</v>
      </c>
      <c r="F52" s="91" t="s">
        <v>825</v>
      </c>
      <c r="G52" s="91" t="b">
        <v>0</v>
      </c>
      <c r="H52" s="91" t="b">
        <v>0</v>
      </c>
      <c r="I52" s="91" t="b">
        <v>0</v>
      </c>
      <c r="J52" s="91" t="b">
        <v>0</v>
      </c>
      <c r="K52" s="91" t="b">
        <v>0</v>
      </c>
      <c r="L52" s="91" t="b">
        <v>0</v>
      </c>
    </row>
    <row r="53" spans="1:12" ht="15">
      <c r="A53" s="91" t="s">
        <v>637</v>
      </c>
      <c r="B53" s="91" t="s">
        <v>638</v>
      </c>
      <c r="C53" s="91">
        <v>2</v>
      </c>
      <c r="D53" s="133">
        <v>0.006504390439935911</v>
      </c>
      <c r="E53" s="133">
        <v>2.1658376246901283</v>
      </c>
      <c r="F53" s="91" t="s">
        <v>825</v>
      </c>
      <c r="G53" s="91" t="b">
        <v>0</v>
      </c>
      <c r="H53" s="91" t="b">
        <v>0</v>
      </c>
      <c r="I53" s="91" t="b">
        <v>0</v>
      </c>
      <c r="J53" s="91" t="b">
        <v>0</v>
      </c>
      <c r="K53" s="91" t="b">
        <v>0</v>
      </c>
      <c r="L53" s="91" t="b">
        <v>0</v>
      </c>
    </row>
    <row r="54" spans="1:12" ht="15">
      <c r="A54" s="91" t="s">
        <v>638</v>
      </c>
      <c r="B54" s="91" t="s">
        <v>639</v>
      </c>
      <c r="C54" s="91">
        <v>2</v>
      </c>
      <c r="D54" s="133">
        <v>0.006504390439935911</v>
      </c>
      <c r="E54" s="133">
        <v>2.1658376246901283</v>
      </c>
      <c r="F54" s="91" t="s">
        <v>825</v>
      </c>
      <c r="G54" s="91" t="b">
        <v>0</v>
      </c>
      <c r="H54" s="91" t="b">
        <v>0</v>
      </c>
      <c r="I54" s="91" t="b">
        <v>0</v>
      </c>
      <c r="J54" s="91" t="b">
        <v>0</v>
      </c>
      <c r="K54" s="91" t="b">
        <v>0</v>
      </c>
      <c r="L54" s="91" t="b">
        <v>0</v>
      </c>
    </row>
    <row r="55" spans="1:12" ht="15">
      <c r="A55" s="91" t="s">
        <v>639</v>
      </c>
      <c r="B55" s="91" t="s">
        <v>640</v>
      </c>
      <c r="C55" s="91">
        <v>2</v>
      </c>
      <c r="D55" s="133">
        <v>0.006504390439935911</v>
      </c>
      <c r="E55" s="133">
        <v>2.1658376246901283</v>
      </c>
      <c r="F55" s="91" t="s">
        <v>825</v>
      </c>
      <c r="G55" s="91" t="b">
        <v>0</v>
      </c>
      <c r="H55" s="91" t="b">
        <v>0</v>
      </c>
      <c r="I55" s="91" t="b">
        <v>0</v>
      </c>
      <c r="J55" s="91" t="b">
        <v>0</v>
      </c>
      <c r="K55" s="91" t="b">
        <v>0</v>
      </c>
      <c r="L55" s="91" t="b">
        <v>0</v>
      </c>
    </row>
    <row r="56" spans="1:12" ht="15">
      <c r="A56" s="91" t="s">
        <v>640</v>
      </c>
      <c r="B56" s="91" t="s">
        <v>641</v>
      </c>
      <c r="C56" s="91">
        <v>2</v>
      </c>
      <c r="D56" s="133">
        <v>0.006504390439935911</v>
      </c>
      <c r="E56" s="133">
        <v>2.1658376246901283</v>
      </c>
      <c r="F56" s="91" t="s">
        <v>825</v>
      </c>
      <c r="G56" s="91" t="b">
        <v>0</v>
      </c>
      <c r="H56" s="91" t="b">
        <v>0</v>
      </c>
      <c r="I56" s="91" t="b">
        <v>0</v>
      </c>
      <c r="J56" s="91" t="b">
        <v>0</v>
      </c>
      <c r="K56" s="91" t="b">
        <v>0</v>
      </c>
      <c r="L56" s="91" t="b">
        <v>0</v>
      </c>
    </row>
    <row r="57" spans="1:12" ht="15">
      <c r="A57" s="91" t="s">
        <v>641</v>
      </c>
      <c r="B57" s="91" t="s">
        <v>227</v>
      </c>
      <c r="C57" s="91">
        <v>2</v>
      </c>
      <c r="D57" s="133">
        <v>0.006504390439935911</v>
      </c>
      <c r="E57" s="133">
        <v>2.1658376246901283</v>
      </c>
      <c r="F57" s="91" t="s">
        <v>825</v>
      </c>
      <c r="G57" s="91" t="b">
        <v>0</v>
      </c>
      <c r="H57" s="91" t="b">
        <v>0</v>
      </c>
      <c r="I57" s="91" t="b">
        <v>0</v>
      </c>
      <c r="J57" s="91" t="b">
        <v>0</v>
      </c>
      <c r="K57" s="91" t="b">
        <v>0</v>
      </c>
      <c r="L57" s="91" t="b">
        <v>0</v>
      </c>
    </row>
    <row r="58" spans="1:12" ht="15">
      <c r="A58" s="91" t="s">
        <v>227</v>
      </c>
      <c r="B58" s="91" t="s">
        <v>642</v>
      </c>
      <c r="C58" s="91">
        <v>2</v>
      </c>
      <c r="D58" s="133">
        <v>0.006504390439935911</v>
      </c>
      <c r="E58" s="133">
        <v>2.1658376246901283</v>
      </c>
      <c r="F58" s="91" t="s">
        <v>825</v>
      </c>
      <c r="G58" s="91" t="b">
        <v>0</v>
      </c>
      <c r="H58" s="91" t="b">
        <v>0</v>
      </c>
      <c r="I58" s="91" t="b">
        <v>0</v>
      </c>
      <c r="J58" s="91" t="b">
        <v>1</v>
      </c>
      <c r="K58" s="91" t="b">
        <v>0</v>
      </c>
      <c r="L58" s="91" t="b">
        <v>0</v>
      </c>
    </row>
    <row r="59" spans="1:12" ht="15">
      <c r="A59" s="91" t="s">
        <v>642</v>
      </c>
      <c r="B59" s="91" t="s">
        <v>643</v>
      </c>
      <c r="C59" s="91">
        <v>2</v>
      </c>
      <c r="D59" s="133">
        <v>0.006504390439935911</v>
      </c>
      <c r="E59" s="133">
        <v>2.1658376246901283</v>
      </c>
      <c r="F59" s="91" t="s">
        <v>825</v>
      </c>
      <c r="G59" s="91" t="b">
        <v>1</v>
      </c>
      <c r="H59" s="91" t="b">
        <v>0</v>
      </c>
      <c r="I59" s="91" t="b">
        <v>0</v>
      </c>
      <c r="J59" s="91" t="b">
        <v>0</v>
      </c>
      <c r="K59" s="91" t="b">
        <v>0</v>
      </c>
      <c r="L59" s="91" t="b">
        <v>0</v>
      </c>
    </row>
    <row r="60" spans="1:12" ht="15">
      <c r="A60" s="91" t="s">
        <v>643</v>
      </c>
      <c r="B60" s="91" t="s">
        <v>818</v>
      </c>
      <c r="C60" s="91">
        <v>2</v>
      </c>
      <c r="D60" s="133">
        <v>0.006504390439935911</v>
      </c>
      <c r="E60" s="133">
        <v>2.1658376246901283</v>
      </c>
      <c r="F60" s="91" t="s">
        <v>825</v>
      </c>
      <c r="G60" s="91" t="b">
        <v>0</v>
      </c>
      <c r="H60" s="91" t="b">
        <v>0</v>
      </c>
      <c r="I60" s="91" t="b">
        <v>0</v>
      </c>
      <c r="J60" s="91" t="b">
        <v>0</v>
      </c>
      <c r="K60" s="91" t="b">
        <v>0</v>
      </c>
      <c r="L60" s="91" t="b">
        <v>0</v>
      </c>
    </row>
    <row r="61" spans="1:12" ht="15">
      <c r="A61" s="91" t="s">
        <v>818</v>
      </c>
      <c r="B61" s="91" t="s">
        <v>217</v>
      </c>
      <c r="C61" s="91">
        <v>2</v>
      </c>
      <c r="D61" s="133">
        <v>0.006504390439935911</v>
      </c>
      <c r="E61" s="133">
        <v>2.1658376246901283</v>
      </c>
      <c r="F61" s="91" t="s">
        <v>825</v>
      </c>
      <c r="G61" s="91" t="b">
        <v>0</v>
      </c>
      <c r="H61" s="91" t="b">
        <v>0</v>
      </c>
      <c r="I61" s="91" t="b">
        <v>0</v>
      </c>
      <c r="J61" s="91" t="b">
        <v>0</v>
      </c>
      <c r="K61" s="91" t="b">
        <v>0</v>
      </c>
      <c r="L61" s="91" t="b">
        <v>0</v>
      </c>
    </row>
    <row r="62" spans="1:12" ht="15">
      <c r="A62" s="91" t="s">
        <v>217</v>
      </c>
      <c r="B62" s="91" t="s">
        <v>819</v>
      </c>
      <c r="C62" s="91">
        <v>2</v>
      </c>
      <c r="D62" s="133">
        <v>0.006504390439935911</v>
      </c>
      <c r="E62" s="133">
        <v>2.1658376246901283</v>
      </c>
      <c r="F62" s="91" t="s">
        <v>825</v>
      </c>
      <c r="G62" s="91" t="b">
        <v>0</v>
      </c>
      <c r="H62" s="91" t="b">
        <v>0</v>
      </c>
      <c r="I62" s="91" t="b">
        <v>0</v>
      </c>
      <c r="J62" s="91" t="b">
        <v>0</v>
      </c>
      <c r="K62" s="91" t="b">
        <v>0</v>
      </c>
      <c r="L62" s="91" t="b">
        <v>0</v>
      </c>
    </row>
    <row r="63" spans="1:12" ht="15">
      <c r="A63" s="91" t="s">
        <v>819</v>
      </c>
      <c r="B63" s="91" t="s">
        <v>820</v>
      </c>
      <c r="C63" s="91">
        <v>2</v>
      </c>
      <c r="D63" s="133">
        <v>0.006504390439935911</v>
      </c>
      <c r="E63" s="133">
        <v>2.1658376246901283</v>
      </c>
      <c r="F63" s="91" t="s">
        <v>825</v>
      </c>
      <c r="G63" s="91" t="b">
        <v>0</v>
      </c>
      <c r="H63" s="91" t="b">
        <v>0</v>
      </c>
      <c r="I63" s="91" t="b">
        <v>0</v>
      </c>
      <c r="J63" s="91" t="b">
        <v>0</v>
      </c>
      <c r="K63" s="91" t="b">
        <v>1</v>
      </c>
      <c r="L63" s="91" t="b">
        <v>0</v>
      </c>
    </row>
    <row r="64" spans="1:12" ht="15">
      <c r="A64" s="91" t="s">
        <v>820</v>
      </c>
      <c r="B64" s="91" t="s">
        <v>821</v>
      </c>
      <c r="C64" s="91">
        <v>2</v>
      </c>
      <c r="D64" s="133">
        <v>0.006504390439935911</v>
      </c>
      <c r="E64" s="133">
        <v>2.1658376246901283</v>
      </c>
      <c r="F64" s="91" t="s">
        <v>825</v>
      </c>
      <c r="G64" s="91" t="b">
        <v>0</v>
      </c>
      <c r="H64" s="91" t="b">
        <v>1</v>
      </c>
      <c r="I64" s="91" t="b">
        <v>0</v>
      </c>
      <c r="J64" s="91" t="b">
        <v>0</v>
      </c>
      <c r="K64" s="91" t="b">
        <v>0</v>
      </c>
      <c r="L64" s="91" t="b">
        <v>0</v>
      </c>
    </row>
    <row r="65" spans="1:12" ht="15">
      <c r="A65" s="91" t="s">
        <v>588</v>
      </c>
      <c r="B65" s="91" t="s">
        <v>593</v>
      </c>
      <c r="C65" s="91">
        <v>2</v>
      </c>
      <c r="D65" s="133">
        <v>0.006504390439935911</v>
      </c>
      <c r="E65" s="133">
        <v>2.1658376246901283</v>
      </c>
      <c r="F65" s="91" t="s">
        <v>825</v>
      </c>
      <c r="G65" s="91" t="b">
        <v>0</v>
      </c>
      <c r="H65" s="91" t="b">
        <v>0</v>
      </c>
      <c r="I65" s="91" t="b">
        <v>0</v>
      </c>
      <c r="J65" s="91" t="b">
        <v>0</v>
      </c>
      <c r="K65" s="91" t="b">
        <v>0</v>
      </c>
      <c r="L65" s="91" t="b">
        <v>0</v>
      </c>
    </row>
    <row r="66" spans="1:12" ht="15">
      <c r="A66" s="91" t="s">
        <v>228</v>
      </c>
      <c r="B66" s="91" t="s">
        <v>621</v>
      </c>
      <c r="C66" s="91">
        <v>2</v>
      </c>
      <c r="D66" s="133">
        <v>0.010946545296872043</v>
      </c>
      <c r="E66" s="133">
        <v>1.7075701760979363</v>
      </c>
      <c r="F66" s="91" t="s">
        <v>535</v>
      </c>
      <c r="G66" s="91" t="b">
        <v>0</v>
      </c>
      <c r="H66" s="91" t="b">
        <v>0</v>
      </c>
      <c r="I66" s="91" t="b">
        <v>0</v>
      </c>
      <c r="J66" s="91" t="b">
        <v>1</v>
      </c>
      <c r="K66" s="91" t="b">
        <v>0</v>
      </c>
      <c r="L66" s="91" t="b">
        <v>0</v>
      </c>
    </row>
    <row r="67" spans="1:12" ht="15">
      <c r="A67" s="91" t="s">
        <v>621</v>
      </c>
      <c r="B67" s="91" t="s">
        <v>622</v>
      </c>
      <c r="C67" s="91">
        <v>2</v>
      </c>
      <c r="D67" s="133">
        <v>0.010946545296872043</v>
      </c>
      <c r="E67" s="133">
        <v>1.7075701760979363</v>
      </c>
      <c r="F67" s="91" t="s">
        <v>535</v>
      </c>
      <c r="G67" s="91" t="b">
        <v>1</v>
      </c>
      <c r="H67" s="91" t="b">
        <v>0</v>
      </c>
      <c r="I67" s="91" t="b">
        <v>0</v>
      </c>
      <c r="J67" s="91" t="b">
        <v>0</v>
      </c>
      <c r="K67" s="91" t="b">
        <v>0</v>
      </c>
      <c r="L67" s="91" t="b">
        <v>0</v>
      </c>
    </row>
    <row r="68" spans="1:12" ht="15">
      <c r="A68" s="91" t="s">
        <v>622</v>
      </c>
      <c r="B68" s="91" t="s">
        <v>597</v>
      </c>
      <c r="C68" s="91">
        <v>2</v>
      </c>
      <c r="D68" s="133">
        <v>0.010946545296872043</v>
      </c>
      <c r="E68" s="133">
        <v>1.5314789170422551</v>
      </c>
      <c r="F68" s="91" t="s">
        <v>535</v>
      </c>
      <c r="G68" s="91" t="b">
        <v>0</v>
      </c>
      <c r="H68" s="91" t="b">
        <v>0</v>
      </c>
      <c r="I68" s="91" t="b">
        <v>0</v>
      </c>
      <c r="J68" s="91" t="b">
        <v>0</v>
      </c>
      <c r="K68" s="91" t="b">
        <v>0</v>
      </c>
      <c r="L68" s="91" t="b">
        <v>0</v>
      </c>
    </row>
    <row r="69" spans="1:12" ht="15">
      <c r="A69" s="91" t="s">
        <v>597</v>
      </c>
      <c r="B69" s="91" t="s">
        <v>623</v>
      </c>
      <c r="C69" s="91">
        <v>2</v>
      </c>
      <c r="D69" s="133">
        <v>0.010946545296872043</v>
      </c>
      <c r="E69" s="133">
        <v>1.5314789170422551</v>
      </c>
      <c r="F69" s="91" t="s">
        <v>535</v>
      </c>
      <c r="G69" s="91" t="b">
        <v>0</v>
      </c>
      <c r="H69" s="91" t="b">
        <v>0</v>
      </c>
      <c r="I69" s="91" t="b">
        <v>0</v>
      </c>
      <c r="J69" s="91" t="b">
        <v>0</v>
      </c>
      <c r="K69" s="91" t="b">
        <v>0</v>
      </c>
      <c r="L69" s="91" t="b">
        <v>0</v>
      </c>
    </row>
    <row r="70" spans="1:12" ht="15">
      <c r="A70" s="91" t="s">
        <v>623</v>
      </c>
      <c r="B70" s="91" t="s">
        <v>624</v>
      </c>
      <c r="C70" s="91">
        <v>2</v>
      </c>
      <c r="D70" s="133">
        <v>0.010946545296872043</v>
      </c>
      <c r="E70" s="133">
        <v>1.7075701760979363</v>
      </c>
      <c r="F70" s="91" t="s">
        <v>535</v>
      </c>
      <c r="G70" s="91" t="b">
        <v>0</v>
      </c>
      <c r="H70" s="91" t="b">
        <v>0</v>
      </c>
      <c r="I70" s="91" t="b">
        <v>0</v>
      </c>
      <c r="J70" s="91" t="b">
        <v>0</v>
      </c>
      <c r="K70" s="91" t="b">
        <v>0</v>
      </c>
      <c r="L70" s="91" t="b">
        <v>0</v>
      </c>
    </row>
    <row r="71" spans="1:12" ht="15">
      <c r="A71" s="91" t="s">
        <v>624</v>
      </c>
      <c r="B71" s="91" t="s">
        <v>625</v>
      </c>
      <c r="C71" s="91">
        <v>2</v>
      </c>
      <c r="D71" s="133">
        <v>0.010946545296872043</v>
      </c>
      <c r="E71" s="133">
        <v>1.7075701760979363</v>
      </c>
      <c r="F71" s="91" t="s">
        <v>535</v>
      </c>
      <c r="G71" s="91" t="b">
        <v>0</v>
      </c>
      <c r="H71" s="91" t="b">
        <v>0</v>
      </c>
      <c r="I71" s="91" t="b">
        <v>0</v>
      </c>
      <c r="J71" s="91" t="b">
        <v>0</v>
      </c>
      <c r="K71" s="91" t="b">
        <v>0</v>
      </c>
      <c r="L71" s="91" t="b">
        <v>0</v>
      </c>
    </row>
    <row r="72" spans="1:12" ht="15">
      <c r="A72" s="91" t="s">
        <v>625</v>
      </c>
      <c r="B72" s="91" t="s">
        <v>804</v>
      </c>
      <c r="C72" s="91">
        <v>2</v>
      </c>
      <c r="D72" s="133">
        <v>0.010946545296872043</v>
      </c>
      <c r="E72" s="133">
        <v>1.7075701760979363</v>
      </c>
      <c r="F72" s="91" t="s">
        <v>535</v>
      </c>
      <c r="G72" s="91" t="b">
        <v>0</v>
      </c>
      <c r="H72" s="91" t="b">
        <v>0</v>
      </c>
      <c r="I72" s="91" t="b">
        <v>0</v>
      </c>
      <c r="J72" s="91" t="b">
        <v>0</v>
      </c>
      <c r="K72" s="91" t="b">
        <v>0</v>
      </c>
      <c r="L72" s="91" t="b">
        <v>0</v>
      </c>
    </row>
    <row r="73" spans="1:12" ht="15">
      <c r="A73" s="91" t="s">
        <v>804</v>
      </c>
      <c r="B73" s="91" t="s">
        <v>805</v>
      </c>
      <c r="C73" s="91">
        <v>2</v>
      </c>
      <c r="D73" s="133">
        <v>0.010946545296872043</v>
      </c>
      <c r="E73" s="133">
        <v>1.7075701760979363</v>
      </c>
      <c r="F73" s="91" t="s">
        <v>535</v>
      </c>
      <c r="G73" s="91" t="b">
        <v>0</v>
      </c>
      <c r="H73" s="91" t="b">
        <v>0</v>
      </c>
      <c r="I73" s="91" t="b">
        <v>0</v>
      </c>
      <c r="J73" s="91" t="b">
        <v>1</v>
      </c>
      <c r="K73" s="91" t="b">
        <v>0</v>
      </c>
      <c r="L73" s="91" t="b">
        <v>0</v>
      </c>
    </row>
    <row r="74" spans="1:12" ht="15">
      <c r="A74" s="91" t="s">
        <v>805</v>
      </c>
      <c r="B74" s="91" t="s">
        <v>806</v>
      </c>
      <c r="C74" s="91">
        <v>2</v>
      </c>
      <c r="D74" s="133">
        <v>0.010946545296872043</v>
      </c>
      <c r="E74" s="133">
        <v>1.7075701760979363</v>
      </c>
      <c r="F74" s="91" t="s">
        <v>535</v>
      </c>
      <c r="G74" s="91" t="b">
        <v>1</v>
      </c>
      <c r="H74" s="91" t="b">
        <v>0</v>
      </c>
      <c r="I74" s="91" t="b">
        <v>0</v>
      </c>
      <c r="J74" s="91" t="b">
        <v>0</v>
      </c>
      <c r="K74" s="91" t="b">
        <v>0</v>
      </c>
      <c r="L74" s="91" t="b">
        <v>0</v>
      </c>
    </row>
    <row r="75" spans="1:12" ht="15">
      <c r="A75" s="91" t="s">
        <v>806</v>
      </c>
      <c r="B75" s="91" t="s">
        <v>807</v>
      </c>
      <c r="C75" s="91">
        <v>2</v>
      </c>
      <c r="D75" s="133">
        <v>0.010946545296872043</v>
      </c>
      <c r="E75" s="133">
        <v>1.7075701760979363</v>
      </c>
      <c r="F75" s="91" t="s">
        <v>535</v>
      </c>
      <c r="G75" s="91" t="b">
        <v>0</v>
      </c>
      <c r="H75" s="91" t="b">
        <v>0</v>
      </c>
      <c r="I75" s="91" t="b">
        <v>0</v>
      </c>
      <c r="J75" s="91" t="b">
        <v>0</v>
      </c>
      <c r="K75" s="91" t="b">
        <v>0</v>
      </c>
      <c r="L75" s="91" t="b">
        <v>0</v>
      </c>
    </row>
    <row r="76" spans="1:12" ht="15">
      <c r="A76" s="91" t="s">
        <v>807</v>
      </c>
      <c r="B76" s="91" t="s">
        <v>794</v>
      </c>
      <c r="C76" s="91">
        <v>2</v>
      </c>
      <c r="D76" s="133">
        <v>0.010946545296872043</v>
      </c>
      <c r="E76" s="133">
        <v>1.7075701760979363</v>
      </c>
      <c r="F76" s="91" t="s">
        <v>535</v>
      </c>
      <c r="G76" s="91" t="b">
        <v>0</v>
      </c>
      <c r="H76" s="91" t="b">
        <v>0</v>
      </c>
      <c r="I76" s="91" t="b">
        <v>0</v>
      </c>
      <c r="J76" s="91" t="b">
        <v>0</v>
      </c>
      <c r="K76" s="91" t="b">
        <v>0</v>
      </c>
      <c r="L76" s="91" t="b">
        <v>0</v>
      </c>
    </row>
    <row r="77" spans="1:12" ht="15">
      <c r="A77" s="91" t="s">
        <v>781</v>
      </c>
      <c r="B77" s="91" t="s">
        <v>620</v>
      </c>
      <c r="C77" s="91">
        <v>2</v>
      </c>
      <c r="D77" s="133">
        <v>0.010946545296872043</v>
      </c>
      <c r="E77" s="133">
        <v>1.5314789170422551</v>
      </c>
      <c r="F77" s="91" t="s">
        <v>535</v>
      </c>
      <c r="G77" s="91" t="b">
        <v>1</v>
      </c>
      <c r="H77" s="91" t="b">
        <v>0</v>
      </c>
      <c r="I77" s="91" t="b">
        <v>0</v>
      </c>
      <c r="J77" s="91" t="b">
        <v>1</v>
      </c>
      <c r="K77" s="91" t="b">
        <v>0</v>
      </c>
      <c r="L77" s="91" t="b">
        <v>0</v>
      </c>
    </row>
    <row r="78" spans="1:12" ht="15">
      <c r="A78" s="91" t="s">
        <v>620</v>
      </c>
      <c r="B78" s="91" t="s">
        <v>782</v>
      </c>
      <c r="C78" s="91">
        <v>2</v>
      </c>
      <c r="D78" s="133">
        <v>0.010946545296872043</v>
      </c>
      <c r="E78" s="133">
        <v>1.5314789170422551</v>
      </c>
      <c r="F78" s="91" t="s">
        <v>535</v>
      </c>
      <c r="G78" s="91" t="b">
        <v>1</v>
      </c>
      <c r="H78" s="91" t="b">
        <v>0</v>
      </c>
      <c r="I78" s="91" t="b">
        <v>0</v>
      </c>
      <c r="J78" s="91" t="b">
        <v>0</v>
      </c>
      <c r="K78" s="91" t="b">
        <v>0</v>
      </c>
      <c r="L78" s="91" t="b">
        <v>0</v>
      </c>
    </row>
    <row r="79" spans="1:12" ht="15">
      <c r="A79" s="91" t="s">
        <v>782</v>
      </c>
      <c r="B79" s="91" t="s">
        <v>783</v>
      </c>
      <c r="C79" s="91">
        <v>2</v>
      </c>
      <c r="D79" s="133">
        <v>0.010946545296872043</v>
      </c>
      <c r="E79" s="133">
        <v>1.7075701760979363</v>
      </c>
      <c r="F79" s="91" t="s">
        <v>535</v>
      </c>
      <c r="G79" s="91" t="b">
        <v>0</v>
      </c>
      <c r="H79" s="91" t="b">
        <v>0</v>
      </c>
      <c r="I79" s="91" t="b">
        <v>0</v>
      </c>
      <c r="J79" s="91" t="b">
        <v>0</v>
      </c>
      <c r="K79" s="91" t="b">
        <v>0</v>
      </c>
      <c r="L79" s="91" t="b">
        <v>0</v>
      </c>
    </row>
    <row r="80" spans="1:12" ht="15">
      <c r="A80" s="91" t="s">
        <v>783</v>
      </c>
      <c r="B80" s="91" t="s">
        <v>784</v>
      </c>
      <c r="C80" s="91">
        <v>2</v>
      </c>
      <c r="D80" s="133">
        <v>0.010946545296872043</v>
      </c>
      <c r="E80" s="133">
        <v>1.7075701760979363</v>
      </c>
      <c r="F80" s="91" t="s">
        <v>535</v>
      </c>
      <c r="G80" s="91" t="b">
        <v>0</v>
      </c>
      <c r="H80" s="91" t="b">
        <v>0</v>
      </c>
      <c r="I80" s="91" t="b">
        <v>0</v>
      </c>
      <c r="J80" s="91" t="b">
        <v>0</v>
      </c>
      <c r="K80" s="91" t="b">
        <v>0</v>
      </c>
      <c r="L80" s="91" t="b">
        <v>0</v>
      </c>
    </row>
    <row r="81" spans="1:12" ht="15">
      <c r="A81" s="91" t="s">
        <v>784</v>
      </c>
      <c r="B81" s="91" t="s">
        <v>785</v>
      </c>
      <c r="C81" s="91">
        <v>2</v>
      </c>
      <c r="D81" s="133">
        <v>0.010946545296872043</v>
      </c>
      <c r="E81" s="133">
        <v>1.7075701760979363</v>
      </c>
      <c r="F81" s="91" t="s">
        <v>535</v>
      </c>
      <c r="G81" s="91" t="b">
        <v>0</v>
      </c>
      <c r="H81" s="91" t="b">
        <v>0</v>
      </c>
      <c r="I81" s="91" t="b">
        <v>0</v>
      </c>
      <c r="J81" s="91" t="b">
        <v>0</v>
      </c>
      <c r="K81" s="91" t="b">
        <v>0</v>
      </c>
      <c r="L81" s="91" t="b">
        <v>0</v>
      </c>
    </row>
    <row r="82" spans="1:12" ht="15">
      <c r="A82" s="91" t="s">
        <v>785</v>
      </c>
      <c r="B82" s="91" t="s">
        <v>786</v>
      </c>
      <c r="C82" s="91">
        <v>2</v>
      </c>
      <c r="D82" s="133">
        <v>0.010946545296872043</v>
      </c>
      <c r="E82" s="133">
        <v>1.7075701760979363</v>
      </c>
      <c r="F82" s="91" t="s">
        <v>535</v>
      </c>
      <c r="G82" s="91" t="b">
        <v>0</v>
      </c>
      <c r="H82" s="91" t="b">
        <v>0</v>
      </c>
      <c r="I82" s="91" t="b">
        <v>0</v>
      </c>
      <c r="J82" s="91" t="b">
        <v>0</v>
      </c>
      <c r="K82" s="91" t="b">
        <v>0</v>
      </c>
      <c r="L82" s="91" t="b">
        <v>0</v>
      </c>
    </row>
    <row r="83" spans="1:12" ht="15">
      <c r="A83" s="91" t="s">
        <v>786</v>
      </c>
      <c r="B83" s="91" t="s">
        <v>787</v>
      </c>
      <c r="C83" s="91">
        <v>2</v>
      </c>
      <c r="D83" s="133">
        <v>0.010946545296872043</v>
      </c>
      <c r="E83" s="133">
        <v>1.7075701760979363</v>
      </c>
      <c r="F83" s="91" t="s">
        <v>535</v>
      </c>
      <c r="G83" s="91" t="b">
        <v>0</v>
      </c>
      <c r="H83" s="91" t="b">
        <v>0</v>
      </c>
      <c r="I83" s="91" t="b">
        <v>0</v>
      </c>
      <c r="J83" s="91" t="b">
        <v>0</v>
      </c>
      <c r="K83" s="91" t="b">
        <v>0</v>
      </c>
      <c r="L83" s="91" t="b">
        <v>0</v>
      </c>
    </row>
    <row r="84" spans="1:12" ht="15">
      <c r="A84" s="91" t="s">
        <v>787</v>
      </c>
      <c r="B84" s="91" t="s">
        <v>618</v>
      </c>
      <c r="C84" s="91">
        <v>2</v>
      </c>
      <c r="D84" s="133">
        <v>0.010946545296872043</v>
      </c>
      <c r="E84" s="133">
        <v>1.5314789170422551</v>
      </c>
      <c r="F84" s="91" t="s">
        <v>535</v>
      </c>
      <c r="G84" s="91" t="b">
        <v>0</v>
      </c>
      <c r="H84" s="91" t="b">
        <v>0</v>
      </c>
      <c r="I84" s="91" t="b">
        <v>0</v>
      </c>
      <c r="J84" s="91" t="b">
        <v>0</v>
      </c>
      <c r="K84" s="91" t="b">
        <v>0</v>
      </c>
      <c r="L84" s="91" t="b">
        <v>0</v>
      </c>
    </row>
    <row r="85" spans="1:12" ht="15">
      <c r="A85" s="91" t="s">
        <v>618</v>
      </c>
      <c r="B85" s="91" t="s">
        <v>788</v>
      </c>
      <c r="C85" s="91">
        <v>2</v>
      </c>
      <c r="D85" s="133">
        <v>0.010946545296872043</v>
      </c>
      <c r="E85" s="133">
        <v>1.7075701760979363</v>
      </c>
      <c r="F85" s="91" t="s">
        <v>535</v>
      </c>
      <c r="G85" s="91" t="b">
        <v>0</v>
      </c>
      <c r="H85" s="91" t="b">
        <v>0</v>
      </c>
      <c r="I85" s="91" t="b">
        <v>0</v>
      </c>
      <c r="J85" s="91" t="b">
        <v>0</v>
      </c>
      <c r="K85" s="91" t="b">
        <v>0</v>
      </c>
      <c r="L85" s="91" t="b">
        <v>0</v>
      </c>
    </row>
    <row r="86" spans="1:12" ht="15">
      <c r="A86" s="91" t="s">
        <v>788</v>
      </c>
      <c r="B86" s="91" t="s">
        <v>279</v>
      </c>
      <c r="C86" s="91">
        <v>2</v>
      </c>
      <c r="D86" s="133">
        <v>0.010946545296872043</v>
      </c>
      <c r="E86" s="133">
        <v>1.7075701760979363</v>
      </c>
      <c r="F86" s="91" t="s">
        <v>535</v>
      </c>
      <c r="G86" s="91" t="b">
        <v>0</v>
      </c>
      <c r="H86" s="91" t="b">
        <v>0</v>
      </c>
      <c r="I86" s="91" t="b">
        <v>0</v>
      </c>
      <c r="J86" s="91" t="b">
        <v>0</v>
      </c>
      <c r="K86" s="91" t="b">
        <v>0</v>
      </c>
      <c r="L86" s="91" t="b">
        <v>0</v>
      </c>
    </row>
    <row r="87" spans="1:12" ht="15">
      <c r="A87" s="91" t="s">
        <v>279</v>
      </c>
      <c r="B87" s="91" t="s">
        <v>789</v>
      </c>
      <c r="C87" s="91">
        <v>2</v>
      </c>
      <c r="D87" s="133">
        <v>0.010946545296872043</v>
      </c>
      <c r="E87" s="133">
        <v>1.7075701760979363</v>
      </c>
      <c r="F87" s="91" t="s">
        <v>535</v>
      </c>
      <c r="G87" s="91" t="b">
        <v>0</v>
      </c>
      <c r="H87" s="91" t="b">
        <v>0</v>
      </c>
      <c r="I87" s="91" t="b">
        <v>0</v>
      </c>
      <c r="J87" s="91" t="b">
        <v>0</v>
      </c>
      <c r="K87" s="91" t="b">
        <v>0</v>
      </c>
      <c r="L87" s="91" t="b">
        <v>0</v>
      </c>
    </row>
    <row r="88" spans="1:12" ht="15">
      <c r="A88" s="91" t="s">
        <v>789</v>
      </c>
      <c r="B88" s="91" t="s">
        <v>790</v>
      </c>
      <c r="C88" s="91">
        <v>2</v>
      </c>
      <c r="D88" s="133">
        <v>0.010946545296872043</v>
      </c>
      <c r="E88" s="133">
        <v>1.7075701760979363</v>
      </c>
      <c r="F88" s="91" t="s">
        <v>535</v>
      </c>
      <c r="G88" s="91" t="b">
        <v>0</v>
      </c>
      <c r="H88" s="91" t="b">
        <v>0</v>
      </c>
      <c r="I88" s="91" t="b">
        <v>0</v>
      </c>
      <c r="J88" s="91" t="b">
        <v>0</v>
      </c>
      <c r="K88" s="91" t="b">
        <v>0</v>
      </c>
      <c r="L88" s="91" t="b">
        <v>0</v>
      </c>
    </row>
    <row r="89" spans="1:12" ht="15">
      <c r="A89" s="91" t="s">
        <v>790</v>
      </c>
      <c r="B89" s="91" t="s">
        <v>791</v>
      </c>
      <c r="C89" s="91">
        <v>2</v>
      </c>
      <c r="D89" s="133">
        <v>0.010946545296872043</v>
      </c>
      <c r="E89" s="133">
        <v>1.7075701760979363</v>
      </c>
      <c r="F89" s="91" t="s">
        <v>535</v>
      </c>
      <c r="G89" s="91" t="b">
        <v>0</v>
      </c>
      <c r="H89" s="91" t="b">
        <v>0</v>
      </c>
      <c r="I89" s="91" t="b">
        <v>0</v>
      </c>
      <c r="J89" s="91" t="b">
        <v>0</v>
      </c>
      <c r="K89" s="91" t="b">
        <v>0</v>
      </c>
      <c r="L89" s="91" t="b">
        <v>0</v>
      </c>
    </row>
    <row r="90" spans="1:12" ht="15">
      <c r="A90" s="91" t="s">
        <v>791</v>
      </c>
      <c r="B90" s="91" t="s">
        <v>792</v>
      </c>
      <c r="C90" s="91">
        <v>2</v>
      </c>
      <c r="D90" s="133">
        <v>0.010946545296872043</v>
      </c>
      <c r="E90" s="133">
        <v>1.7075701760979363</v>
      </c>
      <c r="F90" s="91" t="s">
        <v>535</v>
      </c>
      <c r="G90" s="91" t="b">
        <v>0</v>
      </c>
      <c r="H90" s="91" t="b">
        <v>0</v>
      </c>
      <c r="I90" s="91" t="b">
        <v>0</v>
      </c>
      <c r="J90" s="91" t="b">
        <v>0</v>
      </c>
      <c r="K90" s="91" t="b">
        <v>0</v>
      </c>
      <c r="L90" s="91" t="b">
        <v>0</v>
      </c>
    </row>
    <row r="91" spans="1:12" ht="15">
      <c r="A91" s="91" t="s">
        <v>792</v>
      </c>
      <c r="B91" s="91" t="s">
        <v>793</v>
      </c>
      <c r="C91" s="91">
        <v>2</v>
      </c>
      <c r="D91" s="133">
        <v>0.010946545296872043</v>
      </c>
      <c r="E91" s="133">
        <v>1.7075701760979363</v>
      </c>
      <c r="F91" s="91" t="s">
        <v>535</v>
      </c>
      <c r="G91" s="91" t="b">
        <v>0</v>
      </c>
      <c r="H91" s="91" t="b">
        <v>0</v>
      </c>
      <c r="I91" s="91" t="b">
        <v>0</v>
      </c>
      <c r="J91" s="91" t="b">
        <v>0</v>
      </c>
      <c r="K91" s="91" t="b">
        <v>0</v>
      </c>
      <c r="L91" s="91" t="b">
        <v>0</v>
      </c>
    </row>
    <row r="92" spans="1:12" ht="15">
      <c r="A92" s="91" t="s">
        <v>586</v>
      </c>
      <c r="B92" s="91" t="s">
        <v>588</v>
      </c>
      <c r="C92" s="91">
        <v>2</v>
      </c>
      <c r="D92" s="133">
        <v>0.010946545296872043</v>
      </c>
      <c r="E92" s="133">
        <v>1.7075701760979363</v>
      </c>
      <c r="F92" s="91" t="s">
        <v>535</v>
      </c>
      <c r="G92" s="91" t="b">
        <v>0</v>
      </c>
      <c r="H92" s="91" t="b">
        <v>0</v>
      </c>
      <c r="I92" s="91" t="b">
        <v>0</v>
      </c>
      <c r="J92" s="91" t="b">
        <v>0</v>
      </c>
      <c r="K92" s="91" t="b">
        <v>0</v>
      </c>
      <c r="L92" s="91" t="b">
        <v>0</v>
      </c>
    </row>
    <row r="93" spans="1:12" ht="15">
      <c r="A93" s="91" t="s">
        <v>588</v>
      </c>
      <c r="B93" s="91" t="s">
        <v>593</v>
      </c>
      <c r="C93" s="91">
        <v>2</v>
      </c>
      <c r="D93" s="133">
        <v>0.010946545296872043</v>
      </c>
      <c r="E93" s="133">
        <v>1.7075701760979363</v>
      </c>
      <c r="F93" s="91" t="s">
        <v>535</v>
      </c>
      <c r="G93" s="91" t="b">
        <v>0</v>
      </c>
      <c r="H93" s="91" t="b">
        <v>0</v>
      </c>
      <c r="I93" s="91" t="b">
        <v>0</v>
      </c>
      <c r="J93" s="91" t="b">
        <v>0</v>
      </c>
      <c r="K93" s="91" t="b">
        <v>0</v>
      </c>
      <c r="L93" s="91" t="b">
        <v>0</v>
      </c>
    </row>
    <row r="94" spans="1:12" ht="15">
      <c r="A94" s="91" t="s">
        <v>630</v>
      </c>
      <c r="B94" s="91" t="s">
        <v>631</v>
      </c>
      <c r="C94" s="91">
        <v>2</v>
      </c>
      <c r="D94" s="133">
        <v>0.008843111303823058</v>
      </c>
      <c r="E94" s="133">
        <v>1.6283889300503116</v>
      </c>
      <c r="F94" s="91" t="s">
        <v>537</v>
      </c>
      <c r="G94" s="91" t="b">
        <v>0</v>
      </c>
      <c r="H94" s="91" t="b">
        <v>0</v>
      </c>
      <c r="I94" s="91" t="b">
        <v>0</v>
      </c>
      <c r="J94" s="91" t="b">
        <v>0</v>
      </c>
      <c r="K94" s="91" t="b">
        <v>0</v>
      </c>
      <c r="L94" s="91" t="b">
        <v>0</v>
      </c>
    </row>
    <row r="95" spans="1:12" ht="15">
      <c r="A95" s="91" t="s">
        <v>631</v>
      </c>
      <c r="B95" s="91" t="s">
        <v>587</v>
      </c>
      <c r="C95" s="91">
        <v>2</v>
      </c>
      <c r="D95" s="133">
        <v>0.008843111303823058</v>
      </c>
      <c r="E95" s="133">
        <v>1.6283889300503116</v>
      </c>
      <c r="F95" s="91" t="s">
        <v>537</v>
      </c>
      <c r="G95" s="91" t="b">
        <v>0</v>
      </c>
      <c r="H95" s="91" t="b">
        <v>0</v>
      </c>
      <c r="I95" s="91" t="b">
        <v>0</v>
      </c>
      <c r="J95" s="91" t="b">
        <v>0</v>
      </c>
      <c r="K95" s="91" t="b">
        <v>0</v>
      </c>
      <c r="L95" s="91" t="b">
        <v>0</v>
      </c>
    </row>
    <row r="96" spans="1:12" ht="15">
      <c r="A96" s="91" t="s">
        <v>587</v>
      </c>
      <c r="B96" s="91" t="s">
        <v>632</v>
      </c>
      <c r="C96" s="91">
        <v>2</v>
      </c>
      <c r="D96" s="133">
        <v>0.008843111303823058</v>
      </c>
      <c r="E96" s="133">
        <v>1.6283889300503116</v>
      </c>
      <c r="F96" s="91" t="s">
        <v>537</v>
      </c>
      <c r="G96" s="91" t="b">
        <v>0</v>
      </c>
      <c r="H96" s="91" t="b">
        <v>0</v>
      </c>
      <c r="I96" s="91" t="b">
        <v>0</v>
      </c>
      <c r="J96" s="91" t="b">
        <v>0</v>
      </c>
      <c r="K96" s="91" t="b">
        <v>0</v>
      </c>
      <c r="L96" s="91" t="b">
        <v>0</v>
      </c>
    </row>
    <row r="97" spans="1:12" ht="15">
      <c r="A97" s="91" t="s">
        <v>632</v>
      </c>
      <c r="B97" s="91" t="s">
        <v>585</v>
      </c>
      <c r="C97" s="91">
        <v>2</v>
      </c>
      <c r="D97" s="133">
        <v>0.008843111303823058</v>
      </c>
      <c r="E97" s="133">
        <v>1.3273589343863303</v>
      </c>
      <c r="F97" s="91" t="s">
        <v>537</v>
      </c>
      <c r="G97" s="91" t="b">
        <v>0</v>
      </c>
      <c r="H97" s="91" t="b">
        <v>0</v>
      </c>
      <c r="I97" s="91" t="b">
        <v>0</v>
      </c>
      <c r="J97" s="91" t="b">
        <v>0</v>
      </c>
      <c r="K97" s="91" t="b">
        <v>0</v>
      </c>
      <c r="L97" s="91" t="b">
        <v>0</v>
      </c>
    </row>
    <row r="98" spans="1:12" ht="15">
      <c r="A98" s="91" t="s">
        <v>585</v>
      </c>
      <c r="B98" s="91" t="s">
        <v>633</v>
      </c>
      <c r="C98" s="91">
        <v>2</v>
      </c>
      <c r="D98" s="133">
        <v>0.008843111303823058</v>
      </c>
      <c r="E98" s="133">
        <v>1.3273589343863303</v>
      </c>
      <c r="F98" s="91" t="s">
        <v>537</v>
      </c>
      <c r="G98" s="91" t="b">
        <v>0</v>
      </c>
      <c r="H98" s="91" t="b">
        <v>0</v>
      </c>
      <c r="I98" s="91" t="b">
        <v>0</v>
      </c>
      <c r="J98" s="91" t="b">
        <v>0</v>
      </c>
      <c r="K98" s="91" t="b">
        <v>0</v>
      </c>
      <c r="L98" s="91" t="b">
        <v>0</v>
      </c>
    </row>
    <row r="99" spans="1:12" ht="15">
      <c r="A99" s="91" t="s">
        <v>633</v>
      </c>
      <c r="B99" s="91" t="s">
        <v>797</v>
      </c>
      <c r="C99" s="91">
        <v>2</v>
      </c>
      <c r="D99" s="133">
        <v>0.008843111303823058</v>
      </c>
      <c r="E99" s="133">
        <v>1.6283889300503116</v>
      </c>
      <c r="F99" s="91" t="s">
        <v>537</v>
      </c>
      <c r="G99" s="91" t="b">
        <v>0</v>
      </c>
      <c r="H99" s="91" t="b">
        <v>0</v>
      </c>
      <c r="I99" s="91" t="b">
        <v>0</v>
      </c>
      <c r="J99" s="91" t="b">
        <v>0</v>
      </c>
      <c r="K99" s="91" t="b">
        <v>0</v>
      </c>
      <c r="L99" s="91" t="b">
        <v>0</v>
      </c>
    </row>
    <row r="100" spans="1:12" ht="15">
      <c r="A100" s="91" t="s">
        <v>797</v>
      </c>
      <c r="B100" s="91" t="s">
        <v>798</v>
      </c>
      <c r="C100" s="91">
        <v>2</v>
      </c>
      <c r="D100" s="133">
        <v>0.008843111303823058</v>
      </c>
      <c r="E100" s="133">
        <v>1.6283889300503116</v>
      </c>
      <c r="F100" s="91" t="s">
        <v>537</v>
      </c>
      <c r="G100" s="91" t="b">
        <v>0</v>
      </c>
      <c r="H100" s="91" t="b">
        <v>0</v>
      </c>
      <c r="I100" s="91" t="b">
        <v>0</v>
      </c>
      <c r="J100" s="91" t="b">
        <v>1</v>
      </c>
      <c r="K100" s="91" t="b">
        <v>0</v>
      </c>
      <c r="L100" s="91" t="b">
        <v>0</v>
      </c>
    </row>
    <row r="101" spans="1:12" ht="15">
      <c r="A101" s="91" t="s">
        <v>798</v>
      </c>
      <c r="B101" s="91" t="s">
        <v>799</v>
      </c>
      <c r="C101" s="91">
        <v>2</v>
      </c>
      <c r="D101" s="133">
        <v>0.008843111303823058</v>
      </c>
      <c r="E101" s="133">
        <v>1.6283889300503116</v>
      </c>
      <c r="F101" s="91" t="s">
        <v>537</v>
      </c>
      <c r="G101" s="91" t="b">
        <v>1</v>
      </c>
      <c r="H101" s="91" t="b">
        <v>0</v>
      </c>
      <c r="I101" s="91" t="b">
        <v>0</v>
      </c>
      <c r="J101" s="91" t="b">
        <v>0</v>
      </c>
      <c r="K101" s="91" t="b">
        <v>0</v>
      </c>
      <c r="L101" s="91" t="b">
        <v>0</v>
      </c>
    </row>
    <row r="102" spans="1:12" ht="15">
      <c r="A102" s="91" t="s">
        <v>799</v>
      </c>
      <c r="B102" s="91" t="s">
        <v>591</v>
      </c>
      <c r="C102" s="91">
        <v>2</v>
      </c>
      <c r="D102" s="133">
        <v>0.008843111303823058</v>
      </c>
      <c r="E102" s="133">
        <v>1.3273589343863303</v>
      </c>
      <c r="F102" s="91" t="s">
        <v>537</v>
      </c>
      <c r="G102" s="91" t="b">
        <v>0</v>
      </c>
      <c r="H102" s="91" t="b">
        <v>0</v>
      </c>
      <c r="I102" s="91" t="b">
        <v>0</v>
      </c>
      <c r="J102" s="91" t="b">
        <v>0</v>
      </c>
      <c r="K102" s="91" t="b">
        <v>0</v>
      </c>
      <c r="L102" s="91" t="b">
        <v>0</v>
      </c>
    </row>
    <row r="103" spans="1:12" ht="15">
      <c r="A103" s="91" t="s">
        <v>591</v>
      </c>
      <c r="B103" s="91" t="s">
        <v>800</v>
      </c>
      <c r="C103" s="91">
        <v>2</v>
      </c>
      <c r="D103" s="133">
        <v>0.008843111303823058</v>
      </c>
      <c r="E103" s="133">
        <v>1.3273589343863303</v>
      </c>
      <c r="F103" s="91" t="s">
        <v>537</v>
      </c>
      <c r="G103" s="91" t="b">
        <v>0</v>
      </c>
      <c r="H103" s="91" t="b">
        <v>0</v>
      </c>
      <c r="I103" s="91" t="b">
        <v>0</v>
      </c>
      <c r="J103" s="91" t="b">
        <v>0</v>
      </c>
      <c r="K103" s="91" t="b">
        <v>0</v>
      </c>
      <c r="L103" s="91" t="b">
        <v>0</v>
      </c>
    </row>
    <row r="104" spans="1:12" ht="15">
      <c r="A104" s="91" t="s">
        <v>808</v>
      </c>
      <c r="B104" s="91" t="s">
        <v>809</v>
      </c>
      <c r="C104" s="91">
        <v>2</v>
      </c>
      <c r="D104" s="133">
        <v>0.008843111303823058</v>
      </c>
      <c r="E104" s="133">
        <v>1.6283889300503116</v>
      </c>
      <c r="F104" s="91" t="s">
        <v>537</v>
      </c>
      <c r="G104" s="91" t="b">
        <v>0</v>
      </c>
      <c r="H104" s="91" t="b">
        <v>0</v>
      </c>
      <c r="I104" s="91" t="b">
        <v>0</v>
      </c>
      <c r="J104" s="91" t="b">
        <v>0</v>
      </c>
      <c r="K104" s="91" t="b">
        <v>0</v>
      </c>
      <c r="L104" s="91" t="b">
        <v>0</v>
      </c>
    </row>
    <row r="105" spans="1:12" ht="15">
      <c r="A105" s="91" t="s">
        <v>809</v>
      </c>
      <c r="B105" s="91" t="s">
        <v>810</v>
      </c>
      <c r="C105" s="91">
        <v>2</v>
      </c>
      <c r="D105" s="133">
        <v>0.008843111303823058</v>
      </c>
      <c r="E105" s="133">
        <v>1.6283889300503116</v>
      </c>
      <c r="F105" s="91" t="s">
        <v>537</v>
      </c>
      <c r="G105" s="91" t="b">
        <v>0</v>
      </c>
      <c r="H105" s="91" t="b">
        <v>0</v>
      </c>
      <c r="I105" s="91" t="b">
        <v>0</v>
      </c>
      <c r="J105" s="91" t="b">
        <v>0</v>
      </c>
      <c r="K105" s="91" t="b">
        <v>0</v>
      </c>
      <c r="L105" s="91" t="b">
        <v>0</v>
      </c>
    </row>
    <row r="106" spans="1:12" ht="15">
      <c r="A106" s="91" t="s">
        <v>810</v>
      </c>
      <c r="B106" s="91" t="s">
        <v>811</v>
      </c>
      <c r="C106" s="91">
        <v>2</v>
      </c>
      <c r="D106" s="133">
        <v>0.008843111303823058</v>
      </c>
      <c r="E106" s="133">
        <v>1.6283889300503116</v>
      </c>
      <c r="F106" s="91" t="s">
        <v>537</v>
      </c>
      <c r="G106" s="91" t="b">
        <v>0</v>
      </c>
      <c r="H106" s="91" t="b">
        <v>0</v>
      </c>
      <c r="I106" s="91" t="b">
        <v>0</v>
      </c>
      <c r="J106" s="91" t="b">
        <v>0</v>
      </c>
      <c r="K106" s="91" t="b">
        <v>0</v>
      </c>
      <c r="L106" s="91" t="b">
        <v>0</v>
      </c>
    </row>
    <row r="107" spans="1:12" ht="15">
      <c r="A107" s="91" t="s">
        <v>811</v>
      </c>
      <c r="B107" s="91" t="s">
        <v>589</v>
      </c>
      <c r="C107" s="91">
        <v>2</v>
      </c>
      <c r="D107" s="133">
        <v>0.008843111303823058</v>
      </c>
      <c r="E107" s="133">
        <v>1.6283889300503116</v>
      </c>
      <c r="F107" s="91" t="s">
        <v>537</v>
      </c>
      <c r="G107" s="91" t="b">
        <v>0</v>
      </c>
      <c r="H107" s="91" t="b">
        <v>0</v>
      </c>
      <c r="I107" s="91" t="b">
        <v>0</v>
      </c>
      <c r="J107" s="91" t="b">
        <v>0</v>
      </c>
      <c r="K107" s="91" t="b">
        <v>0</v>
      </c>
      <c r="L107" s="91" t="b">
        <v>0</v>
      </c>
    </row>
    <row r="108" spans="1:12" ht="15">
      <c r="A108" s="91" t="s">
        <v>589</v>
      </c>
      <c r="B108" s="91" t="s">
        <v>585</v>
      </c>
      <c r="C108" s="91">
        <v>2</v>
      </c>
      <c r="D108" s="133">
        <v>0.008843111303823058</v>
      </c>
      <c r="E108" s="133">
        <v>1.3273589343863303</v>
      </c>
      <c r="F108" s="91" t="s">
        <v>537</v>
      </c>
      <c r="G108" s="91" t="b">
        <v>0</v>
      </c>
      <c r="H108" s="91" t="b">
        <v>0</v>
      </c>
      <c r="I108" s="91" t="b">
        <v>0</v>
      </c>
      <c r="J108" s="91" t="b">
        <v>0</v>
      </c>
      <c r="K108" s="91" t="b">
        <v>0</v>
      </c>
      <c r="L108" s="91" t="b">
        <v>0</v>
      </c>
    </row>
    <row r="109" spans="1:12" ht="15">
      <c r="A109" s="91" t="s">
        <v>585</v>
      </c>
      <c r="B109" s="91" t="s">
        <v>812</v>
      </c>
      <c r="C109" s="91">
        <v>2</v>
      </c>
      <c r="D109" s="133">
        <v>0.008843111303823058</v>
      </c>
      <c r="E109" s="133">
        <v>1.3273589343863303</v>
      </c>
      <c r="F109" s="91" t="s">
        <v>537</v>
      </c>
      <c r="G109" s="91" t="b">
        <v>0</v>
      </c>
      <c r="H109" s="91" t="b">
        <v>0</v>
      </c>
      <c r="I109" s="91" t="b">
        <v>0</v>
      </c>
      <c r="J109" s="91" t="b">
        <v>0</v>
      </c>
      <c r="K109" s="91" t="b">
        <v>0</v>
      </c>
      <c r="L109" s="91" t="b">
        <v>0</v>
      </c>
    </row>
    <row r="110" spans="1:12" ht="15">
      <c r="A110" s="91" t="s">
        <v>812</v>
      </c>
      <c r="B110" s="91" t="s">
        <v>813</v>
      </c>
      <c r="C110" s="91">
        <v>2</v>
      </c>
      <c r="D110" s="133">
        <v>0.008843111303823058</v>
      </c>
      <c r="E110" s="133">
        <v>1.6283889300503116</v>
      </c>
      <c r="F110" s="91" t="s">
        <v>537</v>
      </c>
      <c r="G110" s="91" t="b">
        <v>0</v>
      </c>
      <c r="H110" s="91" t="b">
        <v>0</v>
      </c>
      <c r="I110" s="91" t="b">
        <v>0</v>
      </c>
      <c r="J110" s="91" t="b">
        <v>0</v>
      </c>
      <c r="K110" s="91" t="b">
        <v>0</v>
      </c>
      <c r="L110" s="91" t="b">
        <v>0</v>
      </c>
    </row>
    <row r="111" spans="1:12" ht="15">
      <c r="A111" s="91" t="s">
        <v>813</v>
      </c>
      <c r="B111" s="91" t="s">
        <v>629</v>
      </c>
      <c r="C111" s="91">
        <v>2</v>
      </c>
      <c r="D111" s="133">
        <v>0.008843111303823058</v>
      </c>
      <c r="E111" s="133">
        <v>1.3273589343863303</v>
      </c>
      <c r="F111" s="91" t="s">
        <v>537</v>
      </c>
      <c r="G111" s="91" t="b">
        <v>0</v>
      </c>
      <c r="H111" s="91" t="b">
        <v>0</v>
      </c>
      <c r="I111" s="91" t="b">
        <v>0</v>
      </c>
      <c r="J111" s="91" t="b">
        <v>0</v>
      </c>
      <c r="K111" s="91" t="b">
        <v>0</v>
      </c>
      <c r="L111" s="91" t="b">
        <v>0</v>
      </c>
    </row>
    <row r="112" spans="1:12" ht="15">
      <c r="A112" s="91" t="s">
        <v>629</v>
      </c>
      <c r="B112" s="91" t="s">
        <v>814</v>
      </c>
      <c r="C112" s="91">
        <v>2</v>
      </c>
      <c r="D112" s="133">
        <v>0.008843111303823058</v>
      </c>
      <c r="E112" s="133">
        <v>1.3273589343863303</v>
      </c>
      <c r="F112" s="91" t="s">
        <v>537</v>
      </c>
      <c r="G112" s="91" t="b">
        <v>0</v>
      </c>
      <c r="H112" s="91" t="b">
        <v>0</v>
      </c>
      <c r="I112" s="91" t="b">
        <v>0</v>
      </c>
      <c r="J112" s="91" t="b">
        <v>1</v>
      </c>
      <c r="K112" s="91" t="b">
        <v>0</v>
      </c>
      <c r="L112" s="91" t="b">
        <v>0</v>
      </c>
    </row>
    <row r="113" spans="1:12" ht="15">
      <c r="A113" s="91" t="s">
        <v>590</v>
      </c>
      <c r="B113" s="91" t="s">
        <v>591</v>
      </c>
      <c r="C113" s="91">
        <v>2</v>
      </c>
      <c r="D113" s="133">
        <v>0.008843111303823058</v>
      </c>
      <c r="E113" s="133">
        <v>1.3273589343863303</v>
      </c>
      <c r="F113" s="91" t="s">
        <v>537</v>
      </c>
      <c r="G113" s="91" t="b">
        <v>0</v>
      </c>
      <c r="H113" s="91" t="b">
        <v>0</v>
      </c>
      <c r="I113" s="91" t="b">
        <v>0</v>
      </c>
      <c r="J113" s="91" t="b">
        <v>0</v>
      </c>
      <c r="K113" s="91" t="b">
        <v>0</v>
      </c>
      <c r="L113" s="91" t="b">
        <v>0</v>
      </c>
    </row>
    <row r="114" spans="1:12" ht="15">
      <c r="A114" s="91" t="s">
        <v>635</v>
      </c>
      <c r="B114" s="91" t="s">
        <v>636</v>
      </c>
      <c r="C114" s="91">
        <v>2</v>
      </c>
      <c r="D114" s="133">
        <v>0</v>
      </c>
      <c r="E114" s="133">
        <v>1.255272505103306</v>
      </c>
      <c r="F114" s="91" t="s">
        <v>538</v>
      </c>
      <c r="G114" s="91" t="b">
        <v>0</v>
      </c>
      <c r="H114" s="91" t="b">
        <v>0</v>
      </c>
      <c r="I114" s="91" t="b">
        <v>0</v>
      </c>
      <c r="J114" s="91" t="b">
        <v>0</v>
      </c>
      <c r="K114" s="91" t="b">
        <v>0</v>
      </c>
      <c r="L114" s="91" t="b">
        <v>0</v>
      </c>
    </row>
    <row r="115" spans="1:12" ht="15">
      <c r="A115" s="91" t="s">
        <v>636</v>
      </c>
      <c r="B115" s="91" t="s">
        <v>637</v>
      </c>
      <c r="C115" s="91">
        <v>2</v>
      </c>
      <c r="D115" s="133">
        <v>0</v>
      </c>
      <c r="E115" s="133">
        <v>1.255272505103306</v>
      </c>
      <c r="F115" s="91" t="s">
        <v>538</v>
      </c>
      <c r="G115" s="91" t="b">
        <v>0</v>
      </c>
      <c r="H115" s="91" t="b">
        <v>0</v>
      </c>
      <c r="I115" s="91" t="b">
        <v>0</v>
      </c>
      <c r="J115" s="91" t="b">
        <v>0</v>
      </c>
      <c r="K115" s="91" t="b">
        <v>0</v>
      </c>
      <c r="L115" s="91" t="b">
        <v>0</v>
      </c>
    </row>
    <row r="116" spans="1:12" ht="15">
      <c r="A116" s="91" t="s">
        <v>637</v>
      </c>
      <c r="B116" s="91" t="s">
        <v>638</v>
      </c>
      <c r="C116" s="91">
        <v>2</v>
      </c>
      <c r="D116" s="133">
        <v>0</v>
      </c>
      <c r="E116" s="133">
        <v>1.255272505103306</v>
      </c>
      <c r="F116" s="91" t="s">
        <v>538</v>
      </c>
      <c r="G116" s="91" t="b">
        <v>0</v>
      </c>
      <c r="H116" s="91" t="b">
        <v>0</v>
      </c>
      <c r="I116" s="91" t="b">
        <v>0</v>
      </c>
      <c r="J116" s="91" t="b">
        <v>0</v>
      </c>
      <c r="K116" s="91" t="b">
        <v>0</v>
      </c>
      <c r="L116" s="91" t="b">
        <v>0</v>
      </c>
    </row>
    <row r="117" spans="1:12" ht="15">
      <c r="A117" s="91" t="s">
        <v>638</v>
      </c>
      <c r="B117" s="91" t="s">
        <v>639</v>
      </c>
      <c r="C117" s="91">
        <v>2</v>
      </c>
      <c r="D117" s="133">
        <v>0</v>
      </c>
      <c r="E117" s="133">
        <v>1.255272505103306</v>
      </c>
      <c r="F117" s="91" t="s">
        <v>538</v>
      </c>
      <c r="G117" s="91" t="b">
        <v>0</v>
      </c>
      <c r="H117" s="91" t="b">
        <v>0</v>
      </c>
      <c r="I117" s="91" t="b">
        <v>0</v>
      </c>
      <c r="J117" s="91" t="b">
        <v>0</v>
      </c>
      <c r="K117" s="91" t="b">
        <v>0</v>
      </c>
      <c r="L117" s="91" t="b">
        <v>0</v>
      </c>
    </row>
    <row r="118" spans="1:12" ht="15">
      <c r="A118" s="91" t="s">
        <v>639</v>
      </c>
      <c r="B118" s="91" t="s">
        <v>640</v>
      </c>
      <c r="C118" s="91">
        <v>2</v>
      </c>
      <c r="D118" s="133">
        <v>0</v>
      </c>
      <c r="E118" s="133">
        <v>1.255272505103306</v>
      </c>
      <c r="F118" s="91" t="s">
        <v>538</v>
      </c>
      <c r="G118" s="91" t="b">
        <v>0</v>
      </c>
      <c r="H118" s="91" t="b">
        <v>0</v>
      </c>
      <c r="I118" s="91" t="b">
        <v>0</v>
      </c>
      <c r="J118" s="91" t="b">
        <v>0</v>
      </c>
      <c r="K118" s="91" t="b">
        <v>0</v>
      </c>
      <c r="L118" s="91" t="b">
        <v>0</v>
      </c>
    </row>
    <row r="119" spans="1:12" ht="15">
      <c r="A119" s="91" t="s">
        <v>640</v>
      </c>
      <c r="B119" s="91" t="s">
        <v>641</v>
      </c>
      <c r="C119" s="91">
        <v>2</v>
      </c>
      <c r="D119" s="133">
        <v>0</v>
      </c>
      <c r="E119" s="133">
        <v>1.255272505103306</v>
      </c>
      <c r="F119" s="91" t="s">
        <v>538</v>
      </c>
      <c r="G119" s="91" t="b">
        <v>0</v>
      </c>
      <c r="H119" s="91" t="b">
        <v>0</v>
      </c>
      <c r="I119" s="91" t="b">
        <v>0</v>
      </c>
      <c r="J119" s="91" t="b">
        <v>0</v>
      </c>
      <c r="K119" s="91" t="b">
        <v>0</v>
      </c>
      <c r="L119" s="91" t="b">
        <v>0</v>
      </c>
    </row>
    <row r="120" spans="1:12" ht="15">
      <c r="A120" s="91" t="s">
        <v>641</v>
      </c>
      <c r="B120" s="91" t="s">
        <v>227</v>
      </c>
      <c r="C120" s="91">
        <v>2</v>
      </c>
      <c r="D120" s="133">
        <v>0</v>
      </c>
      <c r="E120" s="133">
        <v>1.255272505103306</v>
      </c>
      <c r="F120" s="91" t="s">
        <v>538</v>
      </c>
      <c r="G120" s="91" t="b">
        <v>0</v>
      </c>
      <c r="H120" s="91" t="b">
        <v>0</v>
      </c>
      <c r="I120" s="91" t="b">
        <v>0</v>
      </c>
      <c r="J120" s="91" t="b">
        <v>0</v>
      </c>
      <c r="K120" s="91" t="b">
        <v>0</v>
      </c>
      <c r="L120" s="91" t="b">
        <v>0</v>
      </c>
    </row>
    <row r="121" spans="1:12" ht="15">
      <c r="A121" s="91" t="s">
        <v>227</v>
      </c>
      <c r="B121" s="91" t="s">
        <v>642</v>
      </c>
      <c r="C121" s="91">
        <v>2</v>
      </c>
      <c r="D121" s="133">
        <v>0</v>
      </c>
      <c r="E121" s="133">
        <v>1.255272505103306</v>
      </c>
      <c r="F121" s="91" t="s">
        <v>538</v>
      </c>
      <c r="G121" s="91" t="b">
        <v>0</v>
      </c>
      <c r="H121" s="91" t="b">
        <v>0</v>
      </c>
      <c r="I121" s="91" t="b">
        <v>0</v>
      </c>
      <c r="J121" s="91" t="b">
        <v>1</v>
      </c>
      <c r="K121" s="91" t="b">
        <v>0</v>
      </c>
      <c r="L121" s="91" t="b">
        <v>0</v>
      </c>
    </row>
    <row r="122" spans="1:12" ht="15">
      <c r="A122" s="91" t="s">
        <v>642</v>
      </c>
      <c r="B122" s="91" t="s">
        <v>643</v>
      </c>
      <c r="C122" s="91">
        <v>2</v>
      </c>
      <c r="D122" s="133">
        <v>0</v>
      </c>
      <c r="E122" s="133">
        <v>1.255272505103306</v>
      </c>
      <c r="F122" s="91" t="s">
        <v>538</v>
      </c>
      <c r="G122" s="91" t="b">
        <v>1</v>
      </c>
      <c r="H122" s="91" t="b">
        <v>0</v>
      </c>
      <c r="I122" s="91" t="b">
        <v>0</v>
      </c>
      <c r="J122" s="91" t="b">
        <v>0</v>
      </c>
      <c r="K122" s="91" t="b">
        <v>0</v>
      </c>
      <c r="L122" s="91" t="b">
        <v>0</v>
      </c>
    </row>
    <row r="123" spans="1:12" ht="15">
      <c r="A123" s="91" t="s">
        <v>643</v>
      </c>
      <c r="B123" s="91" t="s">
        <v>818</v>
      </c>
      <c r="C123" s="91">
        <v>2</v>
      </c>
      <c r="D123" s="133">
        <v>0</v>
      </c>
      <c r="E123" s="133">
        <v>1.255272505103306</v>
      </c>
      <c r="F123" s="91" t="s">
        <v>538</v>
      </c>
      <c r="G123" s="91" t="b">
        <v>0</v>
      </c>
      <c r="H123" s="91" t="b">
        <v>0</v>
      </c>
      <c r="I123" s="91" t="b">
        <v>0</v>
      </c>
      <c r="J123" s="91" t="b">
        <v>0</v>
      </c>
      <c r="K123" s="91" t="b">
        <v>0</v>
      </c>
      <c r="L123" s="91" t="b">
        <v>0</v>
      </c>
    </row>
    <row r="124" spans="1:12" ht="15">
      <c r="A124" s="91" t="s">
        <v>818</v>
      </c>
      <c r="B124" s="91" t="s">
        <v>217</v>
      </c>
      <c r="C124" s="91">
        <v>2</v>
      </c>
      <c r="D124" s="133">
        <v>0</v>
      </c>
      <c r="E124" s="133">
        <v>1.255272505103306</v>
      </c>
      <c r="F124" s="91" t="s">
        <v>538</v>
      </c>
      <c r="G124" s="91" t="b">
        <v>0</v>
      </c>
      <c r="H124" s="91" t="b">
        <v>0</v>
      </c>
      <c r="I124" s="91" t="b">
        <v>0</v>
      </c>
      <c r="J124" s="91" t="b">
        <v>0</v>
      </c>
      <c r="K124" s="91" t="b">
        <v>0</v>
      </c>
      <c r="L124" s="91" t="b">
        <v>0</v>
      </c>
    </row>
    <row r="125" spans="1:12" ht="15">
      <c r="A125" s="91" t="s">
        <v>217</v>
      </c>
      <c r="B125" s="91" t="s">
        <v>819</v>
      </c>
      <c r="C125" s="91">
        <v>2</v>
      </c>
      <c r="D125" s="133">
        <v>0</v>
      </c>
      <c r="E125" s="133">
        <v>1.255272505103306</v>
      </c>
      <c r="F125" s="91" t="s">
        <v>538</v>
      </c>
      <c r="G125" s="91" t="b">
        <v>0</v>
      </c>
      <c r="H125" s="91" t="b">
        <v>0</v>
      </c>
      <c r="I125" s="91" t="b">
        <v>0</v>
      </c>
      <c r="J125" s="91" t="b">
        <v>0</v>
      </c>
      <c r="K125" s="91" t="b">
        <v>0</v>
      </c>
      <c r="L125" s="91" t="b">
        <v>0</v>
      </c>
    </row>
    <row r="126" spans="1:12" ht="15">
      <c r="A126" s="91" t="s">
        <v>819</v>
      </c>
      <c r="B126" s="91" t="s">
        <v>820</v>
      </c>
      <c r="C126" s="91">
        <v>2</v>
      </c>
      <c r="D126" s="133">
        <v>0</v>
      </c>
      <c r="E126" s="133">
        <v>1.255272505103306</v>
      </c>
      <c r="F126" s="91" t="s">
        <v>538</v>
      </c>
      <c r="G126" s="91" t="b">
        <v>0</v>
      </c>
      <c r="H126" s="91" t="b">
        <v>0</v>
      </c>
      <c r="I126" s="91" t="b">
        <v>0</v>
      </c>
      <c r="J126" s="91" t="b">
        <v>0</v>
      </c>
      <c r="K126" s="91" t="b">
        <v>1</v>
      </c>
      <c r="L126" s="91" t="b">
        <v>0</v>
      </c>
    </row>
    <row r="127" spans="1:12" ht="15">
      <c r="A127" s="91" t="s">
        <v>820</v>
      </c>
      <c r="B127" s="91" t="s">
        <v>821</v>
      </c>
      <c r="C127" s="91">
        <v>2</v>
      </c>
      <c r="D127" s="133">
        <v>0</v>
      </c>
      <c r="E127" s="133">
        <v>1.255272505103306</v>
      </c>
      <c r="F127" s="91" t="s">
        <v>538</v>
      </c>
      <c r="G127" s="91" t="b">
        <v>0</v>
      </c>
      <c r="H127" s="91" t="b">
        <v>1</v>
      </c>
      <c r="I127" s="91" t="b">
        <v>0</v>
      </c>
      <c r="J127" s="91" t="b">
        <v>0</v>
      </c>
      <c r="K127" s="91" t="b">
        <v>0</v>
      </c>
      <c r="L12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534</v>
      </c>
      <c r="BB2" s="13" t="s">
        <v>546</v>
      </c>
      <c r="BC2" s="13" t="s">
        <v>547</v>
      </c>
      <c r="BD2" s="67" t="s">
        <v>838</v>
      </c>
      <c r="BE2" s="67" t="s">
        <v>839</v>
      </c>
      <c r="BF2" s="67" t="s">
        <v>840</v>
      </c>
      <c r="BG2" s="67" t="s">
        <v>841</v>
      </c>
      <c r="BH2" s="67" t="s">
        <v>842</v>
      </c>
      <c r="BI2" s="67" t="s">
        <v>843</v>
      </c>
      <c r="BJ2" s="67" t="s">
        <v>844</v>
      </c>
      <c r="BK2" s="67" t="s">
        <v>845</v>
      </c>
      <c r="BL2" s="67" t="s">
        <v>846</v>
      </c>
    </row>
    <row r="3" spans="1:64" ht="15" customHeight="1">
      <c r="A3" s="84" t="s">
        <v>212</v>
      </c>
      <c r="B3" s="84" t="s">
        <v>212</v>
      </c>
      <c r="C3" s="53"/>
      <c r="D3" s="54"/>
      <c r="E3" s="65"/>
      <c r="F3" s="55"/>
      <c r="G3" s="53"/>
      <c r="H3" s="57"/>
      <c r="I3" s="56"/>
      <c r="J3" s="56"/>
      <c r="K3" s="36" t="s">
        <v>65</v>
      </c>
      <c r="L3" s="62">
        <v>3</v>
      </c>
      <c r="M3" s="62"/>
      <c r="N3" s="63"/>
      <c r="O3" s="85" t="s">
        <v>176</v>
      </c>
      <c r="P3" s="87">
        <v>43468.03392361111</v>
      </c>
      <c r="Q3" s="85" t="s">
        <v>230</v>
      </c>
      <c r="R3" s="89" t="s">
        <v>250</v>
      </c>
      <c r="S3" s="85" t="s">
        <v>264</v>
      </c>
      <c r="T3" s="85"/>
      <c r="U3" s="85"/>
      <c r="V3" s="89" t="s">
        <v>290</v>
      </c>
      <c r="W3" s="87">
        <v>43468.03392361111</v>
      </c>
      <c r="X3" s="89" t="s">
        <v>302</v>
      </c>
      <c r="Y3" s="85"/>
      <c r="Z3" s="85"/>
      <c r="AA3" s="91" t="s">
        <v>323</v>
      </c>
      <c r="AB3" s="85"/>
      <c r="AC3" s="85" t="b">
        <v>0</v>
      </c>
      <c r="AD3" s="85">
        <v>0</v>
      </c>
      <c r="AE3" s="91" t="s">
        <v>344</v>
      </c>
      <c r="AF3" s="85" t="b">
        <v>0</v>
      </c>
      <c r="AG3" s="85" t="s">
        <v>345</v>
      </c>
      <c r="AH3" s="85"/>
      <c r="AI3" s="91" t="s">
        <v>344</v>
      </c>
      <c r="AJ3" s="85" t="b">
        <v>0</v>
      </c>
      <c r="AK3" s="85">
        <v>0</v>
      </c>
      <c r="AL3" s="91" t="s">
        <v>344</v>
      </c>
      <c r="AM3" s="85" t="s">
        <v>346</v>
      </c>
      <c r="AN3" s="85" t="b">
        <v>0</v>
      </c>
      <c r="AO3" s="91" t="s">
        <v>323</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0</v>
      </c>
      <c r="BE3" s="52">
        <v>0</v>
      </c>
      <c r="BF3" s="51">
        <v>0</v>
      </c>
      <c r="BG3" s="52">
        <v>0</v>
      </c>
      <c r="BH3" s="51">
        <v>0</v>
      </c>
      <c r="BI3" s="52">
        <v>0</v>
      </c>
      <c r="BJ3" s="51">
        <v>9</v>
      </c>
      <c r="BK3" s="52">
        <v>100</v>
      </c>
      <c r="BL3" s="51">
        <v>9</v>
      </c>
    </row>
    <row r="4" spans="1:64" ht="15" customHeight="1">
      <c r="A4" s="84" t="s">
        <v>213</v>
      </c>
      <c r="B4" s="84" t="s">
        <v>223</v>
      </c>
      <c r="C4" s="53"/>
      <c r="D4" s="54"/>
      <c r="E4" s="65"/>
      <c r="F4" s="55"/>
      <c r="G4" s="53"/>
      <c r="H4" s="57"/>
      <c r="I4" s="56"/>
      <c r="J4" s="56"/>
      <c r="K4" s="36" t="s">
        <v>65</v>
      </c>
      <c r="L4" s="83">
        <v>4</v>
      </c>
      <c r="M4" s="83"/>
      <c r="N4" s="63"/>
      <c r="O4" s="86" t="s">
        <v>229</v>
      </c>
      <c r="P4" s="88">
        <v>43468.6662037037</v>
      </c>
      <c r="Q4" s="86" t="s">
        <v>231</v>
      </c>
      <c r="R4" s="86"/>
      <c r="S4" s="86"/>
      <c r="T4" s="86"/>
      <c r="U4" s="86"/>
      <c r="V4" s="90" t="s">
        <v>291</v>
      </c>
      <c r="W4" s="88">
        <v>43468.6662037037</v>
      </c>
      <c r="X4" s="90" t="s">
        <v>303</v>
      </c>
      <c r="Y4" s="86"/>
      <c r="Z4" s="86"/>
      <c r="AA4" s="92" t="s">
        <v>324</v>
      </c>
      <c r="AB4" s="86"/>
      <c r="AC4" s="86" t="b">
        <v>0</v>
      </c>
      <c r="AD4" s="86">
        <v>0</v>
      </c>
      <c r="AE4" s="92" t="s">
        <v>344</v>
      </c>
      <c r="AF4" s="86" t="b">
        <v>1</v>
      </c>
      <c r="AG4" s="86" t="s">
        <v>345</v>
      </c>
      <c r="AH4" s="86"/>
      <c r="AI4" s="92" t="s">
        <v>342</v>
      </c>
      <c r="AJ4" s="86" t="b">
        <v>0</v>
      </c>
      <c r="AK4" s="86">
        <v>0</v>
      </c>
      <c r="AL4" s="92" t="s">
        <v>344</v>
      </c>
      <c r="AM4" s="86" t="s">
        <v>346</v>
      </c>
      <c r="AN4" s="86" t="b">
        <v>0</v>
      </c>
      <c r="AO4" s="92" t="s">
        <v>324</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214</v>
      </c>
      <c r="C5" s="53"/>
      <c r="D5" s="54"/>
      <c r="E5" s="65"/>
      <c r="F5" s="55"/>
      <c r="G5" s="53"/>
      <c r="H5" s="57"/>
      <c r="I5" s="56"/>
      <c r="J5" s="56"/>
      <c r="K5" s="36" t="s">
        <v>65</v>
      </c>
      <c r="L5" s="83">
        <v>6</v>
      </c>
      <c r="M5" s="83"/>
      <c r="N5" s="63"/>
      <c r="O5" s="86" t="s">
        <v>176</v>
      </c>
      <c r="P5" s="88">
        <v>43468.71585648148</v>
      </c>
      <c r="Q5" s="86" t="s">
        <v>232</v>
      </c>
      <c r="R5" s="90" t="s">
        <v>251</v>
      </c>
      <c r="S5" s="86" t="s">
        <v>265</v>
      </c>
      <c r="T5" s="86"/>
      <c r="U5" s="86"/>
      <c r="V5" s="90" t="s">
        <v>292</v>
      </c>
      <c r="W5" s="88">
        <v>43468.71585648148</v>
      </c>
      <c r="X5" s="90" t="s">
        <v>304</v>
      </c>
      <c r="Y5" s="86"/>
      <c r="Z5" s="86"/>
      <c r="AA5" s="92" t="s">
        <v>325</v>
      </c>
      <c r="AB5" s="86"/>
      <c r="AC5" s="86" t="b">
        <v>0</v>
      </c>
      <c r="AD5" s="86">
        <v>0</v>
      </c>
      <c r="AE5" s="92" t="s">
        <v>344</v>
      </c>
      <c r="AF5" s="86" t="b">
        <v>0</v>
      </c>
      <c r="AG5" s="86" t="s">
        <v>345</v>
      </c>
      <c r="AH5" s="86"/>
      <c r="AI5" s="92" t="s">
        <v>344</v>
      </c>
      <c r="AJ5" s="86" t="b">
        <v>0</v>
      </c>
      <c r="AK5" s="86">
        <v>0</v>
      </c>
      <c r="AL5" s="92" t="s">
        <v>344</v>
      </c>
      <c r="AM5" s="86" t="s">
        <v>347</v>
      </c>
      <c r="AN5" s="86" t="b">
        <v>1</v>
      </c>
      <c r="AO5" s="92" t="s">
        <v>325</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v>2</v>
      </c>
      <c r="BE5" s="52">
        <v>10.526315789473685</v>
      </c>
      <c r="BF5" s="51">
        <v>0</v>
      </c>
      <c r="BG5" s="52">
        <v>0</v>
      </c>
      <c r="BH5" s="51">
        <v>0</v>
      </c>
      <c r="BI5" s="52">
        <v>0</v>
      </c>
      <c r="BJ5" s="51">
        <v>17</v>
      </c>
      <c r="BK5" s="52">
        <v>89.47368421052632</v>
      </c>
      <c r="BL5" s="51">
        <v>19</v>
      </c>
    </row>
    <row r="6" spans="1:64" ht="15">
      <c r="A6" s="84" t="s">
        <v>215</v>
      </c>
      <c r="B6" s="84" t="s">
        <v>215</v>
      </c>
      <c r="C6" s="53"/>
      <c r="D6" s="54"/>
      <c r="E6" s="65"/>
      <c r="F6" s="55"/>
      <c r="G6" s="53"/>
      <c r="H6" s="57"/>
      <c r="I6" s="56"/>
      <c r="J6" s="56"/>
      <c r="K6" s="36" t="s">
        <v>65</v>
      </c>
      <c r="L6" s="83">
        <v>7</v>
      </c>
      <c r="M6" s="83"/>
      <c r="N6" s="63"/>
      <c r="O6" s="86" t="s">
        <v>176</v>
      </c>
      <c r="P6" s="88">
        <v>43472.479166666664</v>
      </c>
      <c r="Q6" s="86" t="s">
        <v>233</v>
      </c>
      <c r="R6" s="90" t="s">
        <v>252</v>
      </c>
      <c r="S6" s="86" t="s">
        <v>266</v>
      </c>
      <c r="T6" s="86"/>
      <c r="U6" s="90" t="s">
        <v>284</v>
      </c>
      <c r="V6" s="90" t="s">
        <v>284</v>
      </c>
      <c r="W6" s="88">
        <v>43472.479166666664</v>
      </c>
      <c r="X6" s="90" t="s">
        <v>305</v>
      </c>
      <c r="Y6" s="86"/>
      <c r="Z6" s="86"/>
      <c r="AA6" s="92" t="s">
        <v>326</v>
      </c>
      <c r="AB6" s="86"/>
      <c r="AC6" s="86" t="b">
        <v>0</v>
      </c>
      <c r="AD6" s="86">
        <v>0</v>
      </c>
      <c r="AE6" s="92" t="s">
        <v>344</v>
      </c>
      <c r="AF6" s="86" t="b">
        <v>0</v>
      </c>
      <c r="AG6" s="86" t="s">
        <v>345</v>
      </c>
      <c r="AH6" s="86"/>
      <c r="AI6" s="92" t="s">
        <v>344</v>
      </c>
      <c r="AJ6" s="86" t="b">
        <v>0</v>
      </c>
      <c r="AK6" s="86">
        <v>0</v>
      </c>
      <c r="AL6" s="92" t="s">
        <v>344</v>
      </c>
      <c r="AM6" s="86" t="s">
        <v>348</v>
      </c>
      <c r="AN6" s="86" t="b">
        <v>0</v>
      </c>
      <c r="AO6" s="92" t="s">
        <v>326</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v>0</v>
      </c>
      <c r="BE6" s="52">
        <v>0</v>
      </c>
      <c r="BF6" s="51">
        <v>0</v>
      </c>
      <c r="BG6" s="52">
        <v>0</v>
      </c>
      <c r="BH6" s="51">
        <v>0</v>
      </c>
      <c r="BI6" s="52">
        <v>0</v>
      </c>
      <c r="BJ6" s="51">
        <v>6</v>
      </c>
      <c r="BK6" s="52">
        <v>100</v>
      </c>
      <c r="BL6" s="51">
        <v>6</v>
      </c>
    </row>
    <row r="7" spans="1:64" ht="15">
      <c r="A7" s="84" t="s">
        <v>216</v>
      </c>
      <c r="B7" s="84" t="s">
        <v>227</v>
      </c>
      <c r="C7" s="53"/>
      <c r="D7" s="54"/>
      <c r="E7" s="65"/>
      <c r="F7" s="55"/>
      <c r="G7" s="53"/>
      <c r="H7" s="57"/>
      <c r="I7" s="56"/>
      <c r="J7" s="56"/>
      <c r="K7" s="36" t="s">
        <v>65</v>
      </c>
      <c r="L7" s="83">
        <v>8</v>
      </c>
      <c r="M7" s="83"/>
      <c r="N7" s="63"/>
      <c r="O7" s="86" t="s">
        <v>229</v>
      </c>
      <c r="P7" s="88">
        <v>43452.833819444444</v>
      </c>
      <c r="Q7" s="86" t="s">
        <v>234</v>
      </c>
      <c r="R7" s="90" t="s">
        <v>253</v>
      </c>
      <c r="S7" s="86" t="s">
        <v>267</v>
      </c>
      <c r="T7" s="86" t="s">
        <v>272</v>
      </c>
      <c r="U7" s="86"/>
      <c r="V7" s="90" t="s">
        <v>293</v>
      </c>
      <c r="W7" s="88">
        <v>43452.833819444444</v>
      </c>
      <c r="X7" s="90" t="s">
        <v>306</v>
      </c>
      <c r="Y7" s="86"/>
      <c r="Z7" s="86"/>
      <c r="AA7" s="92" t="s">
        <v>327</v>
      </c>
      <c r="AB7" s="86"/>
      <c r="AC7" s="86" t="b">
        <v>0</v>
      </c>
      <c r="AD7" s="86">
        <v>0</v>
      </c>
      <c r="AE7" s="92" t="s">
        <v>344</v>
      </c>
      <c r="AF7" s="86" t="b">
        <v>0</v>
      </c>
      <c r="AG7" s="86" t="s">
        <v>345</v>
      </c>
      <c r="AH7" s="86"/>
      <c r="AI7" s="92" t="s">
        <v>344</v>
      </c>
      <c r="AJ7" s="86" t="b">
        <v>0</v>
      </c>
      <c r="AK7" s="86">
        <v>1</v>
      </c>
      <c r="AL7" s="92" t="s">
        <v>344</v>
      </c>
      <c r="AM7" s="86" t="s">
        <v>349</v>
      </c>
      <c r="AN7" s="86" t="b">
        <v>0</v>
      </c>
      <c r="AO7" s="92" t="s">
        <v>327</v>
      </c>
      <c r="AP7" s="86" t="s">
        <v>352</v>
      </c>
      <c r="AQ7" s="86">
        <v>0</v>
      </c>
      <c r="AR7" s="86">
        <v>0</v>
      </c>
      <c r="AS7" s="86"/>
      <c r="AT7" s="86"/>
      <c r="AU7" s="86"/>
      <c r="AV7" s="86"/>
      <c r="AW7" s="86"/>
      <c r="AX7" s="86"/>
      <c r="AY7" s="86"/>
      <c r="AZ7" s="86"/>
      <c r="BA7">
        <v>1</v>
      </c>
      <c r="BB7" s="85" t="str">
        <f>REPLACE(INDEX(GroupVertices[Group],MATCH(Edges24[[#This Row],[Vertex 1]],GroupVertices[Vertex],0)),1,1,"")</f>
        <v>4</v>
      </c>
      <c r="BC7" s="85" t="str">
        <f>REPLACE(INDEX(GroupVertices[Group],MATCH(Edges24[[#This Row],[Vertex 2]],GroupVertices[Vertex],0)),1,1,"")</f>
        <v>4</v>
      </c>
      <c r="BD7" s="51"/>
      <c r="BE7" s="52"/>
      <c r="BF7" s="51"/>
      <c r="BG7" s="52"/>
      <c r="BH7" s="51"/>
      <c r="BI7" s="52"/>
      <c r="BJ7" s="51"/>
      <c r="BK7" s="52"/>
      <c r="BL7" s="51"/>
    </row>
    <row r="8" spans="1:64" ht="15">
      <c r="A8" s="84" t="s">
        <v>217</v>
      </c>
      <c r="B8" s="84" t="s">
        <v>227</v>
      </c>
      <c r="C8" s="53"/>
      <c r="D8" s="54"/>
      <c r="E8" s="65"/>
      <c r="F8" s="55"/>
      <c r="G8" s="53"/>
      <c r="H8" s="57"/>
      <c r="I8" s="56"/>
      <c r="J8" s="56"/>
      <c r="K8" s="36" t="s">
        <v>65</v>
      </c>
      <c r="L8" s="83">
        <v>9</v>
      </c>
      <c r="M8" s="83"/>
      <c r="N8" s="63"/>
      <c r="O8" s="86" t="s">
        <v>229</v>
      </c>
      <c r="P8" s="88">
        <v>43472.737662037034</v>
      </c>
      <c r="Q8" s="86" t="s">
        <v>235</v>
      </c>
      <c r="R8" s="86"/>
      <c r="S8" s="86"/>
      <c r="T8" s="86"/>
      <c r="U8" s="86"/>
      <c r="V8" s="90" t="s">
        <v>294</v>
      </c>
      <c r="W8" s="88">
        <v>43472.737662037034</v>
      </c>
      <c r="X8" s="90" t="s">
        <v>307</v>
      </c>
      <c r="Y8" s="86"/>
      <c r="Z8" s="86"/>
      <c r="AA8" s="92" t="s">
        <v>328</v>
      </c>
      <c r="AB8" s="86"/>
      <c r="AC8" s="86" t="b">
        <v>0</v>
      </c>
      <c r="AD8" s="86">
        <v>0</v>
      </c>
      <c r="AE8" s="92" t="s">
        <v>344</v>
      </c>
      <c r="AF8" s="86" t="b">
        <v>0</v>
      </c>
      <c r="AG8" s="86" t="s">
        <v>345</v>
      </c>
      <c r="AH8" s="86"/>
      <c r="AI8" s="92" t="s">
        <v>344</v>
      </c>
      <c r="AJ8" s="86" t="b">
        <v>0</v>
      </c>
      <c r="AK8" s="86">
        <v>1</v>
      </c>
      <c r="AL8" s="92" t="s">
        <v>327</v>
      </c>
      <c r="AM8" s="86" t="s">
        <v>350</v>
      </c>
      <c r="AN8" s="86" t="b">
        <v>0</v>
      </c>
      <c r="AO8" s="92" t="s">
        <v>327</v>
      </c>
      <c r="AP8" s="86" t="s">
        <v>176</v>
      </c>
      <c r="AQ8" s="86">
        <v>0</v>
      </c>
      <c r="AR8" s="86">
        <v>0</v>
      </c>
      <c r="AS8" s="86"/>
      <c r="AT8" s="86"/>
      <c r="AU8" s="86"/>
      <c r="AV8" s="86"/>
      <c r="AW8" s="86"/>
      <c r="AX8" s="86"/>
      <c r="AY8" s="86"/>
      <c r="AZ8" s="86"/>
      <c r="BA8">
        <v>1</v>
      </c>
      <c r="BB8" s="85" t="str">
        <f>REPLACE(INDEX(GroupVertices[Group],MATCH(Edges24[[#This Row],[Vertex 1]],GroupVertices[Vertex],0)),1,1,"")</f>
        <v>4</v>
      </c>
      <c r="BC8" s="85" t="str">
        <f>REPLACE(INDEX(GroupVertices[Group],MATCH(Edges24[[#This Row],[Vertex 2]],GroupVertices[Vertex],0)),1,1,"")</f>
        <v>4</v>
      </c>
      <c r="BD8" s="51"/>
      <c r="BE8" s="52"/>
      <c r="BF8" s="51"/>
      <c r="BG8" s="52"/>
      <c r="BH8" s="51"/>
      <c r="BI8" s="52"/>
      <c r="BJ8" s="51"/>
      <c r="BK8" s="52"/>
      <c r="BL8" s="51"/>
    </row>
    <row r="9" spans="1:64" ht="15">
      <c r="A9" s="84" t="s">
        <v>218</v>
      </c>
      <c r="B9" s="84" t="s">
        <v>224</v>
      </c>
      <c r="C9" s="53"/>
      <c r="D9" s="54"/>
      <c r="E9" s="65"/>
      <c r="F9" s="55"/>
      <c r="G9" s="53"/>
      <c r="H9" s="57"/>
      <c r="I9" s="56"/>
      <c r="J9" s="56"/>
      <c r="K9" s="36" t="s">
        <v>65</v>
      </c>
      <c r="L9" s="83">
        <v>12</v>
      </c>
      <c r="M9" s="83"/>
      <c r="N9" s="63"/>
      <c r="O9" s="86" t="s">
        <v>229</v>
      </c>
      <c r="P9" s="88">
        <v>43472.739583333336</v>
      </c>
      <c r="Q9" s="86" t="s">
        <v>236</v>
      </c>
      <c r="R9" s="86"/>
      <c r="S9" s="86"/>
      <c r="T9" s="86" t="s">
        <v>273</v>
      </c>
      <c r="U9" s="86"/>
      <c r="V9" s="90" t="s">
        <v>295</v>
      </c>
      <c r="W9" s="88">
        <v>43472.739583333336</v>
      </c>
      <c r="X9" s="90" t="s">
        <v>308</v>
      </c>
      <c r="Y9" s="86"/>
      <c r="Z9" s="86"/>
      <c r="AA9" s="92" t="s">
        <v>329</v>
      </c>
      <c r="AB9" s="86"/>
      <c r="AC9" s="86" t="b">
        <v>0</v>
      </c>
      <c r="AD9" s="86">
        <v>0</v>
      </c>
      <c r="AE9" s="92" t="s">
        <v>344</v>
      </c>
      <c r="AF9" s="86" t="b">
        <v>0</v>
      </c>
      <c r="AG9" s="86" t="s">
        <v>345</v>
      </c>
      <c r="AH9" s="86"/>
      <c r="AI9" s="92" t="s">
        <v>344</v>
      </c>
      <c r="AJ9" s="86" t="b">
        <v>0</v>
      </c>
      <c r="AK9" s="86">
        <v>1</v>
      </c>
      <c r="AL9" s="92" t="s">
        <v>336</v>
      </c>
      <c r="AM9" s="86" t="s">
        <v>346</v>
      </c>
      <c r="AN9" s="86" t="b">
        <v>0</v>
      </c>
      <c r="AO9" s="92" t="s">
        <v>336</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1</v>
      </c>
      <c r="BE9" s="52">
        <v>4.545454545454546</v>
      </c>
      <c r="BF9" s="51">
        <v>0</v>
      </c>
      <c r="BG9" s="52">
        <v>0</v>
      </c>
      <c r="BH9" s="51">
        <v>0</v>
      </c>
      <c r="BI9" s="52">
        <v>0</v>
      </c>
      <c r="BJ9" s="51">
        <v>21</v>
      </c>
      <c r="BK9" s="52">
        <v>95.45454545454545</v>
      </c>
      <c r="BL9" s="51">
        <v>22</v>
      </c>
    </row>
    <row r="10" spans="1:64" ht="15">
      <c r="A10" s="84" t="s">
        <v>219</v>
      </c>
      <c r="B10" s="84" t="s">
        <v>228</v>
      </c>
      <c r="C10" s="53"/>
      <c r="D10" s="54"/>
      <c r="E10" s="65"/>
      <c r="F10" s="55"/>
      <c r="G10" s="53"/>
      <c r="H10" s="57"/>
      <c r="I10" s="56"/>
      <c r="J10" s="56"/>
      <c r="K10" s="36" t="s">
        <v>65</v>
      </c>
      <c r="L10" s="83">
        <v>13</v>
      </c>
      <c r="M10" s="83"/>
      <c r="N10" s="63"/>
      <c r="O10" s="86" t="s">
        <v>229</v>
      </c>
      <c r="P10" s="88">
        <v>43472.77563657407</v>
      </c>
      <c r="Q10" s="86" t="s">
        <v>237</v>
      </c>
      <c r="R10" s="86"/>
      <c r="S10" s="86"/>
      <c r="T10" s="86"/>
      <c r="U10" s="86"/>
      <c r="V10" s="90" t="s">
        <v>296</v>
      </c>
      <c r="W10" s="88">
        <v>43472.77563657407</v>
      </c>
      <c r="X10" s="90" t="s">
        <v>309</v>
      </c>
      <c r="Y10" s="86"/>
      <c r="Z10" s="86"/>
      <c r="AA10" s="92" t="s">
        <v>330</v>
      </c>
      <c r="AB10" s="86"/>
      <c r="AC10" s="86" t="b">
        <v>0</v>
      </c>
      <c r="AD10" s="86">
        <v>0</v>
      </c>
      <c r="AE10" s="92" t="s">
        <v>344</v>
      </c>
      <c r="AF10" s="86" t="b">
        <v>0</v>
      </c>
      <c r="AG10" s="86" t="s">
        <v>345</v>
      </c>
      <c r="AH10" s="86"/>
      <c r="AI10" s="92" t="s">
        <v>344</v>
      </c>
      <c r="AJ10" s="86" t="b">
        <v>0</v>
      </c>
      <c r="AK10" s="86">
        <v>1</v>
      </c>
      <c r="AL10" s="92" t="s">
        <v>334</v>
      </c>
      <c r="AM10" s="86" t="s">
        <v>346</v>
      </c>
      <c r="AN10" s="86" t="b">
        <v>0</v>
      </c>
      <c r="AO10" s="92" t="s">
        <v>334</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2</v>
      </c>
      <c r="BE10" s="52">
        <v>10</v>
      </c>
      <c r="BF10" s="51">
        <v>0</v>
      </c>
      <c r="BG10" s="52">
        <v>0</v>
      </c>
      <c r="BH10" s="51">
        <v>0</v>
      </c>
      <c r="BI10" s="52">
        <v>0</v>
      </c>
      <c r="BJ10" s="51">
        <v>18</v>
      </c>
      <c r="BK10" s="52">
        <v>90</v>
      </c>
      <c r="BL10" s="51">
        <v>20</v>
      </c>
    </row>
    <row r="11" spans="1:64" ht="15">
      <c r="A11" s="84" t="s">
        <v>220</v>
      </c>
      <c r="B11" s="84" t="s">
        <v>220</v>
      </c>
      <c r="C11" s="53"/>
      <c r="D11" s="54"/>
      <c r="E11" s="65"/>
      <c r="F11" s="55"/>
      <c r="G11" s="53"/>
      <c r="H11" s="57"/>
      <c r="I11" s="56"/>
      <c r="J11" s="56"/>
      <c r="K11" s="36" t="s">
        <v>65</v>
      </c>
      <c r="L11" s="83">
        <v>15</v>
      </c>
      <c r="M11" s="83"/>
      <c r="N11" s="63"/>
      <c r="O11" s="86" t="s">
        <v>176</v>
      </c>
      <c r="P11" s="88">
        <v>43468.87787037037</v>
      </c>
      <c r="Q11" s="86" t="s">
        <v>238</v>
      </c>
      <c r="R11" s="90" t="s">
        <v>254</v>
      </c>
      <c r="S11" s="86" t="s">
        <v>267</v>
      </c>
      <c r="T11" s="86"/>
      <c r="U11" s="86"/>
      <c r="V11" s="90" t="s">
        <v>297</v>
      </c>
      <c r="W11" s="88">
        <v>43468.87787037037</v>
      </c>
      <c r="X11" s="90" t="s">
        <v>310</v>
      </c>
      <c r="Y11" s="86"/>
      <c r="Z11" s="86"/>
      <c r="AA11" s="92" t="s">
        <v>331</v>
      </c>
      <c r="AB11" s="86"/>
      <c r="AC11" s="86" t="b">
        <v>0</v>
      </c>
      <c r="AD11" s="86">
        <v>0</v>
      </c>
      <c r="AE11" s="92" t="s">
        <v>344</v>
      </c>
      <c r="AF11" s="86" t="b">
        <v>0</v>
      </c>
      <c r="AG11" s="86" t="s">
        <v>345</v>
      </c>
      <c r="AH11" s="86"/>
      <c r="AI11" s="92" t="s">
        <v>344</v>
      </c>
      <c r="AJ11" s="86" t="b">
        <v>0</v>
      </c>
      <c r="AK11" s="86">
        <v>0</v>
      </c>
      <c r="AL11" s="92" t="s">
        <v>344</v>
      </c>
      <c r="AM11" s="86" t="s">
        <v>346</v>
      </c>
      <c r="AN11" s="86" t="b">
        <v>0</v>
      </c>
      <c r="AO11" s="92" t="s">
        <v>331</v>
      </c>
      <c r="AP11" s="86" t="s">
        <v>176</v>
      </c>
      <c r="AQ11" s="86">
        <v>0</v>
      </c>
      <c r="AR11" s="86">
        <v>0</v>
      </c>
      <c r="AS11" s="86"/>
      <c r="AT11" s="86"/>
      <c r="AU11" s="86"/>
      <c r="AV11" s="86"/>
      <c r="AW11" s="86"/>
      <c r="AX11" s="86"/>
      <c r="AY11" s="86"/>
      <c r="AZ11" s="86"/>
      <c r="BA11">
        <v>1</v>
      </c>
      <c r="BB11" s="85" t="str">
        <f>REPLACE(INDEX(GroupVertices[Group],MATCH(Edges24[[#This Row],[Vertex 1]],GroupVertices[Vertex],0)),1,1,"")</f>
        <v>5</v>
      </c>
      <c r="BC11" s="85" t="str">
        <f>REPLACE(INDEX(GroupVertices[Group],MATCH(Edges24[[#This Row],[Vertex 2]],GroupVertices[Vertex],0)),1,1,"")</f>
        <v>5</v>
      </c>
      <c r="BD11" s="51">
        <v>0</v>
      </c>
      <c r="BE11" s="52">
        <v>0</v>
      </c>
      <c r="BF11" s="51">
        <v>1</v>
      </c>
      <c r="BG11" s="52">
        <v>9.090909090909092</v>
      </c>
      <c r="BH11" s="51">
        <v>0</v>
      </c>
      <c r="BI11" s="52">
        <v>0</v>
      </c>
      <c r="BJ11" s="51">
        <v>10</v>
      </c>
      <c r="BK11" s="52">
        <v>90.9090909090909</v>
      </c>
      <c r="BL11" s="51">
        <v>11</v>
      </c>
    </row>
    <row r="12" spans="1:64" ht="15">
      <c r="A12" s="84" t="s">
        <v>221</v>
      </c>
      <c r="B12" s="84" t="s">
        <v>220</v>
      </c>
      <c r="C12" s="53"/>
      <c r="D12" s="54"/>
      <c r="E12" s="65"/>
      <c r="F12" s="55"/>
      <c r="G12" s="53"/>
      <c r="H12" s="57"/>
      <c r="I12" s="56"/>
      <c r="J12" s="56"/>
      <c r="K12" s="36" t="s">
        <v>65</v>
      </c>
      <c r="L12" s="83">
        <v>16</v>
      </c>
      <c r="M12" s="83"/>
      <c r="N12" s="63"/>
      <c r="O12" s="86" t="s">
        <v>229</v>
      </c>
      <c r="P12" s="88">
        <v>43473.55416666667</v>
      </c>
      <c r="Q12" s="86" t="s">
        <v>239</v>
      </c>
      <c r="R12" s="90" t="s">
        <v>255</v>
      </c>
      <c r="S12" s="86" t="s">
        <v>267</v>
      </c>
      <c r="T12" s="86"/>
      <c r="U12" s="86"/>
      <c r="V12" s="90" t="s">
        <v>298</v>
      </c>
      <c r="W12" s="88">
        <v>43473.55416666667</v>
      </c>
      <c r="X12" s="90" t="s">
        <v>311</v>
      </c>
      <c r="Y12" s="86"/>
      <c r="Z12" s="86"/>
      <c r="AA12" s="92" t="s">
        <v>332</v>
      </c>
      <c r="AB12" s="86"/>
      <c r="AC12" s="86" t="b">
        <v>0</v>
      </c>
      <c r="AD12" s="86">
        <v>0</v>
      </c>
      <c r="AE12" s="92" t="s">
        <v>344</v>
      </c>
      <c r="AF12" s="86" t="b">
        <v>0</v>
      </c>
      <c r="AG12" s="86" t="s">
        <v>345</v>
      </c>
      <c r="AH12" s="86"/>
      <c r="AI12" s="92" t="s">
        <v>344</v>
      </c>
      <c r="AJ12" s="86" t="b">
        <v>0</v>
      </c>
      <c r="AK12" s="86">
        <v>0</v>
      </c>
      <c r="AL12" s="92" t="s">
        <v>344</v>
      </c>
      <c r="AM12" s="86" t="s">
        <v>351</v>
      </c>
      <c r="AN12" s="86" t="b">
        <v>0</v>
      </c>
      <c r="AO12" s="92" t="s">
        <v>332</v>
      </c>
      <c r="AP12" s="86" t="s">
        <v>176</v>
      </c>
      <c r="AQ12" s="86">
        <v>0</v>
      </c>
      <c r="AR12" s="86">
        <v>0</v>
      </c>
      <c r="AS12" s="86"/>
      <c r="AT12" s="86"/>
      <c r="AU12" s="86"/>
      <c r="AV12" s="86"/>
      <c r="AW12" s="86"/>
      <c r="AX12" s="86"/>
      <c r="AY12" s="86"/>
      <c r="AZ12" s="86"/>
      <c r="BA12">
        <v>1</v>
      </c>
      <c r="BB12" s="85" t="str">
        <f>REPLACE(INDEX(GroupVertices[Group],MATCH(Edges24[[#This Row],[Vertex 1]],GroupVertices[Vertex],0)),1,1,"")</f>
        <v>5</v>
      </c>
      <c r="BC12" s="85" t="str">
        <f>REPLACE(INDEX(GroupVertices[Group],MATCH(Edges24[[#This Row],[Vertex 2]],GroupVertices[Vertex],0)),1,1,"")</f>
        <v>5</v>
      </c>
      <c r="BD12" s="51">
        <v>1</v>
      </c>
      <c r="BE12" s="52">
        <v>3.8461538461538463</v>
      </c>
      <c r="BF12" s="51">
        <v>0</v>
      </c>
      <c r="BG12" s="52">
        <v>0</v>
      </c>
      <c r="BH12" s="51">
        <v>0</v>
      </c>
      <c r="BI12" s="52">
        <v>0</v>
      </c>
      <c r="BJ12" s="51">
        <v>25</v>
      </c>
      <c r="BK12" s="52">
        <v>96.15384615384616</v>
      </c>
      <c r="BL12" s="51">
        <v>26</v>
      </c>
    </row>
    <row r="13" spans="1:64" ht="15">
      <c r="A13" s="84" t="s">
        <v>222</v>
      </c>
      <c r="B13" s="84" t="s">
        <v>222</v>
      </c>
      <c r="C13" s="53"/>
      <c r="D13" s="54"/>
      <c r="E13" s="65"/>
      <c r="F13" s="55"/>
      <c r="G13" s="53"/>
      <c r="H13" s="57"/>
      <c r="I13" s="56"/>
      <c r="J13" s="56"/>
      <c r="K13" s="36" t="s">
        <v>65</v>
      </c>
      <c r="L13" s="83">
        <v>17</v>
      </c>
      <c r="M13" s="83"/>
      <c r="N13" s="63"/>
      <c r="O13" s="86" t="s">
        <v>176</v>
      </c>
      <c r="P13" s="88">
        <v>43473.572916666664</v>
      </c>
      <c r="Q13" s="86" t="s">
        <v>240</v>
      </c>
      <c r="R13" s="90" t="s">
        <v>256</v>
      </c>
      <c r="S13" s="86" t="s">
        <v>266</v>
      </c>
      <c r="T13" s="86" t="s">
        <v>274</v>
      </c>
      <c r="U13" s="86"/>
      <c r="V13" s="90" t="s">
        <v>299</v>
      </c>
      <c r="W13" s="88">
        <v>43473.572916666664</v>
      </c>
      <c r="X13" s="90" t="s">
        <v>312</v>
      </c>
      <c r="Y13" s="86"/>
      <c r="Z13" s="86"/>
      <c r="AA13" s="92" t="s">
        <v>333</v>
      </c>
      <c r="AB13" s="86"/>
      <c r="AC13" s="86" t="b">
        <v>0</v>
      </c>
      <c r="AD13" s="86">
        <v>0</v>
      </c>
      <c r="AE13" s="92" t="s">
        <v>344</v>
      </c>
      <c r="AF13" s="86" t="b">
        <v>0</v>
      </c>
      <c r="AG13" s="86" t="s">
        <v>345</v>
      </c>
      <c r="AH13" s="86"/>
      <c r="AI13" s="92" t="s">
        <v>344</v>
      </c>
      <c r="AJ13" s="86" t="b">
        <v>0</v>
      </c>
      <c r="AK13" s="86">
        <v>0</v>
      </c>
      <c r="AL13" s="92" t="s">
        <v>344</v>
      </c>
      <c r="AM13" s="86" t="s">
        <v>348</v>
      </c>
      <c r="AN13" s="86" t="b">
        <v>0</v>
      </c>
      <c r="AO13" s="92" t="s">
        <v>333</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1</v>
      </c>
      <c r="BE13" s="52">
        <v>2.5</v>
      </c>
      <c r="BF13" s="51">
        <v>0</v>
      </c>
      <c r="BG13" s="52">
        <v>0</v>
      </c>
      <c r="BH13" s="51">
        <v>0</v>
      </c>
      <c r="BI13" s="52">
        <v>0</v>
      </c>
      <c r="BJ13" s="51">
        <v>39</v>
      </c>
      <c r="BK13" s="52">
        <v>97.5</v>
      </c>
      <c r="BL13" s="51">
        <v>40</v>
      </c>
    </row>
    <row r="14" spans="1:64" ht="15">
      <c r="A14" s="84" t="s">
        <v>223</v>
      </c>
      <c r="B14" s="84" t="s">
        <v>228</v>
      </c>
      <c r="C14" s="53"/>
      <c r="D14" s="54"/>
      <c r="E14" s="65"/>
      <c r="F14" s="55"/>
      <c r="G14" s="53"/>
      <c r="H14" s="57"/>
      <c r="I14" s="56"/>
      <c r="J14" s="56"/>
      <c r="K14" s="36" t="s">
        <v>65</v>
      </c>
      <c r="L14" s="83">
        <v>18</v>
      </c>
      <c r="M14" s="83"/>
      <c r="N14" s="63"/>
      <c r="O14" s="86" t="s">
        <v>229</v>
      </c>
      <c r="P14" s="88">
        <v>43472.77489583333</v>
      </c>
      <c r="Q14" s="86" t="s">
        <v>241</v>
      </c>
      <c r="R14" s="90" t="s">
        <v>257</v>
      </c>
      <c r="S14" s="86" t="s">
        <v>268</v>
      </c>
      <c r="T14" s="86" t="s">
        <v>275</v>
      </c>
      <c r="U14" s="90" t="s">
        <v>285</v>
      </c>
      <c r="V14" s="90" t="s">
        <v>285</v>
      </c>
      <c r="W14" s="88">
        <v>43472.77489583333</v>
      </c>
      <c r="X14" s="90" t="s">
        <v>313</v>
      </c>
      <c r="Y14" s="86"/>
      <c r="Z14" s="86"/>
      <c r="AA14" s="92" t="s">
        <v>334</v>
      </c>
      <c r="AB14" s="86"/>
      <c r="AC14" s="86" t="b">
        <v>0</v>
      </c>
      <c r="AD14" s="86">
        <v>0</v>
      </c>
      <c r="AE14" s="92" t="s">
        <v>344</v>
      </c>
      <c r="AF14" s="86" t="b">
        <v>0</v>
      </c>
      <c r="AG14" s="86" t="s">
        <v>345</v>
      </c>
      <c r="AH14" s="86"/>
      <c r="AI14" s="92" t="s">
        <v>344</v>
      </c>
      <c r="AJ14" s="86" t="b">
        <v>0</v>
      </c>
      <c r="AK14" s="86">
        <v>1</v>
      </c>
      <c r="AL14" s="92" t="s">
        <v>344</v>
      </c>
      <c r="AM14" s="86" t="s">
        <v>351</v>
      </c>
      <c r="AN14" s="86" t="b">
        <v>0</v>
      </c>
      <c r="AO14" s="92" t="s">
        <v>334</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2</v>
      </c>
      <c r="BE14" s="52">
        <v>8.695652173913043</v>
      </c>
      <c r="BF14" s="51">
        <v>0</v>
      </c>
      <c r="BG14" s="52">
        <v>0</v>
      </c>
      <c r="BH14" s="51">
        <v>0</v>
      </c>
      <c r="BI14" s="52">
        <v>0</v>
      </c>
      <c r="BJ14" s="51">
        <v>21</v>
      </c>
      <c r="BK14" s="52">
        <v>91.30434782608695</v>
      </c>
      <c r="BL14" s="51">
        <v>23</v>
      </c>
    </row>
    <row r="15" spans="1:64" ht="15">
      <c r="A15" s="84" t="s">
        <v>224</v>
      </c>
      <c r="B15" s="84" t="s">
        <v>224</v>
      </c>
      <c r="C15" s="53"/>
      <c r="D15" s="54"/>
      <c r="E15" s="65"/>
      <c r="F15" s="55"/>
      <c r="G15" s="53"/>
      <c r="H15" s="57"/>
      <c r="I15" s="56"/>
      <c r="J15" s="56"/>
      <c r="K15" s="36" t="s">
        <v>65</v>
      </c>
      <c r="L15" s="83">
        <v>19</v>
      </c>
      <c r="M15" s="83"/>
      <c r="N15" s="63"/>
      <c r="O15" s="86" t="s">
        <v>176</v>
      </c>
      <c r="P15" s="88">
        <v>43461.73614583333</v>
      </c>
      <c r="Q15" s="86" t="s">
        <v>242</v>
      </c>
      <c r="R15" s="90" t="s">
        <v>258</v>
      </c>
      <c r="S15" s="86" t="s">
        <v>269</v>
      </c>
      <c r="T15" s="86" t="s">
        <v>276</v>
      </c>
      <c r="U15" s="90" t="s">
        <v>286</v>
      </c>
      <c r="V15" s="90" t="s">
        <v>286</v>
      </c>
      <c r="W15" s="88">
        <v>43461.73614583333</v>
      </c>
      <c r="X15" s="90" t="s">
        <v>314</v>
      </c>
      <c r="Y15" s="86"/>
      <c r="Z15" s="86"/>
      <c r="AA15" s="92" t="s">
        <v>335</v>
      </c>
      <c r="AB15" s="86"/>
      <c r="AC15" s="86" t="b">
        <v>0</v>
      </c>
      <c r="AD15" s="86">
        <v>2</v>
      </c>
      <c r="AE15" s="92" t="s">
        <v>344</v>
      </c>
      <c r="AF15" s="86" t="b">
        <v>0</v>
      </c>
      <c r="AG15" s="86" t="s">
        <v>345</v>
      </c>
      <c r="AH15" s="86"/>
      <c r="AI15" s="92" t="s">
        <v>344</v>
      </c>
      <c r="AJ15" s="86" t="b">
        <v>0</v>
      </c>
      <c r="AK15" s="86">
        <v>1</v>
      </c>
      <c r="AL15" s="92" t="s">
        <v>344</v>
      </c>
      <c r="AM15" s="86" t="s">
        <v>351</v>
      </c>
      <c r="AN15" s="86" t="b">
        <v>0</v>
      </c>
      <c r="AO15" s="92" t="s">
        <v>335</v>
      </c>
      <c r="AP15" s="86" t="s">
        <v>352</v>
      </c>
      <c r="AQ15" s="86">
        <v>0</v>
      </c>
      <c r="AR15" s="86">
        <v>0</v>
      </c>
      <c r="AS15" s="86"/>
      <c r="AT15" s="86"/>
      <c r="AU15" s="86"/>
      <c r="AV15" s="86"/>
      <c r="AW15" s="86"/>
      <c r="AX15" s="86"/>
      <c r="AY15" s="86"/>
      <c r="AZ15" s="86"/>
      <c r="BA15">
        <v>2</v>
      </c>
      <c r="BB15" s="85" t="str">
        <f>REPLACE(INDEX(GroupVertices[Group],MATCH(Edges24[[#This Row],[Vertex 1]],GroupVertices[Vertex],0)),1,1,"")</f>
        <v>3</v>
      </c>
      <c r="BC15" s="85" t="str">
        <f>REPLACE(INDEX(GroupVertices[Group],MATCH(Edges24[[#This Row],[Vertex 2]],GroupVertices[Vertex],0)),1,1,"")</f>
        <v>3</v>
      </c>
      <c r="BD15" s="51">
        <v>3</v>
      </c>
      <c r="BE15" s="52">
        <v>7.142857142857143</v>
      </c>
      <c r="BF15" s="51">
        <v>1</v>
      </c>
      <c r="BG15" s="52">
        <v>2.380952380952381</v>
      </c>
      <c r="BH15" s="51">
        <v>0</v>
      </c>
      <c r="BI15" s="52">
        <v>0</v>
      </c>
      <c r="BJ15" s="51">
        <v>38</v>
      </c>
      <c r="BK15" s="52">
        <v>90.47619047619048</v>
      </c>
      <c r="BL15" s="51">
        <v>42</v>
      </c>
    </row>
    <row r="16" spans="1:64" ht="15">
      <c r="A16" s="84" t="s">
        <v>224</v>
      </c>
      <c r="B16" s="84" t="s">
        <v>224</v>
      </c>
      <c r="C16" s="53"/>
      <c r="D16" s="54"/>
      <c r="E16" s="65"/>
      <c r="F16" s="55"/>
      <c r="G16" s="53"/>
      <c r="H16" s="57"/>
      <c r="I16" s="56"/>
      <c r="J16" s="56"/>
      <c r="K16" s="36" t="s">
        <v>65</v>
      </c>
      <c r="L16" s="83">
        <v>20</v>
      </c>
      <c r="M16" s="83"/>
      <c r="N16" s="63"/>
      <c r="O16" s="86" t="s">
        <v>176</v>
      </c>
      <c r="P16" s="88">
        <v>43472.736134259256</v>
      </c>
      <c r="Q16" s="86" t="s">
        <v>243</v>
      </c>
      <c r="R16" s="90" t="s">
        <v>259</v>
      </c>
      <c r="S16" s="86" t="s">
        <v>269</v>
      </c>
      <c r="T16" s="86" t="s">
        <v>277</v>
      </c>
      <c r="U16" s="90" t="s">
        <v>287</v>
      </c>
      <c r="V16" s="90" t="s">
        <v>287</v>
      </c>
      <c r="W16" s="88">
        <v>43472.736134259256</v>
      </c>
      <c r="X16" s="90" t="s">
        <v>315</v>
      </c>
      <c r="Y16" s="86"/>
      <c r="Z16" s="86"/>
      <c r="AA16" s="92" t="s">
        <v>336</v>
      </c>
      <c r="AB16" s="86"/>
      <c r="AC16" s="86" t="b">
        <v>0</v>
      </c>
      <c r="AD16" s="86">
        <v>0</v>
      </c>
      <c r="AE16" s="92" t="s">
        <v>344</v>
      </c>
      <c r="AF16" s="86" t="b">
        <v>0</v>
      </c>
      <c r="AG16" s="86" t="s">
        <v>345</v>
      </c>
      <c r="AH16" s="86"/>
      <c r="AI16" s="92" t="s">
        <v>344</v>
      </c>
      <c r="AJ16" s="86" t="b">
        <v>0</v>
      </c>
      <c r="AK16" s="86">
        <v>1</v>
      </c>
      <c r="AL16" s="92" t="s">
        <v>344</v>
      </c>
      <c r="AM16" s="86" t="s">
        <v>351</v>
      </c>
      <c r="AN16" s="86" t="b">
        <v>0</v>
      </c>
      <c r="AO16" s="92" t="s">
        <v>336</v>
      </c>
      <c r="AP16" s="86" t="s">
        <v>176</v>
      </c>
      <c r="AQ16" s="86">
        <v>0</v>
      </c>
      <c r="AR16" s="86">
        <v>0</v>
      </c>
      <c r="AS16" s="86"/>
      <c r="AT16" s="86"/>
      <c r="AU16" s="86"/>
      <c r="AV16" s="86"/>
      <c r="AW16" s="86"/>
      <c r="AX16" s="86"/>
      <c r="AY16" s="86"/>
      <c r="AZ16" s="86"/>
      <c r="BA16">
        <v>2</v>
      </c>
      <c r="BB16" s="85" t="str">
        <f>REPLACE(INDEX(GroupVertices[Group],MATCH(Edges24[[#This Row],[Vertex 1]],GroupVertices[Vertex],0)),1,1,"")</f>
        <v>3</v>
      </c>
      <c r="BC16" s="85" t="str">
        <f>REPLACE(INDEX(GroupVertices[Group],MATCH(Edges24[[#This Row],[Vertex 2]],GroupVertices[Vertex],0)),1,1,"")</f>
        <v>3</v>
      </c>
      <c r="BD16" s="51">
        <v>2</v>
      </c>
      <c r="BE16" s="52">
        <v>4.761904761904762</v>
      </c>
      <c r="BF16" s="51">
        <v>0</v>
      </c>
      <c r="BG16" s="52">
        <v>0</v>
      </c>
      <c r="BH16" s="51">
        <v>0</v>
      </c>
      <c r="BI16" s="52">
        <v>0</v>
      </c>
      <c r="BJ16" s="51">
        <v>40</v>
      </c>
      <c r="BK16" s="52">
        <v>95.23809523809524</v>
      </c>
      <c r="BL16" s="51">
        <v>42</v>
      </c>
    </row>
    <row r="17" spans="1:64" ht="15">
      <c r="A17" s="84" t="s">
        <v>225</v>
      </c>
      <c r="B17" s="84" t="s">
        <v>224</v>
      </c>
      <c r="C17" s="53"/>
      <c r="D17" s="54"/>
      <c r="E17" s="65"/>
      <c r="F17" s="55"/>
      <c r="G17" s="53"/>
      <c r="H17" s="57"/>
      <c r="I17" s="56"/>
      <c r="J17" s="56"/>
      <c r="K17" s="36" t="s">
        <v>65</v>
      </c>
      <c r="L17" s="83">
        <v>21</v>
      </c>
      <c r="M17" s="83"/>
      <c r="N17" s="63"/>
      <c r="O17" s="86" t="s">
        <v>229</v>
      </c>
      <c r="P17" s="88">
        <v>43462.801400462966</v>
      </c>
      <c r="Q17" s="86" t="s">
        <v>244</v>
      </c>
      <c r="R17" s="86"/>
      <c r="S17" s="86"/>
      <c r="T17" s="86" t="s">
        <v>278</v>
      </c>
      <c r="U17" s="86"/>
      <c r="V17" s="90" t="s">
        <v>300</v>
      </c>
      <c r="W17" s="88">
        <v>43462.801400462966</v>
      </c>
      <c r="X17" s="90" t="s">
        <v>316</v>
      </c>
      <c r="Y17" s="86"/>
      <c r="Z17" s="86"/>
      <c r="AA17" s="92" t="s">
        <v>337</v>
      </c>
      <c r="AB17" s="86"/>
      <c r="AC17" s="86" t="b">
        <v>0</v>
      </c>
      <c r="AD17" s="86">
        <v>0</v>
      </c>
      <c r="AE17" s="92" t="s">
        <v>344</v>
      </c>
      <c r="AF17" s="86" t="b">
        <v>0</v>
      </c>
      <c r="AG17" s="86" t="s">
        <v>345</v>
      </c>
      <c r="AH17" s="86"/>
      <c r="AI17" s="92" t="s">
        <v>344</v>
      </c>
      <c r="AJ17" s="86" t="b">
        <v>0</v>
      </c>
      <c r="AK17" s="86">
        <v>1</v>
      </c>
      <c r="AL17" s="92" t="s">
        <v>335</v>
      </c>
      <c r="AM17" s="86" t="s">
        <v>351</v>
      </c>
      <c r="AN17" s="86" t="b">
        <v>0</v>
      </c>
      <c r="AO17" s="92" t="s">
        <v>335</v>
      </c>
      <c r="AP17" s="86" t="s">
        <v>176</v>
      </c>
      <c r="AQ17" s="86">
        <v>0</v>
      </c>
      <c r="AR17" s="86">
        <v>0</v>
      </c>
      <c r="AS17" s="86"/>
      <c r="AT17" s="86"/>
      <c r="AU17" s="86"/>
      <c r="AV17" s="86"/>
      <c r="AW17" s="86"/>
      <c r="AX17" s="86"/>
      <c r="AY17" s="86"/>
      <c r="AZ17" s="86"/>
      <c r="BA17">
        <v>1</v>
      </c>
      <c r="BB17" s="85" t="str">
        <f>REPLACE(INDEX(GroupVertices[Group],MATCH(Edges24[[#This Row],[Vertex 1]],GroupVertices[Vertex],0)),1,1,"")</f>
        <v>3</v>
      </c>
      <c r="BC17" s="85" t="str">
        <f>REPLACE(INDEX(GroupVertices[Group],MATCH(Edges24[[#This Row],[Vertex 2]],GroupVertices[Vertex],0)),1,1,"")</f>
        <v>3</v>
      </c>
      <c r="BD17" s="51">
        <v>1</v>
      </c>
      <c r="BE17" s="52">
        <v>4.761904761904762</v>
      </c>
      <c r="BF17" s="51">
        <v>0</v>
      </c>
      <c r="BG17" s="52">
        <v>0</v>
      </c>
      <c r="BH17" s="51">
        <v>0</v>
      </c>
      <c r="BI17" s="52">
        <v>0</v>
      </c>
      <c r="BJ17" s="51">
        <v>20</v>
      </c>
      <c r="BK17" s="52">
        <v>95.23809523809524</v>
      </c>
      <c r="BL17" s="51">
        <v>21</v>
      </c>
    </row>
    <row r="18" spans="1:64" ht="15">
      <c r="A18" s="84" t="s">
        <v>225</v>
      </c>
      <c r="B18" s="84" t="s">
        <v>223</v>
      </c>
      <c r="C18" s="53"/>
      <c r="D18" s="54"/>
      <c r="E18" s="65"/>
      <c r="F18" s="55"/>
      <c r="G18" s="53"/>
      <c r="H18" s="57"/>
      <c r="I18" s="56"/>
      <c r="J18" s="56"/>
      <c r="K18" s="36" t="s">
        <v>65</v>
      </c>
      <c r="L18" s="83">
        <v>22</v>
      </c>
      <c r="M18" s="83"/>
      <c r="N18" s="63"/>
      <c r="O18" s="86" t="s">
        <v>229</v>
      </c>
      <c r="P18" s="88">
        <v>43474.92223379629</v>
      </c>
      <c r="Q18" s="86" t="s">
        <v>245</v>
      </c>
      <c r="R18" s="86"/>
      <c r="S18" s="86"/>
      <c r="T18" s="86" t="s">
        <v>279</v>
      </c>
      <c r="U18" s="86"/>
      <c r="V18" s="90" t="s">
        <v>300</v>
      </c>
      <c r="W18" s="88">
        <v>43474.92223379629</v>
      </c>
      <c r="X18" s="90" t="s">
        <v>317</v>
      </c>
      <c r="Y18" s="86"/>
      <c r="Z18" s="86"/>
      <c r="AA18" s="92" t="s">
        <v>338</v>
      </c>
      <c r="AB18" s="86"/>
      <c r="AC18" s="86" t="b">
        <v>0</v>
      </c>
      <c r="AD18" s="86">
        <v>0</v>
      </c>
      <c r="AE18" s="92" t="s">
        <v>344</v>
      </c>
      <c r="AF18" s="86" t="b">
        <v>0</v>
      </c>
      <c r="AG18" s="86" t="s">
        <v>345</v>
      </c>
      <c r="AH18" s="86"/>
      <c r="AI18" s="92" t="s">
        <v>344</v>
      </c>
      <c r="AJ18" s="86" t="b">
        <v>0</v>
      </c>
      <c r="AK18" s="86">
        <v>2</v>
      </c>
      <c r="AL18" s="92" t="s">
        <v>339</v>
      </c>
      <c r="AM18" s="86" t="s">
        <v>351</v>
      </c>
      <c r="AN18" s="86" t="b">
        <v>0</v>
      </c>
      <c r="AO18" s="92" t="s">
        <v>339</v>
      </c>
      <c r="AP18" s="86" t="s">
        <v>176</v>
      </c>
      <c r="AQ18" s="86">
        <v>0</v>
      </c>
      <c r="AR18" s="86">
        <v>0</v>
      </c>
      <c r="AS18" s="86"/>
      <c r="AT18" s="86"/>
      <c r="AU18" s="86"/>
      <c r="AV18" s="86"/>
      <c r="AW18" s="86"/>
      <c r="AX18" s="86"/>
      <c r="AY18" s="86"/>
      <c r="AZ18" s="86"/>
      <c r="BA18">
        <v>1</v>
      </c>
      <c r="BB18" s="85" t="str">
        <f>REPLACE(INDEX(GroupVertices[Group],MATCH(Edges24[[#This Row],[Vertex 1]],GroupVertices[Vertex],0)),1,1,"")</f>
        <v>3</v>
      </c>
      <c r="BC18" s="85" t="str">
        <f>REPLACE(INDEX(GroupVertices[Group],MATCH(Edges24[[#This Row],[Vertex 2]],GroupVertices[Vertex],0)),1,1,"")</f>
        <v>1</v>
      </c>
      <c r="BD18" s="51">
        <v>2</v>
      </c>
      <c r="BE18" s="52">
        <v>6.896551724137931</v>
      </c>
      <c r="BF18" s="51">
        <v>0</v>
      </c>
      <c r="BG18" s="52">
        <v>0</v>
      </c>
      <c r="BH18" s="51">
        <v>0</v>
      </c>
      <c r="BI18" s="52">
        <v>0</v>
      </c>
      <c r="BJ18" s="51">
        <v>27</v>
      </c>
      <c r="BK18" s="52">
        <v>93.10344827586206</v>
      </c>
      <c r="BL18" s="51">
        <v>29</v>
      </c>
    </row>
    <row r="19" spans="1:64" ht="15">
      <c r="A19" s="84" t="s">
        <v>223</v>
      </c>
      <c r="B19" s="84" t="s">
        <v>223</v>
      </c>
      <c r="C19" s="53"/>
      <c r="D19" s="54"/>
      <c r="E19" s="65"/>
      <c r="F19" s="55"/>
      <c r="G19" s="53"/>
      <c r="H19" s="57"/>
      <c r="I19" s="56"/>
      <c r="J19" s="56"/>
      <c r="K19" s="36" t="s">
        <v>65</v>
      </c>
      <c r="L19" s="83">
        <v>23</v>
      </c>
      <c r="M19" s="83"/>
      <c r="N19" s="63"/>
      <c r="O19" s="86" t="s">
        <v>176</v>
      </c>
      <c r="P19" s="88">
        <v>43473.854375</v>
      </c>
      <c r="Q19" s="86" t="s">
        <v>246</v>
      </c>
      <c r="R19" s="90" t="s">
        <v>260</v>
      </c>
      <c r="S19" s="86" t="s">
        <v>268</v>
      </c>
      <c r="T19" s="86" t="s">
        <v>280</v>
      </c>
      <c r="U19" s="90" t="s">
        <v>288</v>
      </c>
      <c r="V19" s="90" t="s">
        <v>288</v>
      </c>
      <c r="W19" s="88">
        <v>43473.854375</v>
      </c>
      <c r="X19" s="90" t="s">
        <v>318</v>
      </c>
      <c r="Y19" s="86"/>
      <c r="Z19" s="86"/>
      <c r="AA19" s="92" t="s">
        <v>339</v>
      </c>
      <c r="AB19" s="86"/>
      <c r="AC19" s="86" t="b">
        <v>0</v>
      </c>
      <c r="AD19" s="86">
        <v>2</v>
      </c>
      <c r="AE19" s="92" t="s">
        <v>344</v>
      </c>
      <c r="AF19" s="86" t="b">
        <v>0</v>
      </c>
      <c r="AG19" s="86" t="s">
        <v>345</v>
      </c>
      <c r="AH19" s="86"/>
      <c r="AI19" s="92" t="s">
        <v>344</v>
      </c>
      <c r="AJ19" s="86" t="b">
        <v>0</v>
      </c>
      <c r="AK19" s="86">
        <v>1</v>
      </c>
      <c r="AL19" s="92" t="s">
        <v>344</v>
      </c>
      <c r="AM19" s="86" t="s">
        <v>351</v>
      </c>
      <c r="AN19" s="86" t="b">
        <v>0</v>
      </c>
      <c r="AO19" s="92" t="s">
        <v>339</v>
      </c>
      <c r="AP19" s="86" t="s">
        <v>176</v>
      </c>
      <c r="AQ19" s="86">
        <v>0</v>
      </c>
      <c r="AR19" s="86">
        <v>0</v>
      </c>
      <c r="AS19" s="86"/>
      <c r="AT19" s="86"/>
      <c r="AU19" s="86"/>
      <c r="AV19" s="86"/>
      <c r="AW19" s="86"/>
      <c r="AX19" s="86"/>
      <c r="AY19" s="86"/>
      <c r="AZ19" s="86"/>
      <c r="BA19">
        <v>2</v>
      </c>
      <c r="BB19" s="85" t="str">
        <f>REPLACE(INDEX(GroupVertices[Group],MATCH(Edges24[[#This Row],[Vertex 1]],GroupVertices[Vertex],0)),1,1,"")</f>
        <v>1</v>
      </c>
      <c r="BC19" s="85" t="str">
        <f>REPLACE(INDEX(GroupVertices[Group],MATCH(Edges24[[#This Row],[Vertex 2]],GroupVertices[Vertex],0)),1,1,"")</f>
        <v>1</v>
      </c>
      <c r="BD19" s="51">
        <v>4</v>
      </c>
      <c r="BE19" s="52">
        <v>8</v>
      </c>
      <c r="BF19" s="51">
        <v>1</v>
      </c>
      <c r="BG19" s="52">
        <v>2</v>
      </c>
      <c r="BH19" s="51">
        <v>0</v>
      </c>
      <c r="BI19" s="52">
        <v>0</v>
      </c>
      <c r="BJ19" s="51">
        <v>45</v>
      </c>
      <c r="BK19" s="52">
        <v>90</v>
      </c>
      <c r="BL19" s="51">
        <v>50</v>
      </c>
    </row>
    <row r="20" spans="1:64" ht="15">
      <c r="A20" s="84" t="s">
        <v>223</v>
      </c>
      <c r="B20" s="84" t="s">
        <v>223</v>
      </c>
      <c r="C20" s="53"/>
      <c r="D20" s="54"/>
      <c r="E20" s="65"/>
      <c r="F20" s="55"/>
      <c r="G20" s="53"/>
      <c r="H20" s="57"/>
      <c r="I20" s="56"/>
      <c r="J20" s="56"/>
      <c r="K20" s="36" t="s">
        <v>65</v>
      </c>
      <c r="L20" s="83">
        <v>24</v>
      </c>
      <c r="M20" s="83"/>
      <c r="N20" s="63"/>
      <c r="O20" s="86" t="s">
        <v>176</v>
      </c>
      <c r="P20" s="88">
        <v>43474.7528125</v>
      </c>
      <c r="Q20" s="86" t="s">
        <v>247</v>
      </c>
      <c r="R20" s="90" t="s">
        <v>261</v>
      </c>
      <c r="S20" s="86" t="s">
        <v>268</v>
      </c>
      <c r="T20" s="86" t="s">
        <v>281</v>
      </c>
      <c r="U20" s="90" t="s">
        <v>289</v>
      </c>
      <c r="V20" s="90" t="s">
        <v>289</v>
      </c>
      <c r="W20" s="88">
        <v>43474.7528125</v>
      </c>
      <c r="X20" s="90" t="s">
        <v>319</v>
      </c>
      <c r="Y20" s="86"/>
      <c r="Z20" s="86"/>
      <c r="AA20" s="92" t="s">
        <v>340</v>
      </c>
      <c r="AB20" s="86"/>
      <c r="AC20" s="86" t="b">
        <v>0</v>
      </c>
      <c r="AD20" s="86">
        <v>0</v>
      </c>
      <c r="AE20" s="92" t="s">
        <v>344</v>
      </c>
      <c r="AF20" s="86" t="b">
        <v>0</v>
      </c>
      <c r="AG20" s="86" t="s">
        <v>345</v>
      </c>
      <c r="AH20" s="86"/>
      <c r="AI20" s="92" t="s">
        <v>344</v>
      </c>
      <c r="AJ20" s="86" t="b">
        <v>0</v>
      </c>
      <c r="AK20" s="86">
        <v>0</v>
      </c>
      <c r="AL20" s="92" t="s">
        <v>344</v>
      </c>
      <c r="AM20" s="86" t="s">
        <v>351</v>
      </c>
      <c r="AN20" s="86" t="b">
        <v>0</v>
      </c>
      <c r="AO20" s="92" t="s">
        <v>340</v>
      </c>
      <c r="AP20" s="86" t="s">
        <v>176</v>
      </c>
      <c r="AQ20" s="86">
        <v>0</v>
      </c>
      <c r="AR20" s="86">
        <v>0</v>
      </c>
      <c r="AS20" s="86"/>
      <c r="AT20" s="86"/>
      <c r="AU20" s="86"/>
      <c r="AV20" s="86"/>
      <c r="AW20" s="86"/>
      <c r="AX20" s="86"/>
      <c r="AY20" s="86"/>
      <c r="AZ20" s="86"/>
      <c r="BA20">
        <v>2</v>
      </c>
      <c r="BB20" s="85" t="str">
        <f>REPLACE(INDEX(GroupVertices[Group],MATCH(Edges24[[#This Row],[Vertex 1]],GroupVertices[Vertex],0)),1,1,"")</f>
        <v>1</v>
      </c>
      <c r="BC20" s="85" t="str">
        <f>REPLACE(INDEX(GroupVertices[Group],MATCH(Edges24[[#This Row],[Vertex 2]],GroupVertices[Vertex],0)),1,1,"")</f>
        <v>1</v>
      </c>
      <c r="BD20" s="51">
        <v>4</v>
      </c>
      <c r="BE20" s="52">
        <v>16.666666666666668</v>
      </c>
      <c r="BF20" s="51">
        <v>0</v>
      </c>
      <c r="BG20" s="52">
        <v>0</v>
      </c>
      <c r="BH20" s="51">
        <v>0</v>
      </c>
      <c r="BI20" s="52">
        <v>0</v>
      </c>
      <c r="BJ20" s="51">
        <v>20</v>
      </c>
      <c r="BK20" s="52">
        <v>83.33333333333333</v>
      </c>
      <c r="BL20" s="51">
        <v>24</v>
      </c>
    </row>
    <row r="21" spans="1:64" ht="15">
      <c r="A21" s="84" t="s">
        <v>226</v>
      </c>
      <c r="B21" s="84" t="s">
        <v>223</v>
      </c>
      <c r="C21" s="53"/>
      <c r="D21" s="54"/>
      <c r="E21" s="65"/>
      <c r="F21" s="55"/>
      <c r="G21" s="53"/>
      <c r="H21" s="57"/>
      <c r="I21" s="56"/>
      <c r="J21" s="56"/>
      <c r="K21" s="36" t="s">
        <v>65</v>
      </c>
      <c r="L21" s="83">
        <v>25</v>
      </c>
      <c r="M21" s="83"/>
      <c r="N21" s="63"/>
      <c r="O21" s="86" t="s">
        <v>229</v>
      </c>
      <c r="P21" s="88">
        <v>43473.89425925926</v>
      </c>
      <c r="Q21" s="86" t="s">
        <v>245</v>
      </c>
      <c r="R21" s="86"/>
      <c r="S21" s="86"/>
      <c r="T21" s="86" t="s">
        <v>279</v>
      </c>
      <c r="U21" s="86"/>
      <c r="V21" s="90" t="s">
        <v>301</v>
      </c>
      <c r="W21" s="88">
        <v>43473.89425925926</v>
      </c>
      <c r="X21" s="90" t="s">
        <v>320</v>
      </c>
      <c r="Y21" s="86"/>
      <c r="Z21" s="86"/>
      <c r="AA21" s="92" t="s">
        <v>341</v>
      </c>
      <c r="AB21" s="86"/>
      <c r="AC21" s="86" t="b">
        <v>0</v>
      </c>
      <c r="AD21" s="86">
        <v>0</v>
      </c>
      <c r="AE21" s="92" t="s">
        <v>344</v>
      </c>
      <c r="AF21" s="86" t="b">
        <v>0</v>
      </c>
      <c r="AG21" s="86" t="s">
        <v>345</v>
      </c>
      <c r="AH21" s="86"/>
      <c r="AI21" s="92" t="s">
        <v>344</v>
      </c>
      <c r="AJ21" s="86" t="b">
        <v>0</v>
      </c>
      <c r="AK21" s="86">
        <v>1</v>
      </c>
      <c r="AL21" s="92" t="s">
        <v>339</v>
      </c>
      <c r="AM21" s="86" t="s">
        <v>350</v>
      </c>
      <c r="AN21" s="86" t="b">
        <v>0</v>
      </c>
      <c r="AO21" s="92" t="s">
        <v>339</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2</v>
      </c>
      <c r="BE21" s="52">
        <v>6.896551724137931</v>
      </c>
      <c r="BF21" s="51">
        <v>0</v>
      </c>
      <c r="BG21" s="52">
        <v>0</v>
      </c>
      <c r="BH21" s="51">
        <v>0</v>
      </c>
      <c r="BI21" s="52">
        <v>0</v>
      </c>
      <c r="BJ21" s="51">
        <v>27</v>
      </c>
      <c r="BK21" s="52">
        <v>93.10344827586206</v>
      </c>
      <c r="BL21" s="51">
        <v>29</v>
      </c>
    </row>
    <row r="22" spans="1:64" ht="15">
      <c r="A22" s="84" t="s">
        <v>226</v>
      </c>
      <c r="B22" s="84" t="s">
        <v>226</v>
      </c>
      <c r="C22" s="53"/>
      <c r="D22" s="54"/>
      <c r="E22" s="65"/>
      <c r="F22" s="55"/>
      <c r="G22" s="53"/>
      <c r="H22" s="57"/>
      <c r="I22" s="56"/>
      <c r="J22" s="56"/>
      <c r="K22" s="36" t="s">
        <v>65</v>
      </c>
      <c r="L22" s="83">
        <v>26</v>
      </c>
      <c r="M22" s="83"/>
      <c r="N22" s="63"/>
      <c r="O22" s="86" t="s">
        <v>176</v>
      </c>
      <c r="P22" s="88">
        <v>43468.661215277774</v>
      </c>
      <c r="Q22" s="86" t="s">
        <v>248</v>
      </c>
      <c r="R22" s="90" t="s">
        <v>262</v>
      </c>
      <c r="S22" s="86" t="s">
        <v>270</v>
      </c>
      <c r="T22" s="86" t="s">
        <v>282</v>
      </c>
      <c r="U22" s="86"/>
      <c r="V22" s="90" t="s">
        <v>301</v>
      </c>
      <c r="W22" s="88">
        <v>43468.661215277774</v>
      </c>
      <c r="X22" s="90" t="s">
        <v>321</v>
      </c>
      <c r="Y22" s="86"/>
      <c r="Z22" s="86"/>
      <c r="AA22" s="92" t="s">
        <v>342</v>
      </c>
      <c r="AB22" s="86"/>
      <c r="AC22" s="86" t="b">
        <v>0</v>
      </c>
      <c r="AD22" s="86">
        <v>0</v>
      </c>
      <c r="AE22" s="92" t="s">
        <v>344</v>
      </c>
      <c r="AF22" s="86" t="b">
        <v>0</v>
      </c>
      <c r="AG22" s="86" t="s">
        <v>345</v>
      </c>
      <c r="AH22" s="86"/>
      <c r="AI22" s="92" t="s">
        <v>344</v>
      </c>
      <c r="AJ22" s="86" t="b">
        <v>0</v>
      </c>
      <c r="AK22" s="86">
        <v>0</v>
      </c>
      <c r="AL22" s="92" t="s">
        <v>344</v>
      </c>
      <c r="AM22" s="86" t="s">
        <v>347</v>
      </c>
      <c r="AN22" s="86" t="b">
        <v>0</v>
      </c>
      <c r="AO22" s="92" t="s">
        <v>342</v>
      </c>
      <c r="AP22" s="86" t="s">
        <v>176</v>
      </c>
      <c r="AQ22" s="86">
        <v>0</v>
      </c>
      <c r="AR22" s="86">
        <v>0</v>
      </c>
      <c r="AS22" s="86"/>
      <c r="AT22" s="86"/>
      <c r="AU22" s="86"/>
      <c r="AV22" s="86"/>
      <c r="AW22" s="86"/>
      <c r="AX22" s="86"/>
      <c r="AY22" s="86"/>
      <c r="AZ22" s="86"/>
      <c r="BA22">
        <v>2</v>
      </c>
      <c r="BB22" s="85" t="str">
        <f>REPLACE(INDEX(GroupVertices[Group],MATCH(Edges24[[#This Row],[Vertex 1]],GroupVertices[Vertex],0)),1,1,"")</f>
        <v>1</v>
      </c>
      <c r="BC22" s="85" t="str">
        <f>REPLACE(INDEX(GroupVertices[Group],MATCH(Edges24[[#This Row],[Vertex 2]],GroupVertices[Vertex],0)),1,1,"")</f>
        <v>1</v>
      </c>
      <c r="BD22" s="51">
        <v>1</v>
      </c>
      <c r="BE22" s="52">
        <v>8.333333333333334</v>
      </c>
      <c r="BF22" s="51">
        <v>0</v>
      </c>
      <c r="BG22" s="52">
        <v>0</v>
      </c>
      <c r="BH22" s="51">
        <v>0</v>
      </c>
      <c r="BI22" s="52">
        <v>0</v>
      </c>
      <c r="BJ22" s="51">
        <v>11</v>
      </c>
      <c r="BK22" s="52">
        <v>91.66666666666667</v>
      </c>
      <c r="BL22" s="51">
        <v>12</v>
      </c>
    </row>
    <row r="23" spans="1:64" ht="15">
      <c r="A23" s="84" t="s">
        <v>226</v>
      </c>
      <c r="B23" s="84" t="s">
        <v>226</v>
      </c>
      <c r="C23" s="53"/>
      <c r="D23" s="54"/>
      <c r="E23" s="65"/>
      <c r="F23" s="55"/>
      <c r="G23" s="53"/>
      <c r="H23" s="57"/>
      <c r="I23" s="56"/>
      <c r="J23" s="56"/>
      <c r="K23" s="36" t="s">
        <v>65</v>
      </c>
      <c r="L23" s="83">
        <v>27</v>
      </c>
      <c r="M23" s="83"/>
      <c r="N23" s="63"/>
      <c r="O23" s="86" t="s">
        <v>176</v>
      </c>
      <c r="P23" s="88">
        <v>43475.024722222224</v>
      </c>
      <c r="Q23" s="86" t="s">
        <v>249</v>
      </c>
      <c r="R23" s="86" t="s">
        <v>263</v>
      </c>
      <c r="S23" s="86" t="s">
        <v>271</v>
      </c>
      <c r="T23" s="86" t="s">
        <v>283</v>
      </c>
      <c r="U23" s="86"/>
      <c r="V23" s="90" t="s">
        <v>301</v>
      </c>
      <c r="W23" s="88">
        <v>43475.024722222224</v>
      </c>
      <c r="X23" s="90" t="s">
        <v>322</v>
      </c>
      <c r="Y23" s="86"/>
      <c r="Z23" s="86"/>
      <c r="AA23" s="92" t="s">
        <v>343</v>
      </c>
      <c r="AB23" s="86"/>
      <c r="AC23" s="86" t="b">
        <v>0</v>
      </c>
      <c r="AD23" s="86">
        <v>0</v>
      </c>
      <c r="AE23" s="92" t="s">
        <v>344</v>
      </c>
      <c r="AF23" s="86" t="b">
        <v>0</v>
      </c>
      <c r="AG23" s="86" t="s">
        <v>345</v>
      </c>
      <c r="AH23" s="86"/>
      <c r="AI23" s="92" t="s">
        <v>344</v>
      </c>
      <c r="AJ23" s="86" t="b">
        <v>0</v>
      </c>
      <c r="AK23" s="86">
        <v>0</v>
      </c>
      <c r="AL23" s="92" t="s">
        <v>344</v>
      </c>
      <c r="AM23" s="86" t="s">
        <v>347</v>
      </c>
      <c r="AN23" s="86" t="b">
        <v>0</v>
      </c>
      <c r="AO23" s="92" t="s">
        <v>343</v>
      </c>
      <c r="AP23" s="86" t="s">
        <v>176</v>
      </c>
      <c r="AQ23" s="86">
        <v>0</v>
      </c>
      <c r="AR23" s="86">
        <v>0</v>
      </c>
      <c r="AS23" s="86"/>
      <c r="AT23" s="86"/>
      <c r="AU23" s="86"/>
      <c r="AV23" s="86"/>
      <c r="AW23" s="86"/>
      <c r="AX23" s="86"/>
      <c r="AY23" s="86"/>
      <c r="AZ23" s="86"/>
      <c r="BA23">
        <v>2</v>
      </c>
      <c r="BB23" s="85" t="str">
        <f>REPLACE(INDEX(GroupVertices[Group],MATCH(Edges24[[#This Row],[Vertex 1]],GroupVertices[Vertex],0)),1,1,"")</f>
        <v>1</v>
      </c>
      <c r="BC23" s="85" t="str">
        <f>REPLACE(INDEX(GroupVertices[Group],MATCH(Edges24[[#This Row],[Vertex 2]],GroupVertices[Vertex],0)),1,1,"")</f>
        <v>1</v>
      </c>
      <c r="BD23" s="51">
        <v>2</v>
      </c>
      <c r="BE23" s="52">
        <v>25</v>
      </c>
      <c r="BF23" s="51">
        <v>0</v>
      </c>
      <c r="BG23" s="52">
        <v>0</v>
      </c>
      <c r="BH23" s="51">
        <v>0</v>
      </c>
      <c r="BI23" s="52">
        <v>0</v>
      </c>
      <c r="BJ23" s="51">
        <v>6</v>
      </c>
      <c r="BK23" s="52">
        <v>75</v>
      </c>
      <c r="BL23" s="51">
        <v>8</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3" r:id="rId1" display="https://www.linkedin.com/pulse/growth-trends-b2b-media-david-shanker-ceo-ensembleiq-kathi-simonsen/?published=t"/>
    <hyperlink ref="R5" r:id="rId2" display="https://twitter.com/i/web/status/1080874137265098754"/>
    <hyperlink ref="R6" r:id="rId3" display="https://hubs.ly/H0g423v0"/>
    <hyperlink ref="R7" r:id="rId4" display="http://www.nxtbook.com/nxtbooks/ensembleiq/dsn_201810/index.php?utm_source=All+Associates&amp;utm_campaign=5776355e18-Hamacher_Company_News01_2016_COPY_01&amp;utm_medium=email&amp;utm_term=0_17b813514b-5776355e18-81278153#/28"/>
    <hyperlink ref="R11" r:id="rId5" display="https://www.nxtbook.com/nxtbooks/ensembleiq/csa_20190102/"/>
    <hyperlink ref="R12" r:id="rId6" display="https://www.nxtbook.com/nxtbooks/ensembleiq/csa_20181112/index.php#/10"/>
    <hyperlink ref="R13" r:id="rId7" display="https://hubs.ly/H0g4kM00"/>
    <hyperlink ref="R14" r:id="rId8" display="https://buff.ly/2RdhwEh"/>
    <hyperlink ref="R15" r:id="rId9" display="https://events.ensembleiq.com/rcas-2019/208595"/>
    <hyperlink ref="R16" r:id="rId10" display="https://events.ensembleiq.com/rcas-2019"/>
    <hyperlink ref="R19" r:id="rId11" display="https://buff.ly/2FgYZzU"/>
    <hyperlink ref="R20" r:id="rId12" display="https://buff.ly/2UAeoAI"/>
    <hyperlink ref="R22" r:id="rId13" display="https://lnkd.in/ekaHayS"/>
    <hyperlink ref="U6" r:id="rId14" display="https://pbs.twimg.com/media/DwThpksX4AEer0I.jpg"/>
    <hyperlink ref="U14" r:id="rId15" display="https://pbs.twimg.com/media/DwVDHgdX4AE3nDp.jpg"/>
    <hyperlink ref="U15" r:id="rId16" display="https://pbs.twimg.com/media/DvcM269XcAA5asj.jpg"/>
    <hyperlink ref="U16" r:id="rId17" display="https://pbs.twimg.com/media/DwU2V2RXQAAWLUt.jpg"/>
    <hyperlink ref="U19" r:id="rId18" display="https://pbs.twimg.com/media/Dwam5uYWkAMU_K7.jpg"/>
    <hyperlink ref="U20" r:id="rId19" display="https://pbs.twimg.com/media/DwfPBKmX4AAQeTl.jpg"/>
    <hyperlink ref="V3" r:id="rId20" display="http://abs.twimg.com/sticky/default_profile_images/default_profile_normal.png"/>
    <hyperlink ref="V4" r:id="rId21" display="http://pbs.twimg.com/profile_images/800624133616726016/WkSrgGo3_normal.jpg"/>
    <hyperlink ref="V5" r:id="rId22" display="http://pbs.twimg.com/profile_images/988863275/frenda_steve_1a_normal.jpeg"/>
    <hyperlink ref="V6" r:id="rId23" display="https://pbs.twimg.com/media/DwThpksX4AEer0I.jpg"/>
    <hyperlink ref="V7" r:id="rId24" display="http://pbs.twimg.com/profile_images/936246179104546816/vPnBBHn-_normal.jpg"/>
    <hyperlink ref="V8" r:id="rId25" display="http://pbs.twimg.com/profile_images/510447824958279680/UIsiSyvt_normal.png"/>
    <hyperlink ref="V9" r:id="rId26" display="http://pbs.twimg.com/profile_images/877962175997812736/iyfQEmTp_normal.jpg"/>
    <hyperlink ref="V10" r:id="rId27" display="http://pbs.twimg.com/profile_images/3125342787/abeafaa117b8b5dad1329e8d7c208ee9_normal.png"/>
    <hyperlink ref="V11" r:id="rId28" display="http://pbs.twimg.com/profile_images/474221607884308480/mzsCEXDC_normal.jpeg"/>
    <hyperlink ref="V12" r:id="rId29" display="http://pbs.twimg.com/profile_images/474188426015567873/Rz9mSeMm_normal.jpeg"/>
    <hyperlink ref="V13" r:id="rId30" display="http://pbs.twimg.com/profile_images/1014173125129449475/trt5y-rE_normal.jpg"/>
    <hyperlink ref="V14" r:id="rId31" display="https://pbs.twimg.com/media/DwVDHgdX4AE3nDp.jpg"/>
    <hyperlink ref="V15" r:id="rId32" display="https://pbs.twimg.com/media/DvcM269XcAA5asj.jpg"/>
    <hyperlink ref="V16" r:id="rId33" display="https://pbs.twimg.com/media/DwU2V2RXQAAWLUt.jpg"/>
    <hyperlink ref="V17" r:id="rId34" display="http://pbs.twimg.com/profile_images/785535689819561984/X5KiijPc_normal.jpg"/>
    <hyperlink ref="V18" r:id="rId35" display="http://pbs.twimg.com/profile_images/785535689819561984/X5KiijPc_normal.jpg"/>
    <hyperlink ref="V19" r:id="rId36" display="https://pbs.twimg.com/media/Dwam5uYWkAMU_K7.jpg"/>
    <hyperlink ref="V20" r:id="rId37" display="https://pbs.twimg.com/media/DwfPBKmX4AAQeTl.jpg"/>
    <hyperlink ref="V21" r:id="rId38" display="http://pbs.twimg.com/profile_images/459409141228777472/RfDnn7bb_normal.jpeg"/>
    <hyperlink ref="V22" r:id="rId39" display="http://pbs.twimg.com/profile_images/459409141228777472/RfDnn7bb_normal.jpeg"/>
    <hyperlink ref="V23" r:id="rId40" display="http://pbs.twimg.com/profile_images/459409141228777472/RfDnn7bb_normal.jpeg"/>
    <hyperlink ref="X3" r:id="rId41" display="https://twitter.com/#!/mediagrowth18/status/1080627012765503488"/>
    <hyperlink ref="X4" r:id="rId42" display="https://twitter.com/#!/laura_freund/status/1080856144548110337"/>
    <hyperlink ref="X5" r:id="rId43" display="https://twitter.com/#!/stevefrenda1/status/1080874137265098754"/>
    <hyperlink ref="X6" r:id="rId44" display="https://twitter.com/#!/bceagle47/status/1082237916221505537"/>
    <hyperlink ref="X7" r:id="rId45" display="https://twitter.com/#!/hrg_inc/status/1075118680260927490"/>
    <hyperlink ref="X8" r:id="rId46" display="https://twitter.com/#!/zimsusa/status/1082331589101658112"/>
    <hyperlink ref="X9" r:id="rId47" display="https://twitter.com/#!/path2purchaseiq/status/1082332288279552001"/>
    <hyperlink ref="X10" r:id="rId48" display="https://twitter.com/#!/ccentral360/status/1082345350248185856"/>
    <hyperlink ref="X11" r:id="rId49" display="https://twitter.com/#!/chainstoreage/status/1080932850482991111"/>
    <hyperlink ref="X12" r:id="rId50" display="https://twitter.com/#!/bdoconsumer/status/1082627480832356353"/>
    <hyperlink ref="X13" r:id="rId51" display="https://twitter.com/#!/aarete/status/1082634275525144576"/>
    <hyperlink ref="X14" r:id="rId52" display="https://twitter.com/#!/ensembleiq/status/1082345083561758721"/>
    <hyperlink ref="X15" r:id="rId53" display="https://twitter.com/#!/cgtmagazine/status/1078344775475097601"/>
    <hyperlink ref="X16" r:id="rId54" display="https://twitter.com/#!/cgtmagazine/status/1082331036711878656"/>
    <hyperlink ref="X17" r:id="rId55" display="https://twitter.com/#!/simoneknaap/status/1078730807588593666"/>
    <hyperlink ref="X18" r:id="rId56" display="https://twitter.com/#!/simoneknaap/status/1083123251725901824"/>
    <hyperlink ref="X19" r:id="rId57" display="https://twitter.com/#!/ensembleiq/status/1082736273515790338"/>
    <hyperlink ref="X20" r:id="rId58" display="https://twitter.com/#!/ensembleiq/status/1083061855990493185"/>
    <hyperlink ref="X21" r:id="rId59" display="https://twitter.com/#!/davidshanker/status/1082750725975928834"/>
    <hyperlink ref="X22" r:id="rId60" display="https://twitter.com/#!/davidshanker/status/1080854336492765186"/>
    <hyperlink ref="X23" r:id="rId61" display="https://twitter.com/#!/davidshanker/status/1083160394766708736"/>
  </hyperlinks>
  <printOptions/>
  <pageMargins left="0.7" right="0.7" top="0.75" bottom="0.75" header="0.3" footer="0.3"/>
  <pageSetup horizontalDpi="600" verticalDpi="600" orientation="portrait" r:id="rId65"/>
  <legacyDrawing r:id="rId63"/>
  <tableParts>
    <tablePart r:id="rId6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v>
      </c>
      <c r="B1" s="13" t="s">
        <v>34</v>
      </c>
    </row>
    <row r="2" spans="1:2" ht="15">
      <c r="A2" s="124" t="s">
        <v>223</v>
      </c>
      <c r="B2" s="85">
        <v>32</v>
      </c>
    </row>
    <row r="3" spans="1:2" ht="15">
      <c r="A3" s="124" t="s">
        <v>225</v>
      </c>
      <c r="B3" s="85">
        <v>20</v>
      </c>
    </row>
    <row r="4" spans="1:2" ht="15">
      <c r="A4" s="124" t="s">
        <v>224</v>
      </c>
      <c r="B4" s="85">
        <v>12</v>
      </c>
    </row>
    <row r="5" spans="1:2" ht="15">
      <c r="A5" s="124" t="s">
        <v>228</v>
      </c>
      <c r="B5" s="85">
        <v>0</v>
      </c>
    </row>
    <row r="6" spans="1:2" ht="15">
      <c r="A6" s="124" t="s">
        <v>219</v>
      </c>
      <c r="B6" s="85">
        <v>0</v>
      </c>
    </row>
    <row r="7" spans="1:2" ht="15">
      <c r="A7" s="124" t="s">
        <v>221</v>
      </c>
      <c r="B7" s="85">
        <v>0</v>
      </c>
    </row>
    <row r="8" spans="1:2" ht="15">
      <c r="A8" s="124" t="s">
        <v>222</v>
      </c>
      <c r="B8" s="85">
        <v>0</v>
      </c>
    </row>
    <row r="9" spans="1:2" ht="15">
      <c r="A9" s="124" t="s">
        <v>212</v>
      </c>
      <c r="B9" s="85">
        <v>0</v>
      </c>
    </row>
    <row r="10" spans="1:2" ht="15">
      <c r="A10" s="124" t="s">
        <v>220</v>
      </c>
      <c r="B10" s="85">
        <v>0</v>
      </c>
    </row>
    <row r="11" spans="1:2" ht="15">
      <c r="A11" s="124" t="s">
        <v>218</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5" t="s">
        <v>852</v>
      </c>
      <c r="B25" t="s">
        <v>851</v>
      </c>
    </row>
    <row r="26" spans="1:2" ht="15">
      <c r="A26" s="136">
        <v>43452.833819444444</v>
      </c>
      <c r="B26" s="3">
        <v>1</v>
      </c>
    </row>
    <row r="27" spans="1:2" ht="15">
      <c r="A27" s="136">
        <v>43461.73614583333</v>
      </c>
      <c r="B27" s="3">
        <v>1</v>
      </c>
    </row>
    <row r="28" spans="1:2" ht="15">
      <c r="A28" s="136">
        <v>43462.801400462966</v>
      </c>
      <c r="B28" s="3">
        <v>1</v>
      </c>
    </row>
    <row r="29" spans="1:2" ht="15">
      <c r="A29" s="136">
        <v>43468.03392361111</v>
      </c>
      <c r="B29" s="3">
        <v>1</v>
      </c>
    </row>
    <row r="30" spans="1:2" ht="15">
      <c r="A30" s="136">
        <v>43468.661215277774</v>
      </c>
      <c r="B30" s="3">
        <v>1</v>
      </c>
    </row>
    <row r="31" spans="1:2" ht="15">
      <c r="A31" s="136">
        <v>43468.6662037037</v>
      </c>
      <c r="B31" s="3">
        <v>1</v>
      </c>
    </row>
    <row r="32" spans="1:2" ht="15">
      <c r="A32" s="136">
        <v>43468.71585648148</v>
      </c>
      <c r="B32" s="3">
        <v>1</v>
      </c>
    </row>
    <row r="33" spans="1:2" ht="15">
      <c r="A33" s="136">
        <v>43468.87787037037</v>
      </c>
      <c r="B33" s="3">
        <v>1</v>
      </c>
    </row>
    <row r="34" spans="1:2" ht="15">
      <c r="A34" s="136">
        <v>43472.479166666664</v>
      </c>
      <c r="B34" s="3">
        <v>1</v>
      </c>
    </row>
    <row r="35" spans="1:2" ht="15">
      <c r="A35" s="136">
        <v>43472.736134259256</v>
      </c>
      <c r="B35" s="3">
        <v>1</v>
      </c>
    </row>
    <row r="36" spans="1:2" ht="15">
      <c r="A36" s="136">
        <v>43472.737662037034</v>
      </c>
      <c r="B36" s="3">
        <v>1</v>
      </c>
    </row>
    <row r="37" spans="1:2" ht="15">
      <c r="A37" s="136">
        <v>43472.739583333336</v>
      </c>
      <c r="B37" s="3">
        <v>1</v>
      </c>
    </row>
    <row r="38" spans="1:2" ht="15">
      <c r="A38" s="136">
        <v>43472.77489583333</v>
      </c>
      <c r="B38" s="3">
        <v>1</v>
      </c>
    </row>
    <row r="39" spans="1:2" ht="15">
      <c r="A39" s="136">
        <v>43472.77563657407</v>
      </c>
      <c r="B39" s="3">
        <v>1</v>
      </c>
    </row>
    <row r="40" spans="1:2" ht="15">
      <c r="A40" s="136">
        <v>43473.55416666667</v>
      </c>
      <c r="B40" s="3">
        <v>1</v>
      </c>
    </row>
    <row r="41" spans="1:2" ht="15">
      <c r="A41" s="136">
        <v>43473.572916666664</v>
      </c>
      <c r="B41" s="3">
        <v>1</v>
      </c>
    </row>
    <row r="42" spans="1:2" ht="15">
      <c r="A42" s="136">
        <v>43473.854375</v>
      </c>
      <c r="B42" s="3">
        <v>1</v>
      </c>
    </row>
    <row r="43" spans="1:2" ht="15">
      <c r="A43" s="136">
        <v>43473.89425925926</v>
      </c>
      <c r="B43" s="3">
        <v>1</v>
      </c>
    </row>
    <row r="44" spans="1:2" ht="15">
      <c r="A44" s="136">
        <v>43474.7528125</v>
      </c>
      <c r="B44" s="3">
        <v>1</v>
      </c>
    </row>
    <row r="45" spans="1:2" ht="15">
      <c r="A45" s="136">
        <v>43474.92223379629</v>
      </c>
      <c r="B45" s="3">
        <v>1</v>
      </c>
    </row>
    <row r="46" spans="1:2" ht="15">
      <c r="A46" s="136">
        <v>43475.024722222224</v>
      </c>
      <c r="B46" s="3">
        <v>1</v>
      </c>
    </row>
    <row r="47" spans="1:2" ht="15">
      <c r="A47" s="136" t="s">
        <v>853</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192</v>
      </c>
      <c r="AT2" s="13" t="s">
        <v>368</v>
      </c>
      <c r="AU2" s="13" t="s">
        <v>369</v>
      </c>
      <c r="AV2" s="13" t="s">
        <v>370</v>
      </c>
      <c r="AW2" s="13" t="s">
        <v>371</v>
      </c>
      <c r="AX2" s="13" t="s">
        <v>372</v>
      </c>
      <c r="AY2" s="13" t="s">
        <v>373</v>
      </c>
      <c r="AZ2" s="13" t="s">
        <v>545</v>
      </c>
      <c r="BA2" s="130" t="s">
        <v>730</v>
      </c>
      <c r="BB2" s="130" t="s">
        <v>733</v>
      </c>
      <c r="BC2" s="130" t="s">
        <v>734</v>
      </c>
      <c r="BD2" s="130" t="s">
        <v>735</v>
      </c>
      <c r="BE2" s="130" t="s">
        <v>736</v>
      </c>
      <c r="BF2" s="130" t="s">
        <v>741</v>
      </c>
      <c r="BG2" s="130" t="s">
        <v>744</v>
      </c>
      <c r="BH2" s="130" t="s">
        <v>759</v>
      </c>
      <c r="BI2" s="130" t="s">
        <v>763</v>
      </c>
      <c r="BJ2" s="130" t="s">
        <v>777</v>
      </c>
      <c r="BK2" s="130" t="s">
        <v>838</v>
      </c>
      <c r="BL2" s="130" t="s">
        <v>839</v>
      </c>
      <c r="BM2" s="130" t="s">
        <v>840</v>
      </c>
      <c r="BN2" s="130" t="s">
        <v>841</v>
      </c>
      <c r="BO2" s="130" t="s">
        <v>842</v>
      </c>
      <c r="BP2" s="130" t="s">
        <v>843</v>
      </c>
      <c r="BQ2" s="130" t="s">
        <v>844</v>
      </c>
      <c r="BR2" s="130" t="s">
        <v>845</v>
      </c>
      <c r="BS2" s="130" t="s">
        <v>847</v>
      </c>
      <c r="BT2" s="3"/>
      <c r="BU2" s="3"/>
    </row>
    <row r="3" spans="1:73" ht="15" customHeight="1">
      <c r="A3" s="50" t="s">
        <v>212</v>
      </c>
      <c r="B3" s="53"/>
      <c r="C3" s="53" t="s">
        <v>64</v>
      </c>
      <c r="D3" s="54">
        <v>162</v>
      </c>
      <c r="E3" s="55"/>
      <c r="F3" s="112" t="s">
        <v>290</v>
      </c>
      <c r="G3" s="53"/>
      <c r="H3" s="57" t="s">
        <v>212</v>
      </c>
      <c r="I3" s="56"/>
      <c r="J3" s="56"/>
      <c r="K3" s="114" t="s">
        <v>479</v>
      </c>
      <c r="L3" s="59">
        <v>1</v>
      </c>
      <c r="M3" s="60">
        <v>4039.556884765625</v>
      </c>
      <c r="N3" s="60">
        <v>5772.95166015625</v>
      </c>
      <c r="O3" s="58"/>
      <c r="P3" s="61"/>
      <c r="Q3" s="61"/>
      <c r="R3" s="51"/>
      <c r="S3" s="51">
        <v>1</v>
      </c>
      <c r="T3" s="51">
        <v>1</v>
      </c>
      <c r="U3" s="52">
        <v>0</v>
      </c>
      <c r="V3" s="52">
        <v>0</v>
      </c>
      <c r="W3" s="52">
        <v>0</v>
      </c>
      <c r="X3" s="52">
        <v>0.999971</v>
      </c>
      <c r="Y3" s="52">
        <v>0</v>
      </c>
      <c r="Z3" s="52" t="s">
        <v>849</v>
      </c>
      <c r="AA3" s="62">
        <v>3</v>
      </c>
      <c r="AB3" s="62"/>
      <c r="AC3" s="63"/>
      <c r="AD3" s="85" t="s">
        <v>374</v>
      </c>
      <c r="AE3" s="85">
        <v>2</v>
      </c>
      <c r="AF3" s="85">
        <v>21</v>
      </c>
      <c r="AG3" s="85">
        <v>113</v>
      </c>
      <c r="AH3" s="85">
        <v>0</v>
      </c>
      <c r="AI3" s="85"/>
      <c r="AJ3" s="85"/>
      <c r="AK3" s="85"/>
      <c r="AL3" s="85"/>
      <c r="AM3" s="85"/>
      <c r="AN3" s="87">
        <v>39853.79888888889</v>
      </c>
      <c r="AO3" s="89" t="s">
        <v>434</v>
      </c>
      <c r="AP3" s="85" t="b">
        <v>1</v>
      </c>
      <c r="AQ3" s="85" t="b">
        <v>0</v>
      </c>
      <c r="AR3" s="85" t="b">
        <v>0</v>
      </c>
      <c r="AS3" s="85" t="s">
        <v>345</v>
      </c>
      <c r="AT3" s="85">
        <v>0</v>
      </c>
      <c r="AU3" s="89" t="s">
        <v>450</v>
      </c>
      <c r="AV3" s="85" t="b">
        <v>0</v>
      </c>
      <c r="AW3" s="85" t="s">
        <v>461</v>
      </c>
      <c r="AX3" s="89" t="s">
        <v>462</v>
      </c>
      <c r="AY3" s="85" t="s">
        <v>66</v>
      </c>
      <c r="AZ3" s="85" t="str">
        <f>REPLACE(INDEX(GroupVertices[Group],MATCH(Vertices[[#This Row],[Vertex]],GroupVertices[Vertex],0)),1,1,"")</f>
        <v>2</v>
      </c>
      <c r="BA3" s="51" t="s">
        <v>250</v>
      </c>
      <c r="BB3" s="51" t="s">
        <v>250</v>
      </c>
      <c r="BC3" s="51" t="s">
        <v>264</v>
      </c>
      <c r="BD3" s="51" t="s">
        <v>264</v>
      </c>
      <c r="BE3" s="51"/>
      <c r="BF3" s="51"/>
      <c r="BG3" s="131" t="s">
        <v>745</v>
      </c>
      <c r="BH3" s="131" t="s">
        <v>745</v>
      </c>
      <c r="BI3" s="131" t="s">
        <v>764</v>
      </c>
      <c r="BJ3" s="131" t="s">
        <v>764</v>
      </c>
      <c r="BK3" s="131">
        <v>0</v>
      </c>
      <c r="BL3" s="134">
        <v>0</v>
      </c>
      <c r="BM3" s="131">
        <v>0</v>
      </c>
      <c r="BN3" s="134">
        <v>0</v>
      </c>
      <c r="BO3" s="131">
        <v>0</v>
      </c>
      <c r="BP3" s="134">
        <v>0</v>
      </c>
      <c r="BQ3" s="131">
        <v>9</v>
      </c>
      <c r="BR3" s="134">
        <v>100</v>
      </c>
      <c r="BS3" s="131">
        <v>9</v>
      </c>
      <c r="BT3" s="3"/>
      <c r="BU3" s="3"/>
    </row>
    <row r="4" spans="1:76" ht="15">
      <c r="A4" s="14" t="s">
        <v>213</v>
      </c>
      <c r="B4" s="15"/>
      <c r="C4" s="15" t="s">
        <v>64</v>
      </c>
      <c r="D4" s="93">
        <v>275.5907928388747</v>
      </c>
      <c r="E4" s="81"/>
      <c r="F4" s="112" t="s">
        <v>291</v>
      </c>
      <c r="G4" s="15"/>
      <c r="H4" s="16" t="s">
        <v>213</v>
      </c>
      <c r="I4" s="66"/>
      <c r="J4" s="66"/>
      <c r="K4" s="114" t="s">
        <v>480</v>
      </c>
      <c r="L4" s="94">
        <v>1</v>
      </c>
      <c r="M4" s="95">
        <v>283.4999084472656</v>
      </c>
      <c r="N4" s="95">
        <v>9266.6279296875</v>
      </c>
      <c r="O4" s="77"/>
      <c r="P4" s="96"/>
      <c r="Q4" s="96"/>
      <c r="R4" s="97"/>
      <c r="S4" s="51">
        <v>0</v>
      </c>
      <c r="T4" s="51">
        <v>2</v>
      </c>
      <c r="U4" s="52">
        <v>0</v>
      </c>
      <c r="V4" s="52">
        <v>0.066667</v>
      </c>
      <c r="W4" s="52">
        <v>0.137884</v>
      </c>
      <c r="X4" s="52">
        <v>0.73749</v>
      </c>
      <c r="Y4" s="52">
        <v>0.5</v>
      </c>
      <c r="Z4" s="52">
        <v>0</v>
      </c>
      <c r="AA4" s="82">
        <v>4</v>
      </c>
      <c r="AB4" s="82"/>
      <c r="AC4" s="98"/>
      <c r="AD4" s="85" t="s">
        <v>375</v>
      </c>
      <c r="AE4" s="85">
        <v>4991</v>
      </c>
      <c r="AF4" s="85">
        <v>1187</v>
      </c>
      <c r="AG4" s="85">
        <v>2459</v>
      </c>
      <c r="AH4" s="85">
        <v>93</v>
      </c>
      <c r="AI4" s="85"/>
      <c r="AJ4" s="85" t="s">
        <v>391</v>
      </c>
      <c r="AK4" s="85" t="s">
        <v>407</v>
      </c>
      <c r="AL4" s="89" t="s">
        <v>420</v>
      </c>
      <c r="AM4" s="85"/>
      <c r="AN4" s="87">
        <v>41787.172476851854</v>
      </c>
      <c r="AO4" s="89" t="s">
        <v>435</v>
      </c>
      <c r="AP4" s="85" t="b">
        <v>0</v>
      </c>
      <c r="AQ4" s="85" t="b">
        <v>0</v>
      </c>
      <c r="AR4" s="85" t="b">
        <v>1</v>
      </c>
      <c r="AS4" s="85" t="s">
        <v>345</v>
      </c>
      <c r="AT4" s="85">
        <v>112</v>
      </c>
      <c r="AU4" s="89" t="s">
        <v>450</v>
      </c>
      <c r="AV4" s="85" t="b">
        <v>0</v>
      </c>
      <c r="AW4" s="85" t="s">
        <v>461</v>
      </c>
      <c r="AX4" s="89" t="s">
        <v>463</v>
      </c>
      <c r="AY4" s="85" t="s">
        <v>66</v>
      </c>
      <c r="AZ4" s="85" t="str">
        <f>REPLACE(INDEX(GroupVertices[Group],MATCH(Vertices[[#This Row],[Vertex]],GroupVertices[Vertex],0)),1,1,"")</f>
        <v>1</v>
      </c>
      <c r="BA4" s="51"/>
      <c r="BB4" s="51"/>
      <c r="BC4" s="51"/>
      <c r="BD4" s="51"/>
      <c r="BE4" s="51"/>
      <c r="BF4" s="51"/>
      <c r="BG4" s="131" t="s">
        <v>746</v>
      </c>
      <c r="BH4" s="131" t="s">
        <v>746</v>
      </c>
      <c r="BI4" s="131" t="s">
        <v>765</v>
      </c>
      <c r="BJ4" s="131" t="s">
        <v>765</v>
      </c>
      <c r="BK4" s="131">
        <v>0</v>
      </c>
      <c r="BL4" s="134">
        <v>0</v>
      </c>
      <c r="BM4" s="131">
        <v>0</v>
      </c>
      <c r="BN4" s="134">
        <v>0</v>
      </c>
      <c r="BO4" s="131">
        <v>0</v>
      </c>
      <c r="BP4" s="134">
        <v>0</v>
      </c>
      <c r="BQ4" s="131">
        <v>4</v>
      </c>
      <c r="BR4" s="134">
        <v>100</v>
      </c>
      <c r="BS4" s="131">
        <v>4</v>
      </c>
      <c r="BT4" s="2"/>
      <c r="BU4" s="3"/>
      <c r="BV4" s="3"/>
      <c r="BW4" s="3"/>
      <c r="BX4" s="3"/>
    </row>
    <row r="5" spans="1:76" ht="15">
      <c r="A5" s="14" t="s">
        <v>223</v>
      </c>
      <c r="B5" s="15"/>
      <c r="C5" s="15" t="s">
        <v>64</v>
      </c>
      <c r="D5" s="93">
        <v>173.9825621948384</v>
      </c>
      <c r="E5" s="81"/>
      <c r="F5" s="112" t="s">
        <v>456</v>
      </c>
      <c r="G5" s="15"/>
      <c r="H5" s="16" t="s">
        <v>223</v>
      </c>
      <c r="I5" s="66"/>
      <c r="J5" s="66"/>
      <c r="K5" s="114" t="s">
        <v>481</v>
      </c>
      <c r="L5" s="94">
        <v>9999</v>
      </c>
      <c r="M5" s="95">
        <v>1533.5201416015625</v>
      </c>
      <c r="N5" s="95">
        <v>5005.80126953125</v>
      </c>
      <c r="O5" s="77"/>
      <c r="P5" s="96"/>
      <c r="Q5" s="96"/>
      <c r="R5" s="97"/>
      <c r="S5" s="51">
        <v>5</v>
      </c>
      <c r="T5" s="51">
        <v>2</v>
      </c>
      <c r="U5" s="52">
        <v>32</v>
      </c>
      <c r="V5" s="52">
        <v>0.1</v>
      </c>
      <c r="W5" s="52">
        <v>0.280839</v>
      </c>
      <c r="X5" s="52">
        <v>2.04517</v>
      </c>
      <c r="Y5" s="52">
        <v>0.1</v>
      </c>
      <c r="Z5" s="52">
        <v>0</v>
      </c>
      <c r="AA5" s="82">
        <v>5</v>
      </c>
      <c r="AB5" s="82"/>
      <c r="AC5" s="98"/>
      <c r="AD5" s="85" t="s">
        <v>376</v>
      </c>
      <c r="AE5" s="85">
        <v>32</v>
      </c>
      <c r="AF5" s="85">
        <v>144</v>
      </c>
      <c r="AG5" s="85">
        <v>463</v>
      </c>
      <c r="AH5" s="85">
        <v>1</v>
      </c>
      <c r="AI5" s="85"/>
      <c r="AJ5" s="85" t="s">
        <v>392</v>
      </c>
      <c r="AK5" s="85" t="s">
        <v>408</v>
      </c>
      <c r="AL5" s="89" t="s">
        <v>421</v>
      </c>
      <c r="AM5" s="85"/>
      <c r="AN5" s="87">
        <v>42593.69856481482</v>
      </c>
      <c r="AO5" s="89" t="s">
        <v>436</v>
      </c>
      <c r="AP5" s="85" t="b">
        <v>0</v>
      </c>
      <c r="AQ5" s="85" t="b">
        <v>0</v>
      </c>
      <c r="AR5" s="85" t="b">
        <v>0</v>
      </c>
      <c r="AS5" s="85" t="s">
        <v>345</v>
      </c>
      <c r="AT5" s="85">
        <v>30</v>
      </c>
      <c r="AU5" s="89" t="s">
        <v>450</v>
      </c>
      <c r="AV5" s="85" t="b">
        <v>0</v>
      </c>
      <c r="AW5" s="85" t="s">
        <v>461</v>
      </c>
      <c r="AX5" s="89" t="s">
        <v>464</v>
      </c>
      <c r="AY5" s="85" t="s">
        <v>66</v>
      </c>
      <c r="AZ5" s="85" t="str">
        <f>REPLACE(INDEX(GroupVertices[Group],MATCH(Vertices[[#This Row],[Vertex]],GroupVertices[Vertex],0)),1,1,"")</f>
        <v>1</v>
      </c>
      <c r="BA5" s="51" t="s">
        <v>731</v>
      </c>
      <c r="BB5" s="51" t="s">
        <v>731</v>
      </c>
      <c r="BC5" s="51" t="s">
        <v>268</v>
      </c>
      <c r="BD5" s="51" t="s">
        <v>268</v>
      </c>
      <c r="BE5" s="51" t="s">
        <v>737</v>
      </c>
      <c r="BF5" s="51" t="s">
        <v>737</v>
      </c>
      <c r="BG5" s="131" t="s">
        <v>747</v>
      </c>
      <c r="BH5" s="131" t="s">
        <v>760</v>
      </c>
      <c r="BI5" s="131" t="s">
        <v>698</v>
      </c>
      <c r="BJ5" s="131" t="s">
        <v>698</v>
      </c>
      <c r="BK5" s="131">
        <v>10</v>
      </c>
      <c r="BL5" s="134">
        <v>10.309278350515465</v>
      </c>
      <c r="BM5" s="131">
        <v>1</v>
      </c>
      <c r="BN5" s="134">
        <v>1.0309278350515463</v>
      </c>
      <c r="BO5" s="131">
        <v>0</v>
      </c>
      <c r="BP5" s="134">
        <v>0</v>
      </c>
      <c r="BQ5" s="131">
        <v>86</v>
      </c>
      <c r="BR5" s="134">
        <v>88.65979381443299</v>
      </c>
      <c r="BS5" s="131">
        <v>97</v>
      </c>
      <c r="BT5" s="2"/>
      <c r="BU5" s="3"/>
      <c r="BV5" s="3"/>
      <c r="BW5" s="3"/>
      <c r="BX5" s="3"/>
    </row>
    <row r="6" spans="1:76" ht="15">
      <c r="A6" s="14" t="s">
        <v>226</v>
      </c>
      <c r="B6" s="15"/>
      <c r="C6" s="15" t="s">
        <v>64</v>
      </c>
      <c r="D6" s="93">
        <v>222.01023017902813</v>
      </c>
      <c r="E6" s="81"/>
      <c r="F6" s="112" t="s">
        <v>301</v>
      </c>
      <c r="G6" s="15"/>
      <c r="H6" s="16" t="s">
        <v>226</v>
      </c>
      <c r="I6" s="66"/>
      <c r="J6" s="66"/>
      <c r="K6" s="114" t="s">
        <v>482</v>
      </c>
      <c r="L6" s="94">
        <v>1</v>
      </c>
      <c r="M6" s="95">
        <v>2504.62646484375</v>
      </c>
      <c r="N6" s="95">
        <v>9522.2236328125</v>
      </c>
      <c r="O6" s="77"/>
      <c r="P6" s="96"/>
      <c r="Q6" s="96"/>
      <c r="R6" s="97"/>
      <c r="S6" s="51">
        <v>2</v>
      </c>
      <c r="T6" s="51">
        <v>2</v>
      </c>
      <c r="U6" s="52">
        <v>0</v>
      </c>
      <c r="V6" s="52">
        <v>0.066667</v>
      </c>
      <c r="W6" s="52">
        <v>0.179209</v>
      </c>
      <c r="X6" s="52">
        <v>1.050922</v>
      </c>
      <c r="Y6" s="52">
        <v>0.5</v>
      </c>
      <c r="Z6" s="52">
        <v>0</v>
      </c>
      <c r="AA6" s="82">
        <v>6</v>
      </c>
      <c r="AB6" s="82"/>
      <c r="AC6" s="98"/>
      <c r="AD6" s="85" t="s">
        <v>377</v>
      </c>
      <c r="AE6" s="85">
        <v>2127</v>
      </c>
      <c r="AF6" s="85">
        <v>637</v>
      </c>
      <c r="AG6" s="85">
        <v>3577</v>
      </c>
      <c r="AH6" s="85">
        <v>2614</v>
      </c>
      <c r="AI6" s="85"/>
      <c r="AJ6" s="85" t="s">
        <v>393</v>
      </c>
      <c r="AK6" s="85" t="s">
        <v>409</v>
      </c>
      <c r="AL6" s="85"/>
      <c r="AM6" s="85"/>
      <c r="AN6" s="87">
        <v>39536.86829861111</v>
      </c>
      <c r="AO6" s="89" t="s">
        <v>437</v>
      </c>
      <c r="AP6" s="85" t="b">
        <v>0</v>
      </c>
      <c r="AQ6" s="85" t="b">
        <v>0</v>
      </c>
      <c r="AR6" s="85" t="b">
        <v>1</v>
      </c>
      <c r="AS6" s="85" t="s">
        <v>345</v>
      </c>
      <c r="AT6" s="85">
        <v>41</v>
      </c>
      <c r="AU6" s="89" t="s">
        <v>450</v>
      </c>
      <c r="AV6" s="85" t="b">
        <v>0</v>
      </c>
      <c r="AW6" s="85" t="s">
        <v>461</v>
      </c>
      <c r="AX6" s="89" t="s">
        <v>465</v>
      </c>
      <c r="AY6" s="85" t="s">
        <v>66</v>
      </c>
      <c r="AZ6" s="85" t="str">
        <f>REPLACE(INDEX(GroupVertices[Group],MATCH(Vertices[[#This Row],[Vertex]],GroupVertices[Vertex],0)),1,1,"")</f>
        <v>1</v>
      </c>
      <c r="BA6" s="51" t="s">
        <v>732</v>
      </c>
      <c r="BB6" s="51" t="s">
        <v>732</v>
      </c>
      <c r="BC6" s="51" t="s">
        <v>270</v>
      </c>
      <c r="BD6" s="51" t="s">
        <v>270</v>
      </c>
      <c r="BE6" s="51" t="s">
        <v>738</v>
      </c>
      <c r="BF6" s="51" t="s">
        <v>742</v>
      </c>
      <c r="BG6" s="131" t="s">
        <v>748</v>
      </c>
      <c r="BH6" s="131" t="s">
        <v>761</v>
      </c>
      <c r="BI6" s="131" t="s">
        <v>766</v>
      </c>
      <c r="BJ6" s="131" t="s">
        <v>778</v>
      </c>
      <c r="BK6" s="131">
        <v>5</v>
      </c>
      <c r="BL6" s="134">
        <v>10.204081632653061</v>
      </c>
      <c r="BM6" s="131">
        <v>0</v>
      </c>
      <c r="BN6" s="134">
        <v>0</v>
      </c>
      <c r="BO6" s="131">
        <v>0</v>
      </c>
      <c r="BP6" s="134">
        <v>0</v>
      </c>
      <c r="BQ6" s="131">
        <v>44</v>
      </c>
      <c r="BR6" s="134">
        <v>89.79591836734694</v>
      </c>
      <c r="BS6" s="131">
        <v>49</v>
      </c>
      <c r="BT6" s="2"/>
      <c r="BU6" s="3"/>
      <c r="BV6" s="3"/>
      <c r="BW6" s="3"/>
      <c r="BX6" s="3"/>
    </row>
    <row r="7" spans="1:76" ht="15">
      <c r="A7" s="14" t="s">
        <v>214</v>
      </c>
      <c r="B7" s="15"/>
      <c r="C7" s="15" t="s">
        <v>64</v>
      </c>
      <c r="D7" s="93">
        <v>225.90699837247152</v>
      </c>
      <c r="E7" s="81"/>
      <c r="F7" s="112" t="s">
        <v>292</v>
      </c>
      <c r="G7" s="15"/>
      <c r="H7" s="16" t="s">
        <v>214</v>
      </c>
      <c r="I7" s="66"/>
      <c r="J7" s="66"/>
      <c r="K7" s="114" t="s">
        <v>483</v>
      </c>
      <c r="L7" s="94">
        <v>1</v>
      </c>
      <c r="M7" s="95">
        <v>5959.443359375</v>
      </c>
      <c r="N7" s="95">
        <v>5772.95166015625</v>
      </c>
      <c r="O7" s="77"/>
      <c r="P7" s="96"/>
      <c r="Q7" s="96"/>
      <c r="R7" s="97"/>
      <c r="S7" s="51">
        <v>1</v>
      </c>
      <c r="T7" s="51">
        <v>1</v>
      </c>
      <c r="U7" s="52">
        <v>0</v>
      </c>
      <c r="V7" s="52">
        <v>0</v>
      </c>
      <c r="W7" s="52">
        <v>0</v>
      </c>
      <c r="X7" s="52">
        <v>0.999971</v>
      </c>
      <c r="Y7" s="52">
        <v>0</v>
      </c>
      <c r="Z7" s="52" t="s">
        <v>849</v>
      </c>
      <c r="AA7" s="82">
        <v>7</v>
      </c>
      <c r="AB7" s="82"/>
      <c r="AC7" s="98"/>
      <c r="AD7" s="85" t="s">
        <v>378</v>
      </c>
      <c r="AE7" s="85">
        <v>413</v>
      </c>
      <c r="AF7" s="85">
        <v>677</v>
      </c>
      <c r="AG7" s="85">
        <v>2022</v>
      </c>
      <c r="AH7" s="85">
        <v>46</v>
      </c>
      <c r="AI7" s="85"/>
      <c r="AJ7" s="85" t="s">
        <v>394</v>
      </c>
      <c r="AK7" s="85" t="s">
        <v>410</v>
      </c>
      <c r="AL7" s="85"/>
      <c r="AM7" s="85"/>
      <c r="AN7" s="87">
        <v>39956.5834375</v>
      </c>
      <c r="AO7" s="85"/>
      <c r="AP7" s="85" t="b">
        <v>0</v>
      </c>
      <c r="AQ7" s="85" t="b">
        <v>0</v>
      </c>
      <c r="AR7" s="85" t="b">
        <v>0</v>
      </c>
      <c r="AS7" s="85" t="s">
        <v>345</v>
      </c>
      <c r="AT7" s="85">
        <v>37</v>
      </c>
      <c r="AU7" s="89" t="s">
        <v>450</v>
      </c>
      <c r="AV7" s="85" t="b">
        <v>0</v>
      </c>
      <c r="AW7" s="85" t="s">
        <v>461</v>
      </c>
      <c r="AX7" s="89" t="s">
        <v>466</v>
      </c>
      <c r="AY7" s="85" t="s">
        <v>66</v>
      </c>
      <c r="AZ7" s="85" t="str">
        <f>REPLACE(INDEX(GroupVertices[Group],MATCH(Vertices[[#This Row],[Vertex]],GroupVertices[Vertex],0)),1,1,"")</f>
        <v>2</v>
      </c>
      <c r="BA7" s="51" t="s">
        <v>251</v>
      </c>
      <c r="BB7" s="51" t="s">
        <v>251</v>
      </c>
      <c r="BC7" s="51" t="s">
        <v>265</v>
      </c>
      <c r="BD7" s="51" t="s">
        <v>265</v>
      </c>
      <c r="BE7" s="51"/>
      <c r="BF7" s="51"/>
      <c r="BG7" s="131" t="s">
        <v>749</v>
      </c>
      <c r="BH7" s="131" t="s">
        <v>749</v>
      </c>
      <c r="BI7" s="131" t="s">
        <v>767</v>
      </c>
      <c r="BJ7" s="131" t="s">
        <v>767</v>
      </c>
      <c r="BK7" s="131">
        <v>2</v>
      </c>
      <c r="BL7" s="134">
        <v>10.526315789473685</v>
      </c>
      <c r="BM7" s="131">
        <v>0</v>
      </c>
      <c r="BN7" s="134">
        <v>0</v>
      </c>
      <c r="BO7" s="131">
        <v>0</v>
      </c>
      <c r="BP7" s="134">
        <v>0</v>
      </c>
      <c r="BQ7" s="131">
        <v>17</v>
      </c>
      <c r="BR7" s="134">
        <v>89.47368421052632</v>
      </c>
      <c r="BS7" s="131">
        <v>19</v>
      </c>
      <c r="BT7" s="2"/>
      <c r="BU7" s="3"/>
      <c r="BV7" s="3"/>
      <c r="BW7" s="3"/>
      <c r="BX7" s="3"/>
    </row>
    <row r="8" spans="1:76" ht="15">
      <c r="A8" s="14" t="s">
        <v>215</v>
      </c>
      <c r="B8" s="15"/>
      <c r="C8" s="15" t="s">
        <v>64</v>
      </c>
      <c r="D8" s="93">
        <v>181.7760985817252</v>
      </c>
      <c r="E8" s="81"/>
      <c r="F8" s="112" t="s">
        <v>457</v>
      </c>
      <c r="G8" s="15"/>
      <c r="H8" s="16" t="s">
        <v>215</v>
      </c>
      <c r="I8" s="66"/>
      <c r="J8" s="66"/>
      <c r="K8" s="114" t="s">
        <v>484</v>
      </c>
      <c r="L8" s="94">
        <v>1</v>
      </c>
      <c r="M8" s="95">
        <v>4039.556884765625</v>
      </c>
      <c r="N8" s="95">
        <v>8355.046875</v>
      </c>
      <c r="O8" s="77"/>
      <c r="P8" s="96"/>
      <c r="Q8" s="96"/>
      <c r="R8" s="97"/>
      <c r="S8" s="51">
        <v>1</v>
      </c>
      <c r="T8" s="51">
        <v>1</v>
      </c>
      <c r="U8" s="52">
        <v>0</v>
      </c>
      <c r="V8" s="52">
        <v>0</v>
      </c>
      <c r="W8" s="52">
        <v>0</v>
      </c>
      <c r="X8" s="52">
        <v>0.999971</v>
      </c>
      <c r="Y8" s="52">
        <v>0</v>
      </c>
      <c r="Z8" s="52" t="s">
        <v>849</v>
      </c>
      <c r="AA8" s="82">
        <v>8</v>
      </c>
      <c r="AB8" s="82"/>
      <c r="AC8" s="98"/>
      <c r="AD8" s="85" t="s">
        <v>379</v>
      </c>
      <c r="AE8" s="85">
        <v>411</v>
      </c>
      <c r="AF8" s="85">
        <v>224</v>
      </c>
      <c r="AG8" s="85">
        <v>794</v>
      </c>
      <c r="AH8" s="85">
        <v>189</v>
      </c>
      <c r="AI8" s="85"/>
      <c r="AJ8" s="85" t="s">
        <v>395</v>
      </c>
      <c r="AK8" s="85" t="s">
        <v>411</v>
      </c>
      <c r="AL8" s="85"/>
      <c r="AM8" s="85"/>
      <c r="AN8" s="87">
        <v>40664.105474537035</v>
      </c>
      <c r="AO8" s="89" t="s">
        <v>438</v>
      </c>
      <c r="AP8" s="85" t="b">
        <v>0</v>
      </c>
      <c r="AQ8" s="85" t="b">
        <v>0</v>
      </c>
      <c r="AR8" s="85" t="b">
        <v>1</v>
      </c>
      <c r="AS8" s="85" t="s">
        <v>345</v>
      </c>
      <c r="AT8" s="85">
        <v>22</v>
      </c>
      <c r="AU8" s="89" t="s">
        <v>450</v>
      </c>
      <c r="AV8" s="85" t="b">
        <v>0</v>
      </c>
      <c r="AW8" s="85" t="s">
        <v>461</v>
      </c>
      <c r="AX8" s="89" t="s">
        <v>467</v>
      </c>
      <c r="AY8" s="85" t="s">
        <v>66</v>
      </c>
      <c r="AZ8" s="85" t="str">
        <f>REPLACE(INDEX(GroupVertices[Group],MATCH(Vertices[[#This Row],[Vertex]],GroupVertices[Vertex],0)),1,1,"")</f>
        <v>2</v>
      </c>
      <c r="BA8" s="51" t="s">
        <v>252</v>
      </c>
      <c r="BB8" s="51" t="s">
        <v>252</v>
      </c>
      <c r="BC8" s="51" t="s">
        <v>266</v>
      </c>
      <c r="BD8" s="51" t="s">
        <v>266</v>
      </c>
      <c r="BE8" s="51"/>
      <c r="BF8" s="51"/>
      <c r="BG8" s="131" t="s">
        <v>750</v>
      </c>
      <c r="BH8" s="131" t="s">
        <v>750</v>
      </c>
      <c r="BI8" s="131" t="s">
        <v>768</v>
      </c>
      <c r="BJ8" s="131" t="s">
        <v>768</v>
      </c>
      <c r="BK8" s="131">
        <v>0</v>
      </c>
      <c r="BL8" s="134">
        <v>0</v>
      </c>
      <c r="BM8" s="131">
        <v>0</v>
      </c>
      <c r="BN8" s="134">
        <v>0</v>
      </c>
      <c r="BO8" s="131">
        <v>0</v>
      </c>
      <c r="BP8" s="134">
        <v>0</v>
      </c>
      <c r="BQ8" s="131">
        <v>6</v>
      </c>
      <c r="BR8" s="134">
        <v>100</v>
      </c>
      <c r="BS8" s="131">
        <v>6</v>
      </c>
      <c r="BT8" s="2"/>
      <c r="BU8" s="3"/>
      <c r="BV8" s="3"/>
      <c r="BW8" s="3"/>
      <c r="BX8" s="3"/>
    </row>
    <row r="9" spans="1:76" ht="15">
      <c r="A9" s="14" t="s">
        <v>216</v>
      </c>
      <c r="B9" s="15"/>
      <c r="C9" s="15" t="s">
        <v>64</v>
      </c>
      <c r="D9" s="93">
        <v>242.3708439897698</v>
      </c>
      <c r="E9" s="81"/>
      <c r="F9" s="112" t="s">
        <v>293</v>
      </c>
      <c r="G9" s="15"/>
      <c r="H9" s="16" t="s">
        <v>216</v>
      </c>
      <c r="I9" s="66"/>
      <c r="J9" s="66"/>
      <c r="K9" s="114" t="s">
        <v>485</v>
      </c>
      <c r="L9" s="94">
        <v>1</v>
      </c>
      <c r="M9" s="95">
        <v>3079.614013671875</v>
      </c>
      <c r="N9" s="95">
        <v>2676.031494140625</v>
      </c>
      <c r="O9" s="77"/>
      <c r="P9" s="96"/>
      <c r="Q9" s="96"/>
      <c r="R9" s="97"/>
      <c r="S9" s="51">
        <v>1</v>
      </c>
      <c r="T9" s="51">
        <v>2</v>
      </c>
      <c r="U9" s="52">
        <v>0</v>
      </c>
      <c r="V9" s="52">
        <v>0.5</v>
      </c>
      <c r="W9" s="52">
        <v>0</v>
      </c>
      <c r="X9" s="52">
        <v>0.999971</v>
      </c>
      <c r="Y9" s="52">
        <v>0.5</v>
      </c>
      <c r="Z9" s="52">
        <v>0.5</v>
      </c>
      <c r="AA9" s="82">
        <v>9</v>
      </c>
      <c r="AB9" s="82"/>
      <c r="AC9" s="98"/>
      <c r="AD9" s="85" t="s">
        <v>380</v>
      </c>
      <c r="AE9" s="85">
        <v>1303</v>
      </c>
      <c r="AF9" s="85">
        <v>846</v>
      </c>
      <c r="AG9" s="85">
        <v>6987</v>
      </c>
      <c r="AH9" s="85">
        <v>336</v>
      </c>
      <c r="AI9" s="85"/>
      <c r="AJ9" s="85" t="s">
        <v>396</v>
      </c>
      <c r="AK9" s="85" t="s">
        <v>412</v>
      </c>
      <c r="AL9" s="89" t="s">
        <v>422</v>
      </c>
      <c r="AM9" s="85"/>
      <c r="AN9" s="87">
        <v>39853.82710648148</v>
      </c>
      <c r="AO9" s="89" t="s">
        <v>439</v>
      </c>
      <c r="AP9" s="85" t="b">
        <v>0</v>
      </c>
      <c r="AQ9" s="85" t="b">
        <v>0</v>
      </c>
      <c r="AR9" s="85" t="b">
        <v>0</v>
      </c>
      <c r="AS9" s="85" t="s">
        <v>345</v>
      </c>
      <c r="AT9" s="85">
        <v>48</v>
      </c>
      <c r="AU9" s="89" t="s">
        <v>451</v>
      </c>
      <c r="AV9" s="85" t="b">
        <v>0</v>
      </c>
      <c r="AW9" s="85" t="s">
        <v>461</v>
      </c>
      <c r="AX9" s="89" t="s">
        <v>468</v>
      </c>
      <c r="AY9" s="85" t="s">
        <v>66</v>
      </c>
      <c r="AZ9" s="85" t="str">
        <f>REPLACE(INDEX(GroupVertices[Group],MATCH(Vertices[[#This Row],[Vertex]],GroupVertices[Vertex],0)),1,1,"")</f>
        <v>4</v>
      </c>
      <c r="BA9" s="51" t="s">
        <v>253</v>
      </c>
      <c r="BB9" s="51" t="s">
        <v>253</v>
      </c>
      <c r="BC9" s="51" t="s">
        <v>267</v>
      </c>
      <c r="BD9" s="51" t="s">
        <v>267</v>
      </c>
      <c r="BE9" s="51" t="s">
        <v>272</v>
      </c>
      <c r="BF9" s="51" t="s">
        <v>272</v>
      </c>
      <c r="BG9" s="131" t="s">
        <v>650</v>
      </c>
      <c r="BH9" s="131" t="s">
        <v>650</v>
      </c>
      <c r="BI9" s="131" t="s">
        <v>700</v>
      </c>
      <c r="BJ9" s="131" t="s">
        <v>700</v>
      </c>
      <c r="BK9" s="131">
        <v>1</v>
      </c>
      <c r="BL9" s="134">
        <v>3.8461538461538463</v>
      </c>
      <c r="BM9" s="131">
        <v>1</v>
      </c>
      <c r="BN9" s="134">
        <v>3.8461538461538463</v>
      </c>
      <c r="BO9" s="131">
        <v>0</v>
      </c>
      <c r="BP9" s="134">
        <v>0</v>
      </c>
      <c r="BQ9" s="131">
        <v>24</v>
      </c>
      <c r="BR9" s="134">
        <v>92.3076923076923</v>
      </c>
      <c r="BS9" s="131">
        <v>26</v>
      </c>
      <c r="BT9" s="2"/>
      <c r="BU9" s="3"/>
      <c r="BV9" s="3"/>
      <c r="BW9" s="3"/>
      <c r="BX9" s="3"/>
    </row>
    <row r="10" spans="1:76" ht="15">
      <c r="A10" s="14" t="s">
        <v>227</v>
      </c>
      <c r="B10" s="15"/>
      <c r="C10" s="15" t="s">
        <v>64</v>
      </c>
      <c r="D10" s="93">
        <v>1000</v>
      </c>
      <c r="E10" s="81"/>
      <c r="F10" s="112" t="s">
        <v>458</v>
      </c>
      <c r="G10" s="15"/>
      <c r="H10" s="16" t="s">
        <v>227</v>
      </c>
      <c r="I10" s="66"/>
      <c r="J10" s="66"/>
      <c r="K10" s="114" t="s">
        <v>486</v>
      </c>
      <c r="L10" s="94">
        <v>1</v>
      </c>
      <c r="M10" s="95">
        <v>6371.576171875</v>
      </c>
      <c r="N10" s="95">
        <v>817.6830444335938</v>
      </c>
      <c r="O10" s="77"/>
      <c r="P10" s="96"/>
      <c r="Q10" s="96"/>
      <c r="R10" s="97"/>
      <c r="S10" s="51">
        <v>2</v>
      </c>
      <c r="T10" s="51">
        <v>0</v>
      </c>
      <c r="U10" s="52">
        <v>0</v>
      </c>
      <c r="V10" s="52">
        <v>0.5</v>
      </c>
      <c r="W10" s="52">
        <v>0</v>
      </c>
      <c r="X10" s="52">
        <v>0.999971</v>
      </c>
      <c r="Y10" s="52">
        <v>1</v>
      </c>
      <c r="Z10" s="52">
        <v>0</v>
      </c>
      <c r="AA10" s="82">
        <v>10</v>
      </c>
      <c r="AB10" s="82"/>
      <c r="AC10" s="98"/>
      <c r="AD10" s="85" t="s">
        <v>381</v>
      </c>
      <c r="AE10" s="85">
        <v>848</v>
      </c>
      <c r="AF10" s="85">
        <v>10915</v>
      </c>
      <c r="AG10" s="85">
        <v>21195</v>
      </c>
      <c r="AH10" s="85">
        <v>214</v>
      </c>
      <c r="AI10" s="85"/>
      <c r="AJ10" s="85" t="s">
        <v>397</v>
      </c>
      <c r="AK10" s="85" t="s">
        <v>413</v>
      </c>
      <c r="AL10" s="89" t="s">
        <v>423</v>
      </c>
      <c r="AM10" s="85"/>
      <c r="AN10" s="87">
        <v>39848.694548611114</v>
      </c>
      <c r="AO10" s="89" t="s">
        <v>440</v>
      </c>
      <c r="AP10" s="85" t="b">
        <v>0</v>
      </c>
      <c r="AQ10" s="85" t="b">
        <v>0</v>
      </c>
      <c r="AR10" s="85" t="b">
        <v>1</v>
      </c>
      <c r="AS10" s="85" t="s">
        <v>345</v>
      </c>
      <c r="AT10" s="85">
        <v>329</v>
      </c>
      <c r="AU10" s="89" t="s">
        <v>450</v>
      </c>
      <c r="AV10" s="85" t="b">
        <v>0</v>
      </c>
      <c r="AW10" s="85" t="s">
        <v>461</v>
      </c>
      <c r="AX10" s="89" t="s">
        <v>469</v>
      </c>
      <c r="AY10" s="85" t="s">
        <v>65</v>
      </c>
      <c r="AZ10" s="85" t="str">
        <f>REPLACE(INDEX(GroupVertices[Group],MATCH(Vertices[[#This Row],[Vertex]],GroupVertices[Vertex],0)),1,1,"")</f>
        <v>4</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217</v>
      </c>
      <c r="B11" s="15"/>
      <c r="C11" s="15" t="s">
        <v>64</v>
      </c>
      <c r="D11" s="93">
        <v>1000</v>
      </c>
      <c r="E11" s="81"/>
      <c r="F11" s="112" t="s">
        <v>294</v>
      </c>
      <c r="G11" s="15"/>
      <c r="H11" s="16" t="s">
        <v>217</v>
      </c>
      <c r="I11" s="66"/>
      <c r="J11" s="66"/>
      <c r="K11" s="114" t="s">
        <v>487</v>
      </c>
      <c r="L11" s="94">
        <v>1</v>
      </c>
      <c r="M11" s="95">
        <v>6919.3857421875</v>
      </c>
      <c r="N11" s="95">
        <v>4128.9990234375</v>
      </c>
      <c r="O11" s="77"/>
      <c r="P11" s="96"/>
      <c r="Q11" s="96"/>
      <c r="R11" s="97"/>
      <c r="S11" s="51">
        <v>1</v>
      </c>
      <c r="T11" s="51">
        <v>2</v>
      </c>
      <c r="U11" s="52">
        <v>0</v>
      </c>
      <c r="V11" s="52">
        <v>0.5</v>
      </c>
      <c r="W11" s="52">
        <v>0</v>
      </c>
      <c r="X11" s="52">
        <v>0.999971</v>
      </c>
      <c r="Y11" s="52">
        <v>0.5</v>
      </c>
      <c r="Z11" s="52">
        <v>0.5</v>
      </c>
      <c r="AA11" s="82">
        <v>11</v>
      </c>
      <c r="AB11" s="82"/>
      <c r="AC11" s="98"/>
      <c r="AD11" s="85" t="s">
        <v>382</v>
      </c>
      <c r="AE11" s="85">
        <v>7503</v>
      </c>
      <c r="AF11" s="85">
        <v>8623</v>
      </c>
      <c r="AG11" s="85">
        <v>1821</v>
      </c>
      <c r="AH11" s="85">
        <v>131</v>
      </c>
      <c r="AI11" s="85">
        <v>-14400</v>
      </c>
      <c r="AJ11" s="85" t="s">
        <v>398</v>
      </c>
      <c r="AK11" s="85" t="s">
        <v>414</v>
      </c>
      <c r="AL11" s="89" t="s">
        <v>424</v>
      </c>
      <c r="AM11" s="85" t="s">
        <v>433</v>
      </c>
      <c r="AN11" s="87">
        <v>41043.822071759256</v>
      </c>
      <c r="AO11" s="89" t="s">
        <v>441</v>
      </c>
      <c r="AP11" s="85" t="b">
        <v>0</v>
      </c>
      <c r="AQ11" s="85" t="b">
        <v>0</v>
      </c>
      <c r="AR11" s="85" t="b">
        <v>1</v>
      </c>
      <c r="AS11" s="85" t="s">
        <v>345</v>
      </c>
      <c r="AT11" s="85">
        <v>25</v>
      </c>
      <c r="AU11" s="89" t="s">
        <v>452</v>
      </c>
      <c r="AV11" s="85" t="b">
        <v>0</v>
      </c>
      <c r="AW11" s="85" t="s">
        <v>461</v>
      </c>
      <c r="AX11" s="89" t="s">
        <v>470</v>
      </c>
      <c r="AY11" s="85" t="s">
        <v>66</v>
      </c>
      <c r="AZ11" s="85" t="str">
        <f>REPLACE(INDEX(GroupVertices[Group],MATCH(Vertices[[#This Row],[Vertex]],GroupVertices[Vertex],0)),1,1,"")</f>
        <v>4</v>
      </c>
      <c r="BA11" s="51"/>
      <c r="BB11" s="51"/>
      <c r="BC11" s="51"/>
      <c r="BD11" s="51"/>
      <c r="BE11" s="51"/>
      <c r="BF11" s="51"/>
      <c r="BG11" s="131" t="s">
        <v>751</v>
      </c>
      <c r="BH11" s="131" t="s">
        <v>751</v>
      </c>
      <c r="BI11" s="131" t="s">
        <v>769</v>
      </c>
      <c r="BJ11" s="131" t="s">
        <v>769</v>
      </c>
      <c r="BK11" s="131">
        <v>1</v>
      </c>
      <c r="BL11" s="134">
        <v>4.3478260869565215</v>
      </c>
      <c r="BM11" s="131">
        <v>1</v>
      </c>
      <c r="BN11" s="134">
        <v>4.3478260869565215</v>
      </c>
      <c r="BO11" s="131">
        <v>0</v>
      </c>
      <c r="BP11" s="134">
        <v>0</v>
      </c>
      <c r="BQ11" s="131">
        <v>21</v>
      </c>
      <c r="BR11" s="134">
        <v>91.30434782608695</v>
      </c>
      <c r="BS11" s="131">
        <v>23</v>
      </c>
      <c r="BT11" s="2"/>
      <c r="BU11" s="3"/>
      <c r="BV11" s="3"/>
      <c r="BW11" s="3"/>
      <c r="BX11" s="3"/>
    </row>
    <row r="12" spans="1:76" ht="15">
      <c r="A12" s="14" t="s">
        <v>218</v>
      </c>
      <c r="B12" s="15"/>
      <c r="C12" s="15" t="s">
        <v>64</v>
      </c>
      <c r="D12" s="93">
        <v>764.6352011160195</v>
      </c>
      <c r="E12" s="81"/>
      <c r="F12" s="112" t="s">
        <v>295</v>
      </c>
      <c r="G12" s="15"/>
      <c r="H12" s="16" t="s">
        <v>218</v>
      </c>
      <c r="I12" s="66"/>
      <c r="J12" s="66"/>
      <c r="K12" s="114" t="s">
        <v>488</v>
      </c>
      <c r="L12" s="94">
        <v>1</v>
      </c>
      <c r="M12" s="95">
        <v>7786.74609375</v>
      </c>
      <c r="N12" s="95">
        <v>8287.40625</v>
      </c>
      <c r="O12" s="77"/>
      <c r="P12" s="96"/>
      <c r="Q12" s="96"/>
      <c r="R12" s="97"/>
      <c r="S12" s="51">
        <v>0</v>
      </c>
      <c r="T12" s="51">
        <v>1</v>
      </c>
      <c r="U12" s="52">
        <v>0</v>
      </c>
      <c r="V12" s="52">
        <v>0.045455</v>
      </c>
      <c r="W12" s="52">
        <v>0.014523</v>
      </c>
      <c r="X12" s="52">
        <v>0.520195</v>
      </c>
      <c r="Y12" s="52">
        <v>0</v>
      </c>
      <c r="Z12" s="52">
        <v>0</v>
      </c>
      <c r="AA12" s="82">
        <v>12</v>
      </c>
      <c r="AB12" s="82"/>
      <c r="AC12" s="98"/>
      <c r="AD12" s="85" t="s">
        <v>383</v>
      </c>
      <c r="AE12" s="85">
        <v>4263</v>
      </c>
      <c r="AF12" s="85">
        <v>6207</v>
      </c>
      <c r="AG12" s="85">
        <v>9382</v>
      </c>
      <c r="AH12" s="85">
        <v>260</v>
      </c>
      <c r="AI12" s="85"/>
      <c r="AJ12" s="85" t="s">
        <v>399</v>
      </c>
      <c r="AK12" s="85" t="s">
        <v>408</v>
      </c>
      <c r="AL12" s="89" t="s">
        <v>425</v>
      </c>
      <c r="AM12" s="85"/>
      <c r="AN12" s="87">
        <v>39773.68548611111</v>
      </c>
      <c r="AO12" s="89" t="s">
        <v>442</v>
      </c>
      <c r="AP12" s="85" t="b">
        <v>0</v>
      </c>
      <c r="AQ12" s="85" t="b">
        <v>0</v>
      </c>
      <c r="AR12" s="85" t="b">
        <v>1</v>
      </c>
      <c r="AS12" s="85" t="s">
        <v>345</v>
      </c>
      <c r="AT12" s="85">
        <v>429</v>
      </c>
      <c r="AU12" s="89" t="s">
        <v>453</v>
      </c>
      <c r="AV12" s="85" t="b">
        <v>0</v>
      </c>
      <c r="AW12" s="85" t="s">
        <v>461</v>
      </c>
      <c r="AX12" s="89" t="s">
        <v>471</v>
      </c>
      <c r="AY12" s="85" t="s">
        <v>66</v>
      </c>
      <c r="AZ12" s="85" t="str">
        <f>REPLACE(INDEX(GroupVertices[Group],MATCH(Vertices[[#This Row],[Vertex]],GroupVertices[Vertex],0)),1,1,"")</f>
        <v>3</v>
      </c>
      <c r="BA12" s="51"/>
      <c r="BB12" s="51"/>
      <c r="BC12" s="51"/>
      <c r="BD12" s="51"/>
      <c r="BE12" s="51" t="s">
        <v>273</v>
      </c>
      <c r="BF12" s="51" t="s">
        <v>273</v>
      </c>
      <c r="BG12" s="131" t="s">
        <v>752</v>
      </c>
      <c r="BH12" s="131" t="s">
        <v>752</v>
      </c>
      <c r="BI12" s="131" t="s">
        <v>770</v>
      </c>
      <c r="BJ12" s="131" t="s">
        <v>770</v>
      </c>
      <c r="BK12" s="131">
        <v>1</v>
      </c>
      <c r="BL12" s="134">
        <v>4.545454545454546</v>
      </c>
      <c r="BM12" s="131">
        <v>0</v>
      </c>
      <c r="BN12" s="134">
        <v>0</v>
      </c>
      <c r="BO12" s="131">
        <v>0</v>
      </c>
      <c r="BP12" s="134">
        <v>0</v>
      </c>
      <c r="BQ12" s="131">
        <v>21</v>
      </c>
      <c r="BR12" s="134">
        <v>95.45454545454545</v>
      </c>
      <c r="BS12" s="131">
        <v>22</v>
      </c>
      <c r="BT12" s="2"/>
      <c r="BU12" s="3"/>
      <c r="BV12" s="3"/>
      <c r="BW12" s="3"/>
      <c r="BX12" s="3"/>
    </row>
    <row r="13" spans="1:76" ht="15">
      <c r="A13" s="14" t="s">
        <v>224</v>
      </c>
      <c r="B13" s="15"/>
      <c r="C13" s="15" t="s">
        <v>64</v>
      </c>
      <c r="D13" s="93">
        <v>416.1667054173448</v>
      </c>
      <c r="E13" s="81"/>
      <c r="F13" s="112" t="s">
        <v>459</v>
      </c>
      <c r="G13" s="15"/>
      <c r="H13" s="16" t="s">
        <v>224</v>
      </c>
      <c r="I13" s="66"/>
      <c r="J13" s="66"/>
      <c r="K13" s="114" t="s">
        <v>489</v>
      </c>
      <c r="L13" s="94">
        <v>3750.25</v>
      </c>
      <c r="M13" s="95">
        <v>9131.6396484375</v>
      </c>
      <c r="N13" s="95">
        <v>8287.40625</v>
      </c>
      <c r="O13" s="77"/>
      <c r="P13" s="96"/>
      <c r="Q13" s="96"/>
      <c r="R13" s="97"/>
      <c r="S13" s="51">
        <v>3</v>
      </c>
      <c r="T13" s="51">
        <v>1</v>
      </c>
      <c r="U13" s="52">
        <v>12</v>
      </c>
      <c r="V13" s="52">
        <v>0.0625</v>
      </c>
      <c r="W13" s="52">
        <v>0.048456</v>
      </c>
      <c r="X13" s="52">
        <v>1.306575</v>
      </c>
      <c r="Y13" s="52">
        <v>0</v>
      </c>
      <c r="Z13" s="52">
        <v>0</v>
      </c>
      <c r="AA13" s="82">
        <v>13</v>
      </c>
      <c r="AB13" s="82"/>
      <c r="AC13" s="98"/>
      <c r="AD13" s="85" t="s">
        <v>384</v>
      </c>
      <c r="AE13" s="85">
        <v>2461</v>
      </c>
      <c r="AF13" s="85">
        <v>2630</v>
      </c>
      <c r="AG13" s="85">
        <v>7053</v>
      </c>
      <c r="AH13" s="85">
        <v>410</v>
      </c>
      <c r="AI13" s="85"/>
      <c r="AJ13" s="85" t="s">
        <v>400</v>
      </c>
      <c r="AK13" s="85" t="s">
        <v>415</v>
      </c>
      <c r="AL13" s="89" t="s">
        <v>426</v>
      </c>
      <c r="AM13" s="85"/>
      <c r="AN13" s="87">
        <v>40198.65975694444</v>
      </c>
      <c r="AO13" s="89" t="s">
        <v>443</v>
      </c>
      <c r="AP13" s="85" t="b">
        <v>0</v>
      </c>
      <c r="AQ13" s="85" t="b">
        <v>0</v>
      </c>
      <c r="AR13" s="85" t="b">
        <v>1</v>
      </c>
      <c r="AS13" s="85" t="s">
        <v>345</v>
      </c>
      <c r="AT13" s="85">
        <v>290</v>
      </c>
      <c r="AU13" s="89" t="s">
        <v>454</v>
      </c>
      <c r="AV13" s="85" t="b">
        <v>0</v>
      </c>
      <c r="AW13" s="85" t="s">
        <v>461</v>
      </c>
      <c r="AX13" s="89" t="s">
        <v>472</v>
      </c>
      <c r="AY13" s="85" t="s">
        <v>66</v>
      </c>
      <c r="AZ13" s="85" t="str">
        <f>REPLACE(INDEX(GroupVertices[Group],MATCH(Vertices[[#This Row],[Vertex]],GroupVertices[Vertex],0)),1,1,"")</f>
        <v>3</v>
      </c>
      <c r="BA13" s="51" t="s">
        <v>573</v>
      </c>
      <c r="BB13" s="51" t="s">
        <v>573</v>
      </c>
      <c r="BC13" s="51" t="s">
        <v>269</v>
      </c>
      <c r="BD13" s="51" t="s">
        <v>269</v>
      </c>
      <c r="BE13" s="51" t="s">
        <v>739</v>
      </c>
      <c r="BF13" s="51" t="s">
        <v>743</v>
      </c>
      <c r="BG13" s="131" t="s">
        <v>753</v>
      </c>
      <c r="BH13" s="131" t="s">
        <v>762</v>
      </c>
      <c r="BI13" s="131" t="s">
        <v>771</v>
      </c>
      <c r="BJ13" s="131" t="s">
        <v>779</v>
      </c>
      <c r="BK13" s="131">
        <v>5</v>
      </c>
      <c r="BL13" s="134">
        <v>5.9523809523809526</v>
      </c>
      <c r="BM13" s="131">
        <v>1</v>
      </c>
      <c r="BN13" s="134">
        <v>1.1904761904761905</v>
      </c>
      <c r="BO13" s="131">
        <v>0</v>
      </c>
      <c r="BP13" s="134">
        <v>0</v>
      </c>
      <c r="BQ13" s="131">
        <v>78</v>
      </c>
      <c r="BR13" s="134">
        <v>92.85714285714286</v>
      </c>
      <c r="BS13" s="131">
        <v>84</v>
      </c>
      <c r="BT13" s="2"/>
      <c r="BU13" s="3"/>
      <c r="BV13" s="3"/>
      <c r="BW13" s="3"/>
      <c r="BX13" s="3"/>
    </row>
    <row r="14" spans="1:76" ht="15">
      <c r="A14" s="14" t="s">
        <v>219</v>
      </c>
      <c r="B14" s="15"/>
      <c r="C14" s="15" t="s">
        <v>64</v>
      </c>
      <c r="D14" s="93">
        <v>268.6740292955127</v>
      </c>
      <c r="E14" s="81"/>
      <c r="F14" s="112" t="s">
        <v>296</v>
      </c>
      <c r="G14" s="15"/>
      <c r="H14" s="16" t="s">
        <v>219</v>
      </c>
      <c r="I14" s="66"/>
      <c r="J14" s="66"/>
      <c r="K14" s="114" t="s">
        <v>490</v>
      </c>
      <c r="L14" s="94">
        <v>1</v>
      </c>
      <c r="M14" s="95">
        <v>574.6010131835938</v>
      </c>
      <c r="N14" s="95">
        <v>505.1848449707031</v>
      </c>
      <c r="O14" s="77"/>
      <c r="P14" s="96"/>
      <c r="Q14" s="96"/>
      <c r="R14" s="97"/>
      <c r="S14" s="51">
        <v>0</v>
      </c>
      <c r="T14" s="51">
        <v>2</v>
      </c>
      <c r="U14" s="52">
        <v>0</v>
      </c>
      <c r="V14" s="52">
        <v>0.066667</v>
      </c>
      <c r="W14" s="52">
        <v>0.120197</v>
      </c>
      <c r="X14" s="52">
        <v>0.764746</v>
      </c>
      <c r="Y14" s="52">
        <v>0.5</v>
      </c>
      <c r="Z14" s="52">
        <v>0</v>
      </c>
      <c r="AA14" s="82">
        <v>14</v>
      </c>
      <c r="AB14" s="82"/>
      <c r="AC14" s="98"/>
      <c r="AD14" s="85" t="s">
        <v>385</v>
      </c>
      <c r="AE14" s="85">
        <v>483</v>
      </c>
      <c r="AF14" s="85">
        <v>1116</v>
      </c>
      <c r="AG14" s="85">
        <v>2682</v>
      </c>
      <c r="AH14" s="85">
        <v>128</v>
      </c>
      <c r="AI14" s="85"/>
      <c r="AJ14" s="85" t="s">
        <v>401</v>
      </c>
      <c r="AK14" s="85" t="s">
        <v>416</v>
      </c>
      <c r="AL14" s="89" t="s">
        <v>427</v>
      </c>
      <c r="AM14" s="85"/>
      <c r="AN14" s="87">
        <v>40561.912824074076</v>
      </c>
      <c r="AO14" s="89" t="s">
        <v>444</v>
      </c>
      <c r="AP14" s="85" t="b">
        <v>0</v>
      </c>
      <c r="AQ14" s="85" t="b">
        <v>0</v>
      </c>
      <c r="AR14" s="85" t="b">
        <v>1</v>
      </c>
      <c r="AS14" s="85" t="s">
        <v>345</v>
      </c>
      <c r="AT14" s="85">
        <v>35</v>
      </c>
      <c r="AU14" s="89" t="s">
        <v>455</v>
      </c>
      <c r="AV14" s="85" t="b">
        <v>0</v>
      </c>
      <c r="AW14" s="85" t="s">
        <v>461</v>
      </c>
      <c r="AX14" s="89" t="s">
        <v>473</v>
      </c>
      <c r="AY14" s="85" t="s">
        <v>66</v>
      </c>
      <c r="AZ14" s="85" t="str">
        <f>REPLACE(INDEX(GroupVertices[Group],MATCH(Vertices[[#This Row],[Vertex]],GroupVertices[Vertex],0)),1,1,"")</f>
        <v>1</v>
      </c>
      <c r="BA14" s="51"/>
      <c r="BB14" s="51"/>
      <c r="BC14" s="51"/>
      <c r="BD14" s="51"/>
      <c r="BE14" s="51"/>
      <c r="BF14" s="51"/>
      <c r="BG14" s="131" t="s">
        <v>754</v>
      </c>
      <c r="BH14" s="131" t="s">
        <v>754</v>
      </c>
      <c r="BI14" s="131" t="s">
        <v>772</v>
      </c>
      <c r="BJ14" s="131" t="s">
        <v>772</v>
      </c>
      <c r="BK14" s="131">
        <v>2</v>
      </c>
      <c r="BL14" s="134">
        <v>10</v>
      </c>
      <c r="BM14" s="131">
        <v>0</v>
      </c>
      <c r="BN14" s="134">
        <v>0</v>
      </c>
      <c r="BO14" s="131">
        <v>0</v>
      </c>
      <c r="BP14" s="134">
        <v>0</v>
      </c>
      <c r="BQ14" s="131">
        <v>18</v>
      </c>
      <c r="BR14" s="134">
        <v>90</v>
      </c>
      <c r="BS14" s="131">
        <v>20</v>
      </c>
      <c r="BT14" s="2"/>
      <c r="BU14" s="3"/>
      <c r="BV14" s="3"/>
      <c r="BW14" s="3"/>
      <c r="BX14" s="3"/>
    </row>
    <row r="15" spans="1:76" ht="15">
      <c r="A15" s="14" t="s">
        <v>228</v>
      </c>
      <c r="B15" s="15"/>
      <c r="C15" s="15" t="s">
        <v>64</v>
      </c>
      <c r="D15" s="93">
        <v>1000</v>
      </c>
      <c r="E15" s="81"/>
      <c r="F15" s="112" t="s">
        <v>460</v>
      </c>
      <c r="G15" s="15"/>
      <c r="H15" s="16" t="s">
        <v>228</v>
      </c>
      <c r="I15" s="66"/>
      <c r="J15" s="66"/>
      <c r="K15" s="114" t="s">
        <v>491</v>
      </c>
      <c r="L15" s="94">
        <v>1</v>
      </c>
      <c r="M15" s="95">
        <v>2884.70166015625</v>
      </c>
      <c r="N15" s="95">
        <v>817.6830444335938</v>
      </c>
      <c r="O15" s="77"/>
      <c r="P15" s="96"/>
      <c r="Q15" s="96"/>
      <c r="R15" s="97"/>
      <c r="S15" s="51">
        <v>2</v>
      </c>
      <c r="T15" s="51">
        <v>0</v>
      </c>
      <c r="U15" s="52">
        <v>0</v>
      </c>
      <c r="V15" s="52">
        <v>0.066667</v>
      </c>
      <c r="W15" s="52">
        <v>0.120197</v>
      </c>
      <c r="X15" s="52">
        <v>0.764746</v>
      </c>
      <c r="Y15" s="52">
        <v>0.5</v>
      </c>
      <c r="Z15" s="52">
        <v>0</v>
      </c>
      <c r="AA15" s="82">
        <v>15</v>
      </c>
      <c r="AB15" s="82"/>
      <c r="AC15" s="98"/>
      <c r="AD15" s="85" t="s">
        <v>386</v>
      </c>
      <c r="AE15" s="85">
        <v>695</v>
      </c>
      <c r="AF15" s="85">
        <v>16411</v>
      </c>
      <c r="AG15" s="85">
        <v>25564</v>
      </c>
      <c r="AH15" s="85">
        <v>1155</v>
      </c>
      <c r="AI15" s="85"/>
      <c r="AJ15" s="85" t="s">
        <v>402</v>
      </c>
      <c r="AK15" s="85" t="s">
        <v>417</v>
      </c>
      <c r="AL15" s="89" t="s">
        <v>428</v>
      </c>
      <c r="AM15" s="85"/>
      <c r="AN15" s="87">
        <v>39894.69739583333</v>
      </c>
      <c r="AO15" s="89" t="s">
        <v>445</v>
      </c>
      <c r="AP15" s="85" t="b">
        <v>0</v>
      </c>
      <c r="AQ15" s="85" t="b">
        <v>0</v>
      </c>
      <c r="AR15" s="85" t="b">
        <v>1</v>
      </c>
      <c r="AS15" s="85" t="s">
        <v>345</v>
      </c>
      <c r="AT15" s="85">
        <v>631</v>
      </c>
      <c r="AU15" s="89" t="s">
        <v>450</v>
      </c>
      <c r="AV15" s="85" t="b">
        <v>0</v>
      </c>
      <c r="AW15" s="85" t="s">
        <v>461</v>
      </c>
      <c r="AX15" s="89" t="s">
        <v>474</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220</v>
      </c>
      <c r="B16" s="15"/>
      <c r="C16" s="15" t="s">
        <v>64</v>
      </c>
      <c r="D16" s="93">
        <v>1000</v>
      </c>
      <c r="E16" s="81"/>
      <c r="F16" s="112" t="s">
        <v>297</v>
      </c>
      <c r="G16" s="15"/>
      <c r="H16" s="16" t="s">
        <v>220</v>
      </c>
      <c r="I16" s="66"/>
      <c r="J16" s="66"/>
      <c r="K16" s="114" t="s">
        <v>492</v>
      </c>
      <c r="L16" s="94">
        <v>1</v>
      </c>
      <c r="M16" s="95">
        <v>8459.193359375</v>
      </c>
      <c r="N16" s="95">
        <v>2982.0546875</v>
      </c>
      <c r="O16" s="77"/>
      <c r="P16" s="96"/>
      <c r="Q16" s="96"/>
      <c r="R16" s="97"/>
      <c r="S16" s="51">
        <v>2</v>
      </c>
      <c r="T16" s="51">
        <v>1</v>
      </c>
      <c r="U16" s="52">
        <v>0</v>
      </c>
      <c r="V16" s="52">
        <v>1</v>
      </c>
      <c r="W16" s="52">
        <v>0</v>
      </c>
      <c r="X16" s="52">
        <v>1.298207</v>
      </c>
      <c r="Y16" s="52">
        <v>0</v>
      </c>
      <c r="Z16" s="52">
        <v>0</v>
      </c>
      <c r="AA16" s="82">
        <v>16</v>
      </c>
      <c r="AB16" s="82"/>
      <c r="AC16" s="98"/>
      <c r="AD16" s="85" t="s">
        <v>387</v>
      </c>
      <c r="AE16" s="85">
        <v>752</v>
      </c>
      <c r="AF16" s="85">
        <v>15662</v>
      </c>
      <c r="AG16" s="85">
        <v>9563</v>
      </c>
      <c r="AH16" s="85">
        <v>195</v>
      </c>
      <c r="AI16" s="85"/>
      <c r="AJ16" s="85" t="s">
        <v>403</v>
      </c>
      <c r="AK16" s="85"/>
      <c r="AL16" s="89" t="s">
        <v>429</v>
      </c>
      <c r="AM16" s="85"/>
      <c r="AN16" s="87">
        <v>39853.61818287037</v>
      </c>
      <c r="AO16" s="89" t="s">
        <v>446</v>
      </c>
      <c r="AP16" s="85" t="b">
        <v>0</v>
      </c>
      <c r="AQ16" s="85" t="b">
        <v>0</v>
      </c>
      <c r="AR16" s="85" t="b">
        <v>1</v>
      </c>
      <c r="AS16" s="85" t="s">
        <v>345</v>
      </c>
      <c r="AT16" s="85">
        <v>731</v>
      </c>
      <c r="AU16" s="89" t="s">
        <v>454</v>
      </c>
      <c r="AV16" s="85" t="b">
        <v>0</v>
      </c>
      <c r="AW16" s="85" t="s">
        <v>461</v>
      </c>
      <c r="AX16" s="89" t="s">
        <v>475</v>
      </c>
      <c r="AY16" s="85" t="s">
        <v>66</v>
      </c>
      <c r="AZ16" s="85" t="str">
        <f>REPLACE(INDEX(GroupVertices[Group],MATCH(Vertices[[#This Row],[Vertex]],GroupVertices[Vertex],0)),1,1,"")</f>
        <v>5</v>
      </c>
      <c r="BA16" s="51" t="s">
        <v>254</v>
      </c>
      <c r="BB16" s="51" t="s">
        <v>254</v>
      </c>
      <c r="BC16" s="51" t="s">
        <v>267</v>
      </c>
      <c r="BD16" s="51" t="s">
        <v>267</v>
      </c>
      <c r="BE16" s="51"/>
      <c r="BF16" s="51"/>
      <c r="BG16" s="131" t="s">
        <v>755</v>
      </c>
      <c r="BH16" s="131" t="s">
        <v>755</v>
      </c>
      <c r="BI16" s="131" t="s">
        <v>773</v>
      </c>
      <c r="BJ16" s="131" t="s">
        <v>773</v>
      </c>
      <c r="BK16" s="131">
        <v>0</v>
      </c>
      <c r="BL16" s="134">
        <v>0</v>
      </c>
      <c r="BM16" s="131">
        <v>1</v>
      </c>
      <c r="BN16" s="134">
        <v>9.090909090909092</v>
      </c>
      <c r="BO16" s="131">
        <v>0</v>
      </c>
      <c r="BP16" s="134">
        <v>0</v>
      </c>
      <c r="BQ16" s="131">
        <v>10</v>
      </c>
      <c r="BR16" s="134">
        <v>90.9090909090909</v>
      </c>
      <c r="BS16" s="131">
        <v>11</v>
      </c>
      <c r="BT16" s="2"/>
      <c r="BU16" s="3"/>
      <c r="BV16" s="3"/>
      <c r="BW16" s="3"/>
      <c r="BX16" s="3"/>
    </row>
    <row r="17" spans="1:76" ht="15">
      <c r="A17" s="14" t="s">
        <v>221</v>
      </c>
      <c r="B17" s="15"/>
      <c r="C17" s="15" t="s">
        <v>64</v>
      </c>
      <c r="D17" s="93">
        <v>400.57963264357124</v>
      </c>
      <c r="E17" s="81"/>
      <c r="F17" s="112" t="s">
        <v>298</v>
      </c>
      <c r="G17" s="15"/>
      <c r="H17" s="16" t="s">
        <v>221</v>
      </c>
      <c r="I17" s="66"/>
      <c r="J17" s="66"/>
      <c r="K17" s="114" t="s">
        <v>493</v>
      </c>
      <c r="L17" s="94">
        <v>1</v>
      </c>
      <c r="M17" s="95">
        <v>8459.193359375</v>
      </c>
      <c r="N17" s="95">
        <v>1229.288818359375</v>
      </c>
      <c r="O17" s="77"/>
      <c r="P17" s="96"/>
      <c r="Q17" s="96"/>
      <c r="R17" s="97"/>
      <c r="S17" s="51">
        <v>0</v>
      </c>
      <c r="T17" s="51">
        <v>1</v>
      </c>
      <c r="U17" s="52">
        <v>0</v>
      </c>
      <c r="V17" s="52">
        <v>1</v>
      </c>
      <c r="W17" s="52">
        <v>0</v>
      </c>
      <c r="X17" s="52">
        <v>0.701735</v>
      </c>
      <c r="Y17" s="52">
        <v>0</v>
      </c>
      <c r="Z17" s="52">
        <v>0</v>
      </c>
      <c r="AA17" s="82">
        <v>17</v>
      </c>
      <c r="AB17" s="82"/>
      <c r="AC17" s="98"/>
      <c r="AD17" s="85" t="s">
        <v>388</v>
      </c>
      <c r="AE17" s="85">
        <v>1864</v>
      </c>
      <c r="AF17" s="85">
        <v>2470</v>
      </c>
      <c r="AG17" s="85">
        <v>8348</v>
      </c>
      <c r="AH17" s="85">
        <v>170</v>
      </c>
      <c r="AI17" s="85"/>
      <c r="AJ17" s="85" t="s">
        <v>404</v>
      </c>
      <c r="AK17" s="85" t="s">
        <v>408</v>
      </c>
      <c r="AL17" s="89" t="s">
        <v>430</v>
      </c>
      <c r="AM17" s="85"/>
      <c r="AN17" s="87">
        <v>40402.84568287037</v>
      </c>
      <c r="AO17" s="89" t="s">
        <v>447</v>
      </c>
      <c r="AP17" s="85" t="b">
        <v>0</v>
      </c>
      <c r="AQ17" s="85" t="b">
        <v>0</v>
      </c>
      <c r="AR17" s="85" t="b">
        <v>0</v>
      </c>
      <c r="AS17" s="85" t="s">
        <v>345</v>
      </c>
      <c r="AT17" s="85">
        <v>117</v>
      </c>
      <c r="AU17" s="89" t="s">
        <v>450</v>
      </c>
      <c r="AV17" s="85" t="b">
        <v>0</v>
      </c>
      <c r="AW17" s="85" t="s">
        <v>461</v>
      </c>
      <c r="AX17" s="89" t="s">
        <v>476</v>
      </c>
      <c r="AY17" s="85" t="s">
        <v>66</v>
      </c>
      <c r="AZ17" s="85" t="str">
        <f>REPLACE(INDEX(GroupVertices[Group],MATCH(Vertices[[#This Row],[Vertex]],GroupVertices[Vertex],0)),1,1,"")</f>
        <v>5</v>
      </c>
      <c r="BA17" s="51" t="s">
        <v>255</v>
      </c>
      <c r="BB17" s="51" t="s">
        <v>255</v>
      </c>
      <c r="BC17" s="51" t="s">
        <v>267</v>
      </c>
      <c r="BD17" s="51" t="s">
        <v>267</v>
      </c>
      <c r="BE17" s="51"/>
      <c r="BF17" s="51"/>
      <c r="BG17" s="131" t="s">
        <v>756</v>
      </c>
      <c r="BH17" s="131" t="s">
        <v>756</v>
      </c>
      <c r="BI17" s="131" t="s">
        <v>774</v>
      </c>
      <c r="BJ17" s="131" t="s">
        <v>774</v>
      </c>
      <c r="BK17" s="131">
        <v>1</v>
      </c>
      <c r="BL17" s="134">
        <v>3.8461538461538463</v>
      </c>
      <c r="BM17" s="131">
        <v>0</v>
      </c>
      <c r="BN17" s="134">
        <v>0</v>
      </c>
      <c r="BO17" s="131">
        <v>0</v>
      </c>
      <c r="BP17" s="134">
        <v>0</v>
      </c>
      <c r="BQ17" s="131">
        <v>25</v>
      </c>
      <c r="BR17" s="134">
        <v>96.15384615384616</v>
      </c>
      <c r="BS17" s="131">
        <v>26</v>
      </c>
      <c r="BT17" s="2"/>
      <c r="BU17" s="3"/>
      <c r="BV17" s="3"/>
      <c r="BW17" s="3"/>
      <c r="BX17" s="3"/>
    </row>
    <row r="18" spans="1:76" ht="15">
      <c r="A18" s="14" t="s">
        <v>222</v>
      </c>
      <c r="B18" s="15"/>
      <c r="C18" s="15" t="s">
        <v>64</v>
      </c>
      <c r="D18" s="93">
        <v>186.64705882352942</v>
      </c>
      <c r="E18" s="81"/>
      <c r="F18" s="112" t="s">
        <v>299</v>
      </c>
      <c r="G18" s="15"/>
      <c r="H18" s="16" t="s">
        <v>222</v>
      </c>
      <c r="I18" s="66"/>
      <c r="J18" s="66"/>
      <c r="K18" s="114" t="s">
        <v>494</v>
      </c>
      <c r="L18" s="94">
        <v>1</v>
      </c>
      <c r="M18" s="95">
        <v>5959.443359375</v>
      </c>
      <c r="N18" s="95">
        <v>8355.046875</v>
      </c>
      <c r="O18" s="77"/>
      <c r="P18" s="96"/>
      <c r="Q18" s="96"/>
      <c r="R18" s="97"/>
      <c r="S18" s="51">
        <v>1</v>
      </c>
      <c r="T18" s="51">
        <v>1</v>
      </c>
      <c r="U18" s="52">
        <v>0</v>
      </c>
      <c r="V18" s="52">
        <v>0</v>
      </c>
      <c r="W18" s="52">
        <v>0</v>
      </c>
      <c r="X18" s="52">
        <v>0.999971</v>
      </c>
      <c r="Y18" s="52">
        <v>0</v>
      </c>
      <c r="Z18" s="52" t="s">
        <v>849</v>
      </c>
      <c r="AA18" s="82">
        <v>18</v>
      </c>
      <c r="AB18" s="82"/>
      <c r="AC18" s="98"/>
      <c r="AD18" s="85" t="s">
        <v>389</v>
      </c>
      <c r="AE18" s="85">
        <v>136</v>
      </c>
      <c r="AF18" s="85">
        <v>274</v>
      </c>
      <c r="AG18" s="85">
        <v>1149</v>
      </c>
      <c r="AH18" s="85">
        <v>300</v>
      </c>
      <c r="AI18" s="85"/>
      <c r="AJ18" s="85" t="s">
        <v>405</v>
      </c>
      <c r="AK18" s="85" t="s">
        <v>418</v>
      </c>
      <c r="AL18" s="89" t="s">
        <v>431</v>
      </c>
      <c r="AM18" s="85"/>
      <c r="AN18" s="87">
        <v>40200.701574074075</v>
      </c>
      <c r="AO18" s="89" t="s">
        <v>448</v>
      </c>
      <c r="AP18" s="85" t="b">
        <v>0</v>
      </c>
      <c r="AQ18" s="85" t="b">
        <v>0</v>
      </c>
      <c r="AR18" s="85" t="b">
        <v>1</v>
      </c>
      <c r="AS18" s="85" t="s">
        <v>345</v>
      </c>
      <c r="AT18" s="85">
        <v>16</v>
      </c>
      <c r="AU18" s="89" t="s">
        <v>450</v>
      </c>
      <c r="AV18" s="85" t="b">
        <v>0</v>
      </c>
      <c r="AW18" s="85" t="s">
        <v>461</v>
      </c>
      <c r="AX18" s="89" t="s">
        <v>477</v>
      </c>
      <c r="AY18" s="85" t="s">
        <v>66</v>
      </c>
      <c r="AZ18" s="85" t="str">
        <f>REPLACE(INDEX(GroupVertices[Group],MATCH(Vertices[[#This Row],[Vertex]],GroupVertices[Vertex],0)),1,1,"")</f>
        <v>2</v>
      </c>
      <c r="BA18" s="51" t="s">
        <v>256</v>
      </c>
      <c r="BB18" s="51" t="s">
        <v>256</v>
      </c>
      <c r="BC18" s="51" t="s">
        <v>266</v>
      </c>
      <c r="BD18" s="51" t="s">
        <v>266</v>
      </c>
      <c r="BE18" s="51" t="s">
        <v>274</v>
      </c>
      <c r="BF18" s="51" t="s">
        <v>274</v>
      </c>
      <c r="BG18" s="131" t="s">
        <v>757</v>
      </c>
      <c r="BH18" s="131" t="s">
        <v>757</v>
      </c>
      <c r="BI18" s="131" t="s">
        <v>775</v>
      </c>
      <c r="BJ18" s="131" t="s">
        <v>775</v>
      </c>
      <c r="BK18" s="131">
        <v>1</v>
      </c>
      <c r="BL18" s="134">
        <v>2.5</v>
      </c>
      <c r="BM18" s="131">
        <v>0</v>
      </c>
      <c r="BN18" s="134">
        <v>0</v>
      </c>
      <c r="BO18" s="131">
        <v>0</v>
      </c>
      <c r="BP18" s="134">
        <v>0</v>
      </c>
      <c r="BQ18" s="131">
        <v>39</v>
      </c>
      <c r="BR18" s="134">
        <v>97.5</v>
      </c>
      <c r="BS18" s="131">
        <v>40</v>
      </c>
      <c r="BT18" s="2"/>
      <c r="BU18" s="3"/>
      <c r="BV18" s="3"/>
      <c r="BW18" s="3"/>
      <c r="BX18" s="3"/>
    </row>
    <row r="19" spans="1:76" ht="15">
      <c r="A19" s="99" t="s">
        <v>225</v>
      </c>
      <c r="B19" s="100"/>
      <c r="C19" s="100" t="s">
        <v>64</v>
      </c>
      <c r="D19" s="101">
        <v>309.29783771216</v>
      </c>
      <c r="E19" s="102"/>
      <c r="F19" s="113" t="s">
        <v>300</v>
      </c>
      <c r="G19" s="100"/>
      <c r="H19" s="103" t="s">
        <v>225</v>
      </c>
      <c r="I19" s="104"/>
      <c r="J19" s="104"/>
      <c r="K19" s="115" t="s">
        <v>495</v>
      </c>
      <c r="L19" s="105">
        <v>6249.75</v>
      </c>
      <c r="M19" s="106">
        <v>7786.74609375</v>
      </c>
      <c r="N19" s="106">
        <v>5570.03125</v>
      </c>
      <c r="O19" s="107"/>
      <c r="P19" s="108"/>
      <c r="Q19" s="108"/>
      <c r="R19" s="109"/>
      <c r="S19" s="51">
        <v>0</v>
      </c>
      <c r="T19" s="51">
        <v>2</v>
      </c>
      <c r="U19" s="52">
        <v>20</v>
      </c>
      <c r="V19" s="52">
        <v>0.083333</v>
      </c>
      <c r="W19" s="52">
        <v>0.098695</v>
      </c>
      <c r="X19" s="52">
        <v>0.809925</v>
      </c>
      <c r="Y19" s="52">
        <v>0</v>
      </c>
      <c r="Z19" s="52">
        <v>0</v>
      </c>
      <c r="AA19" s="110">
        <v>19</v>
      </c>
      <c r="AB19" s="110"/>
      <c r="AC19" s="111"/>
      <c r="AD19" s="85" t="s">
        <v>390</v>
      </c>
      <c r="AE19" s="85">
        <v>3038</v>
      </c>
      <c r="AF19" s="85">
        <v>1533</v>
      </c>
      <c r="AG19" s="85">
        <v>15637</v>
      </c>
      <c r="AH19" s="85">
        <v>1352</v>
      </c>
      <c r="AI19" s="85"/>
      <c r="AJ19" s="85" t="s">
        <v>406</v>
      </c>
      <c r="AK19" s="85" t="s">
        <v>419</v>
      </c>
      <c r="AL19" s="89" t="s">
        <v>432</v>
      </c>
      <c r="AM19" s="85"/>
      <c r="AN19" s="87">
        <v>40647.68306712963</v>
      </c>
      <c r="AO19" s="89" t="s">
        <v>449</v>
      </c>
      <c r="AP19" s="85" t="b">
        <v>0</v>
      </c>
      <c r="AQ19" s="85" t="b">
        <v>0</v>
      </c>
      <c r="AR19" s="85" t="b">
        <v>0</v>
      </c>
      <c r="AS19" s="85" t="s">
        <v>345</v>
      </c>
      <c r="AT19" s="85">
        <v>282</v>
      </c>
      <c r="AU19" s="89" t="s">
        <v>450</v>
      </c>
      <c r="AV19" s="85" t="b">
        <v>0</v>
      </c>
      <c r="AW19" s="85" t="s">
        <v>461</v>
      </c>
      <c r="AX19" s="89" t="s">
        <v>478</v>
      </c>
      <c r="AY19" s="85" t="s">
        <v>66</v>
      </c>
      <c r="AZ19" s="85" t="str">
        <f>REPLACE(INDEX(GroupVertices[Group],MATCH(Vertices[[#This Row],[Vertex]],GroupVertices[Vertex],0)),1,1,"")</f>
        <v>3</v>
      </c>
      <c r="BA19" s="51"/>
      <c r="BB19" s="51"/>
      <c r="BC19" s="51"/>
      <c r="BD19" s="51"/>
      <c r="BE19" s="51" t="s">
        <v>740</v>
      </c>
      <c r="BF19" s="51" t="s">
        <v>740</v>
      </c>
      <c r="BG19" s="131" t="s">
        <v>758</v>
      </c>
      <c r="BH19" s="131" t="s">
        <v>758</v>
      </c>
      <c r="BI19" s="131" t="s">
        <v>776</v>
      </c>
      <c r="BJ19" s="131" t="s">
        <v>776</v>
      </c>
      <c r="BK19" s="131">
        <v>3</v>
      </c>
      <c r="BL19" s="134">
        <v>6</v>
      </c>
      <c r="BM19" s="131">
        <v>0</v>
      </c>
      <c r="BN19" s="134">
        <v>0</v>
      </c>
      <c r="BO19" s="131">
        <v>0</v>
      </c>
      <c r="BP19" s="134">
        <v>0</v>
      </c>
      <c r="BQ19" s="131">
        <v>47</v>
      </c>
      <c r="BR19" s="134">
        <v>94</v>
      </c>
      <c r="BS19" s="131">
        <v>50</v>
      </c>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4" r:id="rId1" display="https://t.co/ZhCELtnhq5"/>
    <hyperlink ref="AL5" r:id="rId2" display="https://t.co/f6ptUOnhaw"/>
    <hyperlink ref="AL9" r:id="rId3" display="http://www.hamacher.com/"/>
    <hyperlink ref="AL10" r:id="rId4" display="http://t.co/veXGlfJbtu"/>
    <hyperlink ref="AL11" r:id="rId5" display="http://t.co/GPQmR2B5bS"/>
    <hyperlink ref="AL12" r:id="rId6" display="http://www.p2pi.org/"/>
    <hyperlink ref="AL13" r:id="rId7" display="http://t.co/NchSXvwAIj"/>
    <hyperlink ref="AL14" r:id="rId8" display="http://t.co/hCe9vJfY"/>
    <hyperlink ref="AL15" r:id="rId9" display="http://www.progressivegrocer.com/"/>
    <hyperlink ref="AL16" r:id="rId10" display="http://t.co/OS8rmXHyqS"/>
    <hyperlink ref="AL17" r:id="rId11" display="http://blog.bdo.com/"/>
    <hyperlink ref="AL18" r:id="rId12" display="http://t.co/Gu8tTJ8DT1"/>
    <hyperlink ref="AL19" r:id="rId13" display="http://risnews.edgl.com/home"/>
    <hyperlink ref="AO3" r:id="rId14" display="https://pbs.twimg.com/profile_banners/20457668/1510004689"/>
    <hyperlink ref="AO4" r:id="rId15" display="https://pbs.twimg.com/profile_banners/2529005916/1516998013"/>
    <hyperlink ref="AO5" r:id="rId16" display="https://pbs.twimg.com/profile_banners/763778486146310145/1524498989"/>
    <hyperlink ref="AO6" r:id="rId17" display="https://pbs.twimg.com/profile_banners/14253334/1398379152"/>
    <hyperlink ref="AO8" r:id="rId18" display="https://pbs.twimg.com/profile_banners/290865230/1479163171"/>
    <hyperlink ref="AO9" r:id="rId19" display="https://pbs.twimg.com/profile_banners/20460872/1526934326"/>
    <hyperlink ref="AO10" r:id="rId20" display="https://pbs.twimg.com/profile_banners/20067285/1520860857"/>
    <hyperlink ref="AO11" r:id="rId21" display="https://pbs.twimg.com/profile_banners/580259049/1410538537"/>
    <hyperlink ref="AO12" r:id="rId22" display="https://pbs.twimg.com/profile_banners/17539499/1539608936"/>
    <hyperlink ref="AO13" r:id="rId23" display="https://pbs.twimg.com/profile_banners/106752032/1401392666"/>
    <hyperlink ref="AO14" r:id="rId24" display="https://pbs.twimg.com/profile_banners/239979111/1543954769"/>
    <hyperlink ref="AO15" r:id="rId25" display="https://pbs.twimg.com/profile_banners/25840746/1544544248"/>
    <hyperlink ref="AO16" r:id="rId26" display="https://pbs.twimg.com/profile_banners/20439423/1489346790"/>
    <hyperlink ref="AO17" r:id="rId27" display="https://pbs.twimg.com/profile_banners/177685684/1430159067"/>
    <hyperlink ref="AO18" r:id="rId28" display="https://pbs.twimg.com/profile_banners/107461525/1542232916"/>
    <hyperlink ref="AO19" r:id="rId29" display="https://pbs.twimg.com/profile_banners/282134662/1382118237"/>
    <hyperlink ref="AU3" r:id="rId30" display="http://abs.twimg.com/images/themes/theme1/bg.png"/>
    <hyperlink ref="AU4" r:id="rId31" display="http://abs.twimg.com/images/themes/theme1/bg.png"/>
    <hyperlink ref="AU5" r:id="rId32" display="http://abs.twimg.com/images/themes/theme1/bg.png"/>
    <hyperlink ref="AU6" r:id="rId33" display="http://abs.twimg.com/images/themes/theme1/bg.png"/>
    <hyperlink ref="AU7" r:id="rId34" display="http://abs.twimg.com/images/themes/theme1/bg.png"/>
    <hyperlink ref="AU8" r:id="rId35" display="http://abs.twimg.com/images/themes/theme1/bg.png"/>
    <hyperlink ref="AU9" r:id="rId36" display="http://abs.twimg.com/images/themes/theme6/bg.gif"/>
    <hyperlink ref="AU10" r:id="rId37" display="http://abs.twimg.com/images/themes/theme1/bg.png"/>
    <hyperlink ref="AU11" r:id="rId38" display="http://pbs.twimg.com/profile_background_images/703063069/0f5d1bf220521cd28a097b37272b9fff.jpeg"/>
    <hyperlink ref="AU12" r:id="rId39" display="http://abs.twimg.com/images/themes/theme15/bg.png"/>
    <hyperlink ref="AU13" r:id="rId40" display="http://abs.twimg.com/images/themes/theme9/bg.gif"/>
    <hyperlink ref="AU14" r:id="rId41" display="http://abs.twimg.com/images/themes/theme14/bg.gif"/>
    <hyperlink ref="AU15" r:id="rId42" display="http://abs.twimg.com/images/themes/theme1/bg.png"/>
    <hyperlink ref="AU16" r:id="rId43" display="http://abs.twimg.com/images/themes/theme9/bg.gif"/>
    <hyperlink ref="AU17" r:id="rId44" display="http://abs.twimg.com/images/themes/theme1/bg.png"/>
    <hyperlink ref="AU18" r:id="rId45" display="http://abs.twimg.com/images/themes/theme1/bg.png"/>
    <hyperlink ref="AU19" r:id="rId46" display="http://abs.twimg.com/images/themes/theme1/bg.png"/>
    <hyperlink ref="F3" r:id="rId47" display="http://abs.twimg.com/sticky/default_profile_images/default_profile_normal.png"/>
    <hyperlink ref="F4" r:id="rId48" display="http://pbs.twimg.com/profile_images/800624133616726016/WkSrgGo3_normal.jpg"/>
    <hyperlink ref="F5" r:id="rId49" display="http://pbs.twimg.com/profile_images/763785096436461568/Gmu9I3qZ_normal.jpg"/>
    <hyperlink ref="F6" r:id="rId50" display="http://pbs.twimg.com/profile_images/459409141228777472/RfDnn7bb_normal.jpeg"/>
    <hyperlink ref="F7" r:id="rId51" display="http://pbs.twimg.com/profile_images/988863275/frenda_steve_1a_normal.jpeg"/>
    <hyperlink ref="F8" r:id="rId52" display="http://pbs.twimg.com/profile_images/784864263693279233/gWNXFLKU_normal.jpg"/>
    <hyperlink ref="F9" r:id="rId53" display="http://pbs.twimg.com/profile_images/936246179104546816/vPnBBHn-_normal.jpg"/>
    <hyperlink ref="F10" r:id="rId54" display="http://pbs.twimg.com/profile_images/1072917948162076672/PQKmEpxW_normal.jpg"/>
    <hyperlink ref="F11" r:id="rId55" display="http://pbs.twimg.com/profile_images/510447824958279680/UIsiSyvt_normal.png"/>
    <hyperlink ref="F12" r:id="rId56" display="http://pbs.twimg.com/profile_images/877962175997812736/iyfQEmTp_normal.jpg"/>
    <hyperlink ref="F13" r:id="rId57" display="http://pbs.twimg.com/profile_images/472101385899483136/Hiey8bNM_normal.jpeg"/>
    <hyperlink ref="F14" r:id="rId58" display="http://pbs.twimg.com/profile_images/3125342787/abeafaa117b8b5dad1329e8d7c208ee9_normal.png"/>
    <hyperlink ref="F15" r:id="rId59" display="http://pbs.twimg.com/profile_images/941402228732186624/ujSMhmvZ_normal.jpg"/>
    <hyperlink ref="F16" r:id="rId60" display="http://pbs.twimg.com/profile_images/474221607884308480/mzsCEXDC_normal.jpeg"/>
    <hyperlink ref="F17" r:id="rId61" display="http://pbs.twimg.com/profile_images/474188426015567873/Rz9mSeMm_normal.jpeg"/>
    <hyperlink ref="F18" r:id="rId62" display="http://pbs.twimg.com/profile_images/1014173125129449475/trt5y-rE_normal.jpg"/>
    <hyperlink ref="F19" r:id="rId63" display="http://pbs.twimg.com/profile_images/785535689819561984/X5KiijPc_normal.jpg"/>
    <hyperlink ref="AX3" r:id="rId64" display="https://twitter.com/mediagrowth18"/>
    <hyperlink ref="AX4" r:id="rId65" display="https://twitter.com/laura_freund"/>
    <hyperlink ref="AX5" r:id="rId66" display="https://twitter.com/ensembleiq"/>
    <hyperlink ref="AX6" r:id="rId67" display="https://twitter.com/davidshanker"/>
    <hyperlink ref="AX7" r:id="rId68" display="https://twitter.com/stevefrenda1"/>
    <hyperlink ref="AX8" r:id="rId69" display="https://twitter.com/bceagle47"/>
    <hyperlink ref="AX9" r:id="rId70" display="https://twitter.com/hrg_inc"/>
    <hyperlink ref="AX10" r:id="rId71" display="https://twitter.com/drugstorenews"/>
    <hyperlink ref="AX11" r:id="rId72" display="https://twitter.com/zimsusa"/>
    <hyperlink ref="AX12" r:id="rId73" display="https://twitter.com/path2purchaseiq"/>
    <hyperlink ref="AX13" r:id="rId74" display="https://twitter.com/cgtmagazine"/>
    <hyperlink ref="AX14" r:id="rId75" display="https://twitter.com/ccentral360"/>
    <hyperlink ref="AX15" r:id="rId76" display="https://twitter.com/pgrocer"/>
    <hyperlink ref="AX16" r:id="rId77" display="https://twitter.com/chainstoreage"/>
    <hyperlink ref="AX17" r:id="rId78" display="https://twitter.com/bdoconsumer"/>
    <hyperlink ref="AX18" r:id="rId79" display="https://twitter.com/aarete"/>
    <hyperlink ref="AX19" r:id="rId80" display="https://twitter.com/simoneknaap"/>
  </hyperlinks>
  <printOptions/>
  <pageMargins left="0.7" right="0.7" top="0.75" bottom="0.75" header="0.3" footer="0.3"/>
  <pageSetup horizontalDpi="600" verticalDpi="600" orientation="portrait" r:id="rId84"/>
  <legacyDrawing r:id="rId82"/>
  <tableParts>
    <tablePart r:id="rId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570</v>
      </c>
      <c r="Z2" s="13" t="s">
        <v>581</v>
      </c>
      <c r="AA2" s="13" t="s">
        <v>609</v>
      </c>
      <c r="AB2" s="13" t="s">
        <v>646</v>
      </c>
      <c r="AC2" s="13" t="s">
        <v>697</v>
      </c>
      <c r="AD2" s="13" t="s">
        <v>713</v>
      </c>
      <c r="AE2" s="13" t="s">
        <v>714</v>
      </c>
      <c r="AF2" s="13" t="s">
        <v>724</v>
      </c>
      <c r="AG2" s="67" t="s">
        <v>838</v>
      </c>
      <c r="AH2" s="67" t="s">
        <v>839</v>
      </c>
      <c r="AI2" s="67" t="s">
        <v>840</v>
      </c>
      <c r="AJ2" s="67" t="s">
        <v>841</v>
      </c>
      <c r="AK2" s="67" t="s">
        <v>842</v>
      </c>
      <c r="AL2" s="67" t="s">
        <v>843</v>
      </c>
      <c r="AM2" s="67" t="s">
        <v>844</v>
      </c>
      <c r="AN2" s="67" t="s">
        <v>845</v>
      </c>
      <c r="AO2" s="67" t="s">
        <v>848</v>
      </c>
    </row>
    <row r="3" spans="1:41" ht="15">
      <c r="A3" s="125" t="s">
        <v>535</v>
      </c>
      <c r="B3" s="126" t="s">
        <v>540</v>
      </c>
      <c r="C3" s="126" t="s">
        <v>56</v>
      </c>
      <c r="D3" s="117"/>
      <c r="E3" s="116"/>
      <c r="F3" s="118" t="s">
        <v>856</v>
      </c>
      <c r="G3" s="119"/>
      <c r="H3" s="119"/>
      <c r="I3" s="120">
        <v>3</v>
      </c>
      <c r="J3" s="121"/>
      <c r="K3" s="51">
        <v>5</v>
      </c>
      <c r="L3" s="51">
        <v>6</v>
      </c>
      <c r="M3" s="51">
        <v>4</v>
      </c>
      <c r="N3" s="51">
        <v>10</v>
      </c>
      <c r="O3" s="51">
        <v>4</v>
      </c>
      <c r="P3" s="52">
        <v>0</v>
      </c>
      <c r="Q3" s="52">
        <v>0</v>
      </c>
      <c r="R3" s="51">
        <v>1</v>
      </c>
      <c r="S3" s="51">
        <v>0</v>
      </c>
      <c r="T3" s="51">
        <v>5</v>
      </c>
      <c r="U3" s="51">
        <v>10</v>
      </c>
      <c r="V3" s="51">
        <v>2</v>
      </c>
      <c r="W3" s="52">
        <v>1.12</v>
      </c>
      <c r="X3" s="52">
        <v>0.3</v>
      </c>
      <c r="Y3" s="85" t="s">
        <v>571</v>
      </c>
      <c r="Z3" s="85" t="s">
        <v>582</v>
      </c>
      <c r="AA3" s="85" t="s">
        <v>610</v>
      </c>
      <c r="AB3" s="91" t="s">
        <v>647</v>
      </c>
      <c r="AC3" s="91" t="s">
        <v>698</v>
      </c>
      <c r="AD3" s="91"/>
      <c r="AE3" s="91" t="s">
        <v>715</v>
      </c>
      <c r="AF3" s="91" t="s">
        <v>725</v>
      </c>
      <c r="AG3" s="131">
        <v>17</v>
      </c>
      <c r="AH3" s="134">
        <v>10</v>
      </c>
      <c r="AI3" s="131">
        <v>1</v>
      </c>
      <c r="AJ3" s="134">
        <v>0.5882352941176471</v>
      </c>
      <c r="AK3" s="131">
        <v>0</v>
      </c>
      <c r="AL3" s="134">
        <v>0</v>
      </c>
      <c r="AM3" s="131">
        <v>152</v>
      </c>
      <c r="AN3" s="134">
        <v>89.41176470588235</v>
      </c>
      <c r="AO3" s="131">
        <v>170</v>
      </c>
    </row>
    <row r="4" spans="1:41" ht="15">
      <c r="A4" s="125" t="s">
        <v>536</v>
      </c>
      <c r="B4" s="126" t="s">
        <v>541</v>
      </c>
      <c r="C4" s="126" t="s">
        <v>56</v>
      </c>
      <c r="D4" s="122"/>
      <c r="E4" s="100"/>
      <c r="F4" s="103" t="s">
        <v>857</v>
      </c>
      <c r="G4" s="107"/>
      <c r="H4" s="107"/>
      <c r="I4" s="123">
        <v>4</v>
      </c>
      <c r="J4" s="110"/>
      <c r="K4" s="51">
        <v>4</v>
      </c>
      <c r="L4" s="51">
        <v>4</v>
      </c>
      <c r="M4" s="51">
        <v>0</v>
      </c>
      <c r="N4" s="51">
        <v>4</v>
      </c>
      <c r="O4" s="51">
        <v>4</v>
      </c>
      <c r="P4" s="52" t="s">
        <v>849</v>
      </c>
      <c r="Q4" s="52" t="s">
        <v>849</v>
      </c>
      <c r="R4" s="51">
        <v>4</v>
      </c>
      <c r="S4" s="51">
        <v>4</v>
      </c>
      <c r="T4" s="51">
        <v>1</v>
      </c>
      <c r="U4" s="51">
        <v>1</v>
      </c>
      <c r="V4" s="51">
        <v>0</v>
      </c>
      <c r="W4" s="52">
        <v>0</v>
      </c>
      <c r="X4" s="52">
        <v>0</v>
      </c>
      <c r="Y4" s="85" t="s">
        <v>572</v>
      </c>
      <c r="Z4" s="85" t="s">
        <v>583</v>
      </c>
      <c r="AA4" s="85" t="s">
        <v>274</v>
      </c>
      <c r="AB4" s="91" t="s">
        <v>648</v>
      </c>
      <c r="AC4" s="91" t="s">
        <v>344</v>
      </c>
      <c r="AD4" s="91"/>
      <c r="AE4" s="91"/>
      <c r="AF4" s="91" t="s">
        <v>726</v>
      </c>
      <c r="AG4" s="131">
        <v>3</v>
      </c>
      <c r="AH4" s="134">
        <v>4.054054054054054</v>
      </c>
      <c r="AI4" s="131">
        <v>0</v>
      </c>
      <c r="AJ4" s="134">
        <v>0</v>
      </c>
      <c r="AK4" s="131">
        <v>0</v>
      </c>
      <c r="AL4" s="134">
        <v>0</v>
      </c>
      <c r="AM4" s="131">
        <v>71</v>
      </c>
      <c r="AN4" s="134">
        <v>95.94594594594595</v>
      </c>
      <c r="AO4" s="131">
        <v>74</v>
      </c>
    </row>
    <row r="5" spans="1:41" ht="15">
      <c r="A5" s="125" t="s">
        <v>537</v>
      </c>
      <c r="B5" s="126" t="s">
        <v>542</v>
      </c>
      <c r="C5" s="126" t="s">
        <v>56</v>
      </c>
      <c r="D5" s="122"/>
      <c r="E5" s="100"/>
      <c r="F5" s="103" t="s">
        <v>858</v>
      </c>
      <c r="G5" s="107"/>
      <c r="H5" s="107"/>
      <c r="I5" s="123">
        <v>5</v>
      </c>
      <c r="J5" s="110"/>
      <c r="K5" s="51">
        <v>3</v>
      </c>
      <c r="L5" s="51">
        <v>2</v>
      </c>
      <c r="M5" s="51">
        <v>2</v>
      </c>
      <c r="N5" s="51">
        <v>4</v>
      </c>
      <c r="O5" s="51">
        <v>2</v>
      </c>
      <c r="P5" s="52">
        <v>0</v>
      </c>
      <c r="Q5" s="52">
        <v>0</v>
      </c>
      <c r="R5" s="51">
        <v>1</v>
      </c>
      <c r="S5" s="51">
        <v>0</v>
      </c>
      <c r="T5" s="51">
        <v>3</v>
      </c>
      <c r="U5" s="51">
        <v>4</v>
      </c>
      <c r="V5" s="51">
        <v>2</v>
      </c>
      <c r="W5" s="52">
        <v>0.888889</v>
      </c>
      <c r="X5" s="52">
        <v>0.3333333333333333</v>
      </c>
      <c r="Y5" s="85" t="s">
        <v>573</v>
      </c>
      <c r="Z5" s="85" t="s">
        <v>269</v>
      </c>
      <c r="AA5" s="85" t="s">
        <v>611</v>
      </c>
      <c r="AB5" s="91" t="s">
        <v>649</v>
      </c>
      <c r="AC5" s="91" t="s">
        <v>699</v>
      </c>
      <c r="AD5" s="91"/>
      <c r="AE5" s="91" t="s">
        <v>716</v>
      </c>
      <c r="AF5" s="91" t="s">
        <v>727</v>
      </c>
      <c r="AG5" s="131">
        <v>9</v>
      </c>
      <c r="AH5" s="134">
        <v>5.769230769230769</v>
      </c>
      <c r="AI5" s="131">
        <v>1</v>
      </c>
      <c r="AJ5" s="134">
        <v>0.6410256410256411</v>
      </c>
      <c r="AK5" s="131">
        <v>0</v>
      </c>
      <c r="AL5" s="134">
        <v>0</v>
      </c>
      <c r="AM5" s="131">
        <v>146</v>
      </c>
      <c r="AN5" s="134">
        <v>93.58974358974359</v>
      </c>
      <c r="AO5" s="131">
        <v>156</v>
      </c>
    </row>
    <row r="6" spans="1:41" ht="15">
      <c r="A6" s="125" t="s">
        <v>538</v>
      </c>
      <c r="B6" s="126" t="s">
        <v>543</v>
      </c>
      <c r="C6" s="126" t="s">
        <v>56</v>
      </c>
      <c r="D6" s="122"/>
      <c r="E6" s="100"/>
      <c r="F6" s="103" t="s">
        <v>859</v>
      </c>
      <c r="G6" s="107"/>
      <c r="H6" s="107"/>
      <c r="I6" s="123">
        <v>6</v>
      </c>
      <c r="J6" s="110"/>
      <c r="K6" s="51">
        <v>3</v>
      </c>
      <c r="L6" s="51">
        <v>4</v>
      </c>
      <c r="M6" s="51">
        <v>0</v>
      </c>
      <c r="N6" s="51">
        <v>4</v>
      </c>
      <c r="O6" s="51">
        <v>0</v>
      </c>
      <c r="P6" s="52">
        <v>0.3333333333333333</v>
      </c>
      <c r="Q6" s="52">
        <v>0.5</v>
      </c>
      <c r="R6" s="51">
        <v>1</v>
      </c>
      <c r="S6" s="51">
        <v>0</v>
      </c>
      <c r="T6" s="51">
        <v>3</v>
      </c>
      <c r="U6" s="51">
        <v>4</v>
      </c>
      <c r="V6" s="51">
        <v>1</v>
      </c>
      <c r="W6" s="52">
        <v>0.666667</v>
      </c>
      <c r="X6" s="52">
        <v>0.6666666666666666</v>
      </c>
      <c r="Y6" s="85" t="s">
        <v>253</v>
      </c>
      <c r="Z6" s="85" t="s">
        <v>267</v>
      </c>
      <c r="AA6" s="85" t="s">
        <v>272</v>
      </c>
      <c r="AB6" s="91" t="s">
        <v>650</v>
      </c>
      <c r="AC6" s="91" t="s">
        <v>700</v>
      </c>
      <c r="AD6" s="91"/>
      <c r="AE6" s="91" t="s">
        <v>717</v>
      </c>
      <c r="AF6" s="91" t="s">
        <v>728</v>
      </c>
      <c r="AG6" s="131">
        <v>2</v>
      </c>
      <c r="AH6" s="134">
        <v>4.081632653061225</v>
      </c>
      <c r="AI6" s="131">
        <v>2</v>
      </c>
      <c r="AJ6" s="134">
        <v>4.081632653061225</v>
      </c>
      <c r="AK6" s="131">
        <v>0</v>
      </c>
      <c r="AL6" s="134">
        <v>0</v>
      </c>
      <c r="AM6" s="131">
        <v>45</v>
      </c>
      <c r="AN6" s="134">
        <v>91.83673469387755</v>
      </c>
      <c r="AO6" s="131">
        <v>49</v>
      </c>
    </row>
    <row r="7" spans="1:41" ht="15">
      <c r="A7" s="125" t="s">
        <v>539</v>
      </c>
      <c r="B7" s="126" t="s">
        <v>544</v>
      </c>
      <c r="C7" s="126" t="s">
        <v>56</v>
      </c>
      <c r="D7" s="122"/>
      <c r="E7" s="100"/>
      <c r="F7" s="103" t="s">
        <v>860</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t="s">
        <v>574</v>
      </c>
      <c r="Z7" s="85" t="s">
        <v>267</v>
      </c>
      <c r="AA7" s="85"/>
      <c r="AB7" s="91" t="s">
        <v>645</v>
      </c>
      <c r="AC7" s="91" t="s">
        <v>344</v>
      </c>
      <c r="AD7" s="91"/>
      <c r="AE7" s="91" t="s">
        <v>220</v>
      </c>
      <c r="AF7" s="91" t="s">
        <v>729</v>
      </c>
      <c r="AG7" s="131">
        <v>1</v>
      </c>
      <c r="AH7" s="134">
        <v>2.7027027027027026</v>
      </c>
      <c r="AI7" s="131">
        <v>1</v>
      </c>
      <c r="AJ7" s="134">
        <v>2.7027027027027026</v>
      </c>
      <c r="AK7" s="131">
        <v>0</v>
      </c>
      <c r="AL7" s="134">
        <v>0</v>
      </c>
      <c r="AM7" s="131">
        <v>35</v>
      </c>
      <c r="AN7" s="134">
        <v>94.5945945945946</v>
      </c>
      <c r="AO7" s="131">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535</v>
      </c>
      <c r="B2" s="91" t="s">
        <v>223</v>
      </c>
      <c r="C2" s="85">
        <f>VLOOKUP(GroupVertices[[#This Row],[Vertex]],Vertices[],MATCH("ID",Vertices[[#Headers],[Vertex]:[Vertex Content Word Count]],0),FALSE)</f>
        <v>5</v>
      </c>
    </row>
    <row r="3" spans="1:3" ht="15">
      <c r="A3" s="85" t="s">
        <v>535</v>
      </c>
      <c r="B3" s="91" t="s">
        <v>228</v>
      </c>
      <c r="C3" s="85">
        <f>VLOOKUP(GroupVertices[[#This Row],[Vertex]],Vertices[],MATCH("ID",Vertices[[#Headers],[Vertex]:[Vertex Content Word Count]],0),FALSE)</f>
        <v>15</v>
      </c>
    </row>
    <row r="4" spans="1:3" ht="15">
      <c r="A4" s="85" t="s">
        <v>535</v>
      </c>
      <c r="B4" s="91" t="s">
        <v>219</v>
      </c>
      <c r="C4" s="85">
        <f>VLOOKUP(GroupVertices[[#This Row],[Vertex]],Vertices[],MATCH("ID",Vertices[[#Headers],[Vertex]:[Vertex Content Word Count]],0),FALSE)</f>
        <v>14</v>
      </c>
    </row>
    <row r="5" spans="1:3" ht="15">
      <c r="A5" s="85" t="s">
        <v>535</v>
      </c>
      <c r="B5" s="91" t="s">
        <v>226</v>
      </c>
      <c r="C5" s="85">
        <f>VLOOKUP(GroupVertices[[#This Row],[Vertex]],Vertices[],MATCH("ID",Vertices[[#Headers],[Vertex]:[Vertex Content Word Count]],0),FALSE)</f>
        <v>6</v>
      </c>
    </row>
    <row r="6" spans="1:3" ht="15">
      <c r="A6" s="85" t="s">
        <v>535</v>
      </c>
      <c r="B6" s="91" t="s">
        <v>213</v>
      </c>
      <c r="C6" s="85">
        <f>VLOOKUP(GroupVertices[[#This Row],[Vertex]],Vertices[],MATCH("ID",Vertices[[#Headers],[Vertex]:[Vertex Content Word Count]],0),FALSE)</f>
        <v>4</v>
      </c>
    </row>
    <row r="7" spans="1:3" ht="15">
      <c r="A7" s="85" t="s">
        <v>536</v>
      </c>
      <c r="B7" s="91" t="s">
        <v>212</v>
      </c>
      <c r="C7" s="85">
        <f>VLOOKUP(GroupVertices[[#This Row],[Vertex]],Vertices[],MATCH("ID",Vertices[[#Headers],[Vertex]:[Vertex Content Word Count]],0),FALSE)</f>
        <v>3</v>
      </c>
    </row>
    <row r="8" spans="1:3" ht="15">
      <c r="A8" s="85" t="s">
        <v>536</v>
      </c>
      <c r="B8" s="91" t="s">
        <v>214</v>
      </c>
      <c r="C8" s="85">
        <f>VLOOKUP(GroupVertices[[#This Row],[Vertex]],Vertices[],MATCH("ID",Vertices[[#Headers],[Vertex]:[Vertex Content Word Count]],0),FALSE)</f>
        <v>7</v>
      </c>
    </row>
    <row r="9" spans="1:3" ht="15">
      <c r="A9" s="85" t="s">
        <v>536</v>
      </c>
      <c r="B9" s="91" t="s">
        <v>215</v>
      </c>
      <c r="C9" s="85">
        <f>VLOOKUP(GroupVertices[[#This Row],[Vertex]],Vertices[],MATCH("ID",Vertices[[#Headers],[Vertex]:[Vertex Content Word Count]],0),FALSE)</f>
        <v>8</v>
      </c>
    </row>
    <row r="10" spans="1:3" ht="15">
      <c r="A10" s="85" t="s">
        <v>536</v>
      </c>
      <c r="B10" s="91" t="s">
        <v>222</v>
      </c>
      <c r="C10" s="85">
        <f>VLOOKUP(GroupVertices[[#This Row],[Vertex]],Vertices[],MATCH("ID",Vertices[[#Headers],[Vertex]:[Vertex Content Word Count]],0),FALSE)</f>
        <v>18</v>
      </c>
    </row>
    <row r="11" spans="1:3" ht="15">
      <c r="A11" s="85" t="s">
        <v>537</v>
      </c>
      <c r="B11" s="91" t="s">
        <v>225</v>
      </c>
      <c r="C11" s="85">
        <f>VLOOKUP(GroupVertices[[#This Row],[Vertex]],Vertices[],MATCH("ID",Vertices[[#Headers],[Vertex]:[Vertex Content Word Count]],0),FALSE)</f>
        <v>19</v>
      </c>
    </row>
    <row r="12" spans="1:3" ht="15">
      <c r="A12" s="85" t="s">
        <v>537</v>
      </c>
      <c r="B12" s="91" t="s">
        <v>224</v>
      </c>
      <c r="C12" s="85">
        <f>VLOOKUP(GroupVertices[[#This Row],[Vertex]],Vertices[],MATCH("ID",Vertices[[#Headers],[Vertex]:[Vertex Content Word Count]],0),FALSE)</f>
        <v>13</v>
      </c>
    </row>
    <row r="13" spans="1:3" ht="15">
      <c r="A13" s="85" t="s">
        <v>537</v>
      </c>
      <c r="B13" s="91" t="s">
        <v>218</v>
      </c>
      <c r="C13" s="85">
        <f>VLOOKUP(GroupVertices[[#This Row],[Vertex]],Vertices[],MATCH("ID",Vertices[[#Headers],[Vertex]:[Vertex Content Word Count]],0),FALSE)</f>
        <v>12</v>
      </c>
    </row>
    <row r="14" spans="1:3" ht="15">
      <c r="A14" s="85" t="s">
        <v>538</v>
      </c>
      <c r="B14" s="91" t="s">
        <v>217</v>
      </c>
      <c r="C14" s="85">
        <f>VLOOKUP(GroupVertices[[#This Row],[Vertex]],Vertices[],MATCH("ID",Vertices[[#Headers],[Vertex]:[Vertex Content Word Count]],0),FALSE)</f>
        <v>11</v>
      </c>
    </row>
    <row r="15" spans="1:3" ht="15">
      <c r="A15" s="85" t="s">
        <v>538</v>
      </c>
      <c r="B15" s="91" t="s">
        <v>216</v>
      </c>
      <c r="C15" s="85">
        <f>VLOOKUP(GroupVertices[[#This Row],[Vertex]],Vertices[],MATCH("ID",Vertices[[#Headers],[Vertex]:[Vertex Content Word Count]],0),FALSE)</f>
        <v>9</v>
      </c>
    </row>
    <row r="16" spans="1:3" ht="15">
      <c r="A16" s="85" t="s">
        <v>538</v>
      </c>
      <c r="B16" s="91" t="s">
        <v>227</v>
      </c>
      <c r="C16" s="85">
        <f>VLOOKUP(GroupVertices[[#This Row],[Vertex]],Vertices[],MATCH("ID",Vertices[[#Headers],[Vertex]:[Vertex Content Word Count]],0),FALSE)</f>
        <v>10</v>
      </c>
    </row>
    <row r="17" spans="1:3" ht="15">
      <c r="A17" s="85" t="s">
        <v>539</v>
      </c>
      <c r="B17" s="91" t="s">
        <v>221</v>
      </c>
      <c r="C17" s="85">
        <f>VLOOKUP(GroupVertices[[#This Row],[Vertex]],Vertices[],MATCH("ID",Vertices[[#Headers],[Vertex]:[Vertex Content Word Count]],0),FALSE)</f>
        <v>17</v>
      </c>
    </row>
    <row r="18" spans="1:3" ht="15">
      <c r="A18" s="85" t="s">
        <v>539</v>
      </c>
      <c r="B18" s="91" t="s">
        <v>220</v>
      </c>
      <c r="C18" s="85">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551</v>
      </c>
      <c r="B2" s="36" t="s">
        <v>496</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9</v>
      </c>
      <c r="P2" s="39">
        <f>MIN(Vertices[PageRank])</f>
        <v>0.520195</v>
      </c>
      <c r="Q2" s="40">
        <f>COUNTIF(Vertices[PageRank],"&gt;= "&amp;P2)-COUNTIF(Vertices[PageRank],"&gt;="&amp;P3)</f>
        <v>1</v>
      </c>
      <c r="R2" s="39">
        <f>MIN(Vertices[Clustering Coefficient])</f>
        <v>0</v>
      </c>
      <c r="S2" s="45">
        <f>COUNTIF(Vertices[Clustering Coefficient],"&gt;= "&amp;R2)-COUNTIF(Vertices[Clustering Coefficient],"&gt;="&amp;R3)</f>
        <v>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0.5818181818181818</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0.005106163636363637</v>
      </c>
      <c r="O3" s="42">
        <f>COUNTIF(Vertices[Eigenvector Centrality],"&gt;= "&amp;N3)-COUNTIF(Vertices[Eigenvector Centrality],"&gt;="&amp;N4)</f>
        <v>0</v>
      </c>
      <c r="P3" s="41">
        <f aca="true" t="shared" si="7" ref="P3:P26">P2+($P$57-$P$2)/BinDivisor</f>
        <v>0.5479218181818182</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0.18181818181818182</v>
      </c>
      <c r="G4" s="40">
        <f>COUNTIF(Vertices[In-Degree],"&gt;= "&amp;F4)-COUNTIF(Vertices[In-Degree],"&gt;="&amp;F5)</f>
        <v>0</v>
      </c>
      <c r="H4" s="39">
        <f t="shared" si="3"/>
        <v>0.07272727272727272</v>
      </c>
      <c r="I4" s="40">
        <f>COUNTIF(Vertices[Out-Degree],"&gt;= "&amp;H4)-COUNTIF(Vertices[Out-Degree],"&gt;="&amp;H5)</f>
        <v>0</v>
      </c>
      <c r="J4" s="39">
        <f t="shared" si="4"/>
        <v>1.1636363636363636</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0.010212327272727273</v>
      </c>
      <c r="O4" s="40">
        <f>COUNTIF(Vertices[Eigenvector Centrality],"&gt;= "&amp;N4)-COUNTIF(Vertices[Eigenvector Centrality],"&gt;="&amp;N5)</f>
        <v>1</v>
      </c>
      <c r="P4" s="39">
        <f t="shared" si="7"/>
        <v>0.5756486363636364</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0.2727272727272727</v>
      </c>
      <c r="G5" s="42">
        <f>COUNTIF(Vertices[In-Degree],"&gt;= "&amp;F5)-COUNTIF(Vertices[In-Degree],"&gt;="&amp;F6)</f>
        <v>0</v>
      </c>
      <c r="H5" s="41">
        <f t="shared" si="3"/>
        <v>0.10909090909090909</v>
      </c>
      <c r="I5" s="42">
        <f>COUNTIF(Vertices[Out-Degree],"&gt;= "&amp;H5)-COUNTIF(Vertices[Out-Degree],"&gt;="&amp;H6)</f>
        <v>0</v>
      </c>
      <c r="J5" s="41">
        <f t="shared" si="4"/>
        <v>1.7454545454545454</v>
      </c>
      <c r="K5" s="42">
        <f>COUNTIF(Vertices[Betweenness Centrality],"&gt;= "&amp;J5)-COUNTIF(Vertices[Betweenness Centrality],"&gt;="&amp;J6)</f>
        <v>0</v>
      </c>
      <c r="L5" s="41">
        <f t="shared" si="5"/>
        <v>0.05454545454545454</v>
      </c>
      <c r="M5" s="42">
        <f>COUNTIF(Vertices[Closeness Centrality],"&gt;= "&amp;L5)-COUNTIF(Vertices[Closeness Centrality],"&gt;="&amp;L6)</f>
        <v>5</v>
      </c>
      <c r="N5" s="41">
        <f t="shared" si="6"/>
        <v>0.01531849090909091</v>
      </c>
      <c r="O5" s="42">
        <f>COUNTIF(Vertices[Eigenvector Centrality],"&gt;= "&amp;N5)-COUNTIF(Vertices[Eigenvector Centrality],"&gt;="&amp;N6)</f>
        <v>0</v>
      </c>
      <c r="P5" s="41">
        <f t="shared" si="7"/>
        <v>0.6033754545454546</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0.36363636363636365</v>
      </c>
      <c r="G6" s="40">
        <f>COUNTIF(Vertices[In-Degree],"&gt;= "&amp;F6)-COUNTIF(Vertices[In-Degree],"&gt;="&amp;F7)</f>
        <v>0</v>
      </c>
      <c r="H6" s="39">
        <f t="shared" si="3"/>
        <v>0.14545454545454545</v>
      </c>
      <c r="I6" s="40">
        <f>COUNTIF(Vertices[Out-Degree],"&gt;= "&amp;H6)-COUNTIF(Vertices[Out-Degree],"&gt;="&amp;H7)</f>
        <v>0</v>
      </c>
      <c r="J6" s="39">
        <f t="shared" si="4"/>
        <v>2.327272727272727</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0.020424654545454547</v>
      </c>
      <c r="O6" s="40">
        <f>COUNTIF(Vertices[Eigenvector Centrality],"&gt;= "&amp;N6)-COUNTIF(Vertices[Eigenvector Centrality],"&gt;="&amp;N7)</f>
        <v>0</v>
      </c>
      <c r="P6" s="39">
        <f t="shared" si="7"/>
        <v>0.6311022727272728</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0.4545454545454546</v>
      </c>
      <c r="G7" s="42">
        <f>COUNTIF(Vertices[In-Degree],"&gt;= "&amp;F7)-COUNTIF(Vertices[In-Degree],"&gt;="&amp;F8)</f>
        <v>0</v>
      </c>
      <c r="H7" s="41">
        <f t="shared" si="3"/>
        <v>0.18181818181818182</v>
      </c>
      <c r="I7" s="42">
        <f>COUNTIF(Vertices[Out-Degree],"&gt;= "&amp;H7)-COUNTIF(Vertices[Out-Degree],"&gt;="&amp;H8)</f>
        <v>0</v>
      </c>
      <c r="J7" s="41">
        <f t="shared" si="4"/>
        <v>2.909090909090909</v>
      </c>
      <c r="K7" s="42">
        <f>COUNTIF(Vertices[Betweenness Centrality],"&gt;= "&amp;J7)-COUNTIF(Vertices[Betweenness Centrality],"&gt;="&amp;J8)</f>
        <v>0</v>
      </c>
      <c r="L7" s="41">
        <f t="shared" si="5"/>
        <v>0.09090909090909091</v>
      </c>
      <c r="M7" s="42">
        <f>COUNTIF(Vertices[Closeness Centrality],"&gt;= "&amp;L7)-COUNTIF(Vertices[Closeness Centrality],"&gt;="&amp;L8)</f>
        <v>1</v>
      </c>
      <c r="N7" s="41">
        <f t="shared" si="6"/>
        <v>0.025530818181818182</v>
      </c>
      <c r="O7" s="42">
        <f>COUNTIF(Vertices[Eigenvector Centrality],"&gt;= "&amp;N7)-COUNTIF(Vertices[Eigenvector Centrality],"&gt;="&amp;N8)</f>
        <v>0</v>
      </c>
      <c r="P7" s="41">
        <f t="shared" si="7"/>
        <v>0.658829090909091</v>
      </c>
      <c r="Q7" s="42">
        <f>COUNTIF(Vertices[PageRank],"&gt;= "&amp;P7)-COUNTIF(Vertices[PageRank],"&gt;="&amp;P8)</f>
        <v>0</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25</v>
      </c>
      <c r="D8" s="34">
        <f t="shared" si="1"/>
        <v>0</v>
      </c>
      <c r="E8" s="3">
        <f>COUNTIF(Vertices[Degree],"&gt;= "&amp;D8)-COUNTIF(Vertices[Degree],"&gt;="&amp;D9)</f>
        <v>0</v>
      </c>
      <c r="F8" s="39">
        <f t="shared" si="2"/>
        <v>0.5454545454545455</v>
      </c>
      <c r="G8" s="40">
        <f>COUNTIF(Vertices[In-Degree],"&gt;= "&amp;F8)-COUNTIF(Vertices[In-Degree],"&gt;="&amp;F9)</f>
        <v>0</v>
      </c>
      <c r="H8" s="39">
        <f t="shared" si="3"/>
        <v>0.2181818181818182</v>
      </c>
      <c r="I8" s="40">
        <f>COUNTIF(Vertices[Out-Degree],"&gt;= "&amp;H8)-COUNTIF(Vertices[Out-Degree],"&gt;="&amp;H9)</f>
        <v>0</v>
      </c>
      <c r="J8" s="39">
        <f t="shared" si="4"/>
        <v>3.490909090909091</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0.030636981818181818</v>
      </c>
      <c r="O8" s="40">
        <f>COUNTIF(Vertices[Eigenvector Centrality],"&gt;= "&amp;N8)-COUNTIF(Vertices[Eigenvector Centrality],"&gt;="&amp;N9)</f>
        <v>0</v>
      </c>
      <c r="P8" s="39">
        <f t="shared" si="7"/>
        <v>0.6865559090909092</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0.6363636363636365</v>
      </c>
      <c r="G9" s="42">
        <f>COUNTIF(Vertices[In-Degree],"&gt;= "&amp;F9)-COUNTIF(Vertices[In-Degree],"&gt;="&amp;F10)</f>
        <v>0</v>
      </c>
      <c r="H9" s="41">
        <f t="shared" si="3"/>
        <v>0.2545454545454546</v>
      </c>
      <c r="I9" s="42">
        <f>COUNTIF(Vertices[Out-Degree],"&gt;= "&amp;H9)-COUNTIF(Vertices[Out-Degree],"&gt;="&amp;H10)</f>
        <v>0</v>
      </c>
      <c r="J9" s="41">
        <f t="shared" si="4"/>
        <v>4.072727272727273</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0.035743145454545454</v>
      </c>
      <c r="O9" s="42">
        <f>COUNTIF(Vertices[Eigenvector Centrality],"&gt;= "&amp;N9)-COUNTIF(Vertices[Eigenvector Centrality],"&gt;="&amp;N10)</f>
        <v>0</v>
      </c>
      <c r="P9" s="41">
        <f t="shared" si="7"/>
        <v>0.7142827272727275</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552</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0.29090909090909095</v>
      </c>
      <c r="I10" s="40">
        <f>COUNTIF(Vertices[Out-Degree],"&gt;= "&amp;H10)-COUNTIF(Vertices[Out-Degree],"&gt;="&amp;H11)</f>
        <v>0</v>
      </c>
      <c r="J10" s="39">
        <f t="shared" si="4"/>
        <v>4.654545454545455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0.04084930909090909</v>
      </c>
      <c r="O10" s="40">
        <f>COUNTIF(Vertices[Eigenvector Centrality],"&gt;= "&amp;N10)-COUNTIF(Vertices[Eigenvector Centrality],"&gt;="&amp;N11)</f>
        <v>0</v>
      </c>
      <c r="P10" s="39">
        <f t="shared" si="7"/>
        <v>0.7420095454545457</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0.8181818181818183</v>
      </c>
      <c r="G11" s="42">
        <f>COUNTIF(Vertices[In-Degree],"&gt;= "&amp;F11)-COUNTIF(Vertices[In-Degree],"&gt;="&amp;F12)</f>
        <v>0</v>
      </c>
      <c r="H11" s="41">
        <f t="shared" si="3"/>
        <v>0.3272727272727273</v>
      </c>
      <c r="I11" s="42">
        <f>COUNTIF(Vertices[Out-Degree],"&gt;= "&amp;H11)-COUNTIF(Vertices[Out-Degree],"&gt;="&amp;H12)</f>
        <v>0</v>
      </c>
      <c r="J11" s="41">
        <f t="shared" si="4"/>
        <v>5.236363636363637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0.04595547272727273</v>
      </c>
      <c r="O11" s="42">
        <f>COUNTIF(Vertices[Eigenvector Centrality],"&gt;= "&amp;N11)-COUNTIF(Vertices[Eigenvector Centrality],"&gt;="&amp;N12)</f>
        <v>1</v>
      </c>
      <c r="P11" s="41">
        <f t="shared" si="7"/>
        <v>0.7697363636363639</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229</v>
      </c>
      <c r="B12" s="36">
        <v>14</v>
      </c>
      <c r="D12" s="34">
        <f t="shared" si="1"/>
        <v>0</v>
      </c>
      <c r="E12" s="3">
        <f>COUNTIF(Vertices[Degree],"&gt;= "&amp;D12)-COUNTIF(Vertices[Degree],"&gt;="&amp;D13)</f>
        <v>0</v>
      </c>
      <c r="F12" s="39">
        <f t="shared" si="2"/>
        <v>0.9090909090909093</v>
      </c>
      <c r="G12" s="40">
        <f>COUNTIF(Vertices[In-Degree],"&gt;= "&amp;F12)-COUNTIF(Vertices[In-Degree],"&gt;="&amp;F13)</f>
        <v>0</v>
      </c>
      <c r="H12" s="39">
        <f t="shared" si="3"/>
        <v>0.3636363636363637</v>
      </c>
      <c r="I12" s="40">
        <f>COUNTIF(Vertices[Out-Degree],"&gt;= "&amp;H12)-COUNTIF(Vertices[Out-Degree],"&gt;="&amp;H13)</f>
        <v>0</v>
      </c>
      <c r="J12" s="39">
        <f t="shared" si="4"/>
        <v>5.818181818181819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0.05106163636363637</v>
      </c>
      <c r="O12" s="40">
        <f>COUNTIF(Vertices[Eigenvector Centrality],"&gt;= "&amp;N12)-COUNTIF(Vertices[Eigenvector Centrality],"&gt;="&amp;N13)</f>
        <v>0</v>
      </c>
      <c r="P12" s="39">
        <f t="shared" si="7"/>
        <v>0.7974631818181821</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11</v>
      </c>
      <c r="D13" s="34">
        <f t="shared" si="1"/>
        <v>0</v>
      </c>
      <c r="E13" s="3">
        <f>COUNTIF(Vertices[Degree],"&gt;= "&amp;D13)-COUNTIF(Vertices[Degree],"&gt;="&amp;D14)</f>
        <v>0</v>
      </c>
      <c r="F13" s="41">
        <f t="shared" si="2"/>
        <v>1.0000000000000002</v>
      </c>
      <c r="G13" s="42">
        <f>COUNTIF(Vertices[In-Degree],"&gt;= "&amp;F13)-COUNTIF(Vertices[In-Degree],"&gt;="&amp;F14)</f>
        <v>6</v>
      </c>
      <c r="H13" s="41">
        <f t="shared" si="3"/>
        <v>0.4000000000000001</v>
      </c>
      <c r="I13" s="42">
        <f>COUNTIF(Vertices[Out-Degree],"&gt;= "&amp;H13)-COUNTIF(Vertices[Out-Degree],"&gt;="&amp;H14)</f>
        <v>0</v>
      </c>
      <c r="J13" s="41">
        <f t="shared" si="4"/>
        <v>6.400000000000001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0.05616780000000001</v>
      </c>
      <c r="O13" s="42">
        <f>COUNTIF(Vertices[Eigenvector Centrality],"&gt;= "&amp;N13)-COUNTIF(Vertices[Eigenvector Centrality],"&gt;="&amp;N14)</f>
        <v>0</v>
      </c>
      <c r="P13" s="41">
        <f t="shared" si="7"/>
        <v>0.8251900000000003</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1.090909090909091</v>
      </c>
      <c r="G14" s="40">
        <f>COUNTIF(Vertices[In-Degree],"&gt;= "&amp;F14)-COUNTIF(Vertices[In-Degree],"&gt;="&amp;F15)</f>
        <v>0</v>
      </c>
      <c r="H14" s="39">
        <f t="shared" si="3"/>
        <v>0.43636363636363645</v>
      </c>
      <c r="I14" s="40">
        <f>COUNTIF(Vertices[Out-Degree],"&gt;= "&amp;H14)-COUNTIF(Vertices[Out-Degree],"&gt;="&amp;H15)</f>
        <v>0</v>
      </c>
      <c r="J14" s="39">
        <f t="shared" si="4"/>
        <v>6.981818181818183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0.06127396363636365</v>
      </c>
      <c r="O14" s="40">
        <f>COUNTIF(Vertices[Eigenvector Centrality],"&gt;= "&amp;N14)-COUNTIF(Vertices[Eigenvector Centrality],"&gt;="&amp;N15)</f>
        <v>0</v>
      </c>
      <c r="P14" s="39">
        <f t="shared" si="7"/>
        <v>0.8529168181818185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11</v>
      </c>
      <c r="D15" s="34">
        <f t="shared" si="1"/>
        <v>0</v>
      </c>
      <c r="E15" s="3">
        <f>COUNTIF(Vertices[Degree],"&gt;= "&amp;D15)-COUNTIF(Vertices[Degree],"&gt;="&amp;D16)</f>
        <v>0</v>
      </c>
      <c r="F15" s="41">
        <f t="shared" si="2"/>
        <v>1.1818181818181819</v>
      </c>
      <c r="G15" s="42">
        <f>COUNTIF(Vertices[In-Degree],"&gt;= "&amp;F15)-COUNTIF(Vertices[In-Degree],"&gt;="&amp;F16)</f>
        <v>0</v>
      </c>
      <c r="H15" s="41">
        <f t="shared" si="3"/>
        <v>0.47272727272727283</v>
      </c>
      <c r="I15" s="42">
        <f>COUNTIF(Vertices[Out-Degree],"&gt;= "&amp;H15)-COUNTIF(Vertices[Out-Degree],"&gt;="&amp;H16)</f>
        <v>0</v>
      </c>
      <c r="J15" s="41">
        <f t="shared" si="4"/>
        <v>7.563636363636365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0.06638012727272728</v>
      </c>
      <c r="O15" s="42">
        <f>COUNTIF(Vertices[Eigenvector Centrality],"&gt;= "&amp;N15)-COUNTIF(Vertices[Eigenvector Centrality],"&gt;="&amp;N16)</f>
        <v>0</v>
      </c>
      <c r="P15" s="41">
        <f t="shared" si="7"/>
        <v>0.8806436363636367</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1.2727272727272727</v>
      </c>
      <c r="G16" s="40">
        <f>COUNTIF(Vertices[In-Degree],"&gt;= "&amp;F16)-COUNTIF(Vertices[In-Degree],"&gt;="&amp;F17)</f>
        <v>0</v>
      </c>
      <c r="H16" s="39">
        <f t="shared" si="3"/>
        <v>0.5090909090909091</v>
      </c>
      <c r="I16" s="40">
        <f>COUNTIF(Vertices[Out-Degree],"&gt;= "&amp;H16)-COUNTIF(Vertices[Out-Degree],"&gt;="&amp;H17)</f>
        <v>0</v>
      </c>
      <c r="J16" s="39">
        <f t="shared" si="4"/>
        <v>8.145454545454546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0.07148629090909092</v>
      </c>
      <c r="O16" s="40">
        <f>COUNTIF(Vertices[Eigenvector Centrality],"&gt;= "&amp;N16)-COUNTIF(Vertices[Eigenvector Centrality],"&gt;="&amp;N17)</f>
        <v>0</v>
      </c>
      <c r="P16" s="39">
        <f t="shared" si="7"/>
        <v>0.908370454545455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0.07692307692307693</v>
      </c>
      <c r="D17" s="34">
        <f t="shared" si="1"/>
        <v>0</v>
      </c>
      <c r="E17" s="3">
        <f>COUNTIF(Vertices[Degree],"&gt;= "&amp;D17)-COUNTIF(Vertices[Degree],"&gt;="&amp;D18)</f>
        <v>0</v>
      </c>
      <c r="F17" s="41">
        <f t="shared" si="2"/>
        <v>1.3636363636363635</v>
      </c>
      <c r="G17" s="42">
        <f>COUNTIF(Vertices[In-Degree],"&gt;= "&amp;F17)-COUNTIF(Vertices[In-Degree],"&gt;="&amp;F18)</f>
        <v>0</v>
      </c>
      <c r="H17" s="41">
        <f t="shared" si="3"/>
        <v>0.5454545454545455</v>
      </c>
      <c r="I17" s="42">
        <f>COUNTIF(Vertices[Out-Degree],"&gt;= "&amp;H17)-COUNTIF(Vertices[Out-Degree],"&gt;="&amp;H18)</f>
        <v>0</v>
      </c>
      <c r="J17" s="41">
        <f t="shared" si="4"/>
        <v>8.727272727272728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0.07659245454545456</v>
      </c>
      <c r="O17" s="42">
        <f>COUNTIF(Vertices[Eigenvector Centrality],"&gt;= "&amp;N17)-COUNTIF(Vertices[Eigenvector Centrality],"&gt;="&amp;N18)</f>
        <v>0</v>
      </c>
      <c r="P17" s="41">
        <f t="shared" si="7"/>
        <v>0.9360972727272732</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0.14285714285714285</v>
      </c>
      <c r="D18" s="34">
        <f t="shared" si="1"/>
        <v>0</v>
      </c>
      <c r="E18" s="3">
        <f>COUNTIF(Vertices[Degree],"&gt;= "&amp;D18)-COUNTIF(Vertices[Degree],"&gt;="&amp;D19)</f>
        <v>0</v>
      </c>
      <c r="F18" s="39">
        <f t="shared" si="2"/>
        <v>1.4545454545454544</v>
      </c>
      <c r="G18" s="40">
        <f>COUNTIF(Vertices[In-Degree],"&gt;= "&amp;F18)-COUNTIF(Vertices[In-Degree],"&gt;="&amp;F19)</f>
        <v>0</v>
      </c>
      <c r="H18" s="39">
        <f t="shared" si="3"/>
        <v>0.5818181818181819</v>
      </c>
      <c r="I18" s="40">
        <f>COUNTIF(Vertices[Out-Degree],"&gt;= "&amp;H18)-COUNTIF(Vertices[Out-Degree],"&gt;="&amp;H19)</f>
        <v>0</v>
      </c>
      <c r="J18" s="39">
        <f t="shared" si="4"/>
        <v>9.30909090909091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0.0816986181818182</v>
      </c>
      <c r="O18" s="40">
        <f>COUNTIF(Vertices[Eigenvector Centrality],"&gt;= "&amp;N18)-COUNTIF(Vertices[Eigenvector Centrality],"&gt;="&amp;N19)</f>
        <v>0</v>
      </c>
      <c r="P18" s="39">
        <f t="shared" si="7"/>
        <v>0.9638240909090914</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1.5454545454545452</v>
      </c>
      <c r="G19" s="42">
        <f>COUNTIF(Vertices[In-Degree],"&gt;= "&amp;F19)-COUNTIF(Vertices[In-Degree],"&gt;="&amp;F20)</f>
        <v>0</v>
      </c>
      <c r="H19" s="41">
        <f t="shared" si="3"/>
        <v>0.6181818181818183</v>
      </c>
      <c r="I19" s="42">
        <f>COUNTIF(Vertices[Out-Degree],"&gt;= "&amp;H19)-COUNTIF(Vertices[Out-Degree],"&gt;="&amp;H20)</f>
        <v>0</v>
      </c>
      <c r="J19" s="41">
        <f t="shared" si="4"/>
        <v>9.890909090909092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0.08680478181818184</v>
      </c>
      <c r="O19" s="42">
        <f>COUNTIF(Vertices[Eigenvector Centrality],"&gt;= "&amp;N19)-COUNTIF(Vertices[Eigenvector Centrality],"&gt;="&amp;N20)</f>
        <v>0</v>
      </c>
      <c r="P19" s="41">
        <f t="shared" si="7"/>
        <v>0.9915509090909096</v>
      </c>
      <c r="Q19" s="42">
        <f>COUNTIF(Vertices[PageRank],"&gt;= "&amp;P19)-COUNTIF(Vertices[PageRank],"&gt;="&amp;P20)</f>
        <v>7</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7</v>
      </c>
      <c r="D20" s="34">
        <f t="shared" si="1"/>
        <v>0</v>
      </c>
      <c r="E20" s="3">
        <f>COUNTIF(Vertices[Degree],"&gt;= "&amp;D20)-COUNTIF(Vertices[Degree],"&gt;="&amp;D21)</f>
        <v>0</v>
      </c>
      <c r="F20" s="39">
        <f t="shared" si="2"/>
        <v>1.636363636363636</v>
      </c>
      <c r="G20" s="40">
        <f>COUNTIF(Vertices[In-Degree],"&gt;= "&amp;F20)-COUNTIF(Vertices[In-Degree],"&gt;="&amp;F21)</f>
        <v>0</v>
      </c>
      <c r="H20" s="39">
        <f t="shared" si="3"/>
        <v>0.6545454545454547</v>
      </c>
      <c r="I20" s="40">
        <f>COUNTIF(Vertices[Out-Degree],"&gt;= "&amp;H20)-COUNTIF(Vertices[Out-Degree],"&gt;="&amp;H21)</f>
        <v>0</v>
      </c>
      <c r="J20" s="39">
        <f t="shared" si="4"/>
        <v>10.472727272727274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0.09191094545454548</v>
      </c>
      <c r="O20" s="40">
        <f>COUNTIF(Vertices[Eigenvector Centrality],"&gt;= "&amp;N20)-COUNTIF(Vertices[Eigenvector Centrality],"&gt;="&amp;N21)</f>
        <v>0</v>
      </c>
      <c r="P20" s="39">
        <f t="shared" si="7"/>
        <v>1.0192777272727278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1.7272727272727268</v>
      </c>
      <c r="G21" s="42">
        <f>COUNTIF(Vertices[In-Degree],"&gt;= "&amp;F21)-COUNTIF(Vertices[In-Degree],"&gt;="&amp;F22)</f>
        <v>0</v>
      </c>
      <c r="H21" s="41">
        <f t="shared" si="3"/>
        <v>0.690909090909091</v>
      </c>
      <c r="I21" s="42">
        <f>COUNTIF(Vertices[Out-Degree],"&gt;= "&amp;H21)-COUNTIF(Vertices[Out-Degree],"&gt;="&amp;H22)</f>
        <v>0</v>
      </c>
      <c r="J21" s="41">
        <f t="shared" si="4"/>
        <v>11.054545454545456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0.09701710909090912</v>
      </c>
      <c r="O21" s="42">
        <f>COUNTIF(Vertices[Eigenvector Centrality],"&gt;= "&amp;N21)-COUNTIF(Vertices[Eigenvector Centrality],"&gt;="&amp;N22)</f>
        <v>1</v>
      </c>
      <c r="P21" s="41">
        <f t="shared" si="7"/>
        <v>1.047004545454546</v>
      </c>
      <c r="Q21" s="42">
        <f>COUNTIF(Vertices[PageRank],"&gt;= "&amp;P21)-COUNTIF(Vertices[PageRank],"&gt;="&amp;P22)</f>
        <v>1</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8</v>
      </c>
      <c r="D22" s="34">
        <f t="shared" si="1"/>
        <v>0</v>
      </c>
      <c r="E22" s="3">
        <f>COUNTIF(Vertices[Degree],"&gt;= "&amp;D22)-COUNTIF(Vertices[Degree],"&gt;="&amp;D23)</f>
        <v>0</v>
      </c>
      <c r="F22" s="39">
        <f t="shared" si="2"/>
        <v>1.8181818181818177</v>
      </c>
      <c r="G22" s="40">
        <f>COUNTIF(Vertices[In-Degree],"&gt;= "&amp;F22)-COUNTIF(Vertices[In-Degree],"&gt;="&amp;F23)</f>
        <v>0</v>
      </c>
      <c r="H22" s="39">
        <f t="shared" si="3"/>
        <v>0.7272727272727274</v>
      </c>
      <c r="I22" s="40">
        <f>COUNTIF(Vertices[Out-Degree],"&gt;= "&amp;H22)-COUNTIF(Vertices[Out-Degree],"&gt;="&amp;H23)</f>
        <v>0</v>
      </c>
      <c r="J22" s="39">
        <f t="shared" si="4"/>
        <v>11.636363636363638</v>
      </c>
      <c r="K22" s="40">
        <f>COUNTIF(Vertices[Betweenness Centrality],"&gt;= "&amp;J22)-COUNTIF(Vertices[Betweenness Centrality],"&gt;="&amp;J23)</f>
        <v>1</v>
      </c>
      <c r="L22" s="39">
        <f t="shared" si="5"/>
        <v>0.3636363636363637</v>
      </c>
      <c r="M22" s="40">
        <f>COUNTIF(Vertices[Closeness Centrality],"&gt;= "&amp;L22)-COUNTIF(Vertices[Closeness Centrality],"&gt;="&amp;L23)</f>
        <v>0</v>
      </c>
      <c r="N22" s="39">
        <f t="shared" si="6"/>
        <v>0.10212327272727276</v>
      </c>
      <c r="O22" s="40">
        <f>COUNTIF(Vertices[Eigenvector Centrality],"&gt;= "&amp;N22)-COUNTIF(Vertices[Eigenvector Centrality],"&gt;="&amp;N23)</f>
        <v>0</v>
      </c>
      <c r="P22" s="39">
        <f t="shared" si="7"/>
        <v>1.0747313636363642</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15</v>
      </c>
      <c r="D23" s="34">
        <f t="shared" si="1"/>
        <v>0</v>
      </c>
      <c r="E23" s="3">
        <f>COUNTIF(Vertices[Degree],"&gt;= "&amp;D23)-COUNTIF(Vertices[Degree],"&gt;="&amp;D24)</f>
        <v>0</v>
      </c>
      <c r="F23" s="41">
        <f t="shared" si="2"/>
        <v>1.9090909090909085</v>
      </c>
      <c r="G23" s="42">
        <f>COUNTIF(Vertices[In-Degree],"&gt;= "&amp;F23)-COUNTIF(Vertices[In-Degree],"&gt;="&amp;F24)</f>
        <v>0</v>
      </c>
      <c r="H23" s="41">
        <f t="shared" si="3"/>
        <v>0.7636363636363638</v>
      </c>
      <c r="I23" s="42">
        <f>COUNTIF(Vertices[Out-Degree],"&gt;= "&amp;H23)-COUNTIF(Vertices[Out-Degree],"&gt;="&amp;H24)</f>
        <v>0</v>
      </c>
      <c r="J23" s="41">
        <f t="shared" si="4"/>
        <v>12.21818181818182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0.1072294363636364</v>
      </c>
      <c r="O23" s="42">
        <f>COUNTIF(Vertices[Eigenvector Centrality],"&gt;= "&amp;N23)-COUNTIF(Vertices[Eigenvector Centrality],"&gt;="&amp;N24)</f>
        <v>0</v>
      </c>
      <c r="P23" s="41">
        <f t="shared" si="7"/>
        <v>1.1024581818181824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1.9999999999999993</v>
      </c>
      <c r="G24" s="40">
        <f>COUNTIF(Vertices[In-Degree],"&gt;= "&amp;F24)-COUNTIF(Vertices[In-Degree],"&gt;="&amp;F25)</f>
        <v>4</v>
      </c>
      <c r="H24" s="39">
        <f t="shared" si="3"/>
        <v>0.8000000000000002</v>
      </c>
      <c r="I24" s="40">
        <f>COUNTIF(Vertices[Out-Degree],"&gt;= "&amp;H24)-COUNTIF(Vertices[Out-Degree],"&gt;="&amp;H25)</f>
        <v>0</v>
      </c>
      <c r="J24" s="39">
        <f t="shared" si="4"/>
        <v>12.800000000000002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0.11233560000000004</v>
      </c>
      <c r="O24" s="40">
        <f>COUNTIF(Vertices[Eigenvector Centrality],"&gt;= "&amp;N24)-COUNTIF(Vertices[Eigenvector Centrality],"&gt;="&amp;N25)</f>
        <v>0</v>
      </c>
      <c r="P24" s="39">
        <f t="shared" si="7"/>
        <v>1.1301850000000007</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2.0909090909090904</v>
      </c>
      <c r="G25" s="42">
        <f>COUNTIF(Vertices[In-Degree],"&gt;= "&amp;F25)-COUNTIF(Vertices[In-Degree],"&gt;="&amp;F26)</f>
        <v>0</v>
      </c>
      <c r="H25" s="41">
        <f t="shared" si="3"/>
        <v>0.8363636363636365</v>
      </c>
      <c r="I25" s="42">
        <f>COUNTIF(Vertices[Out-Degree],"&gt;= "&amp;H25)-COUNTIF(Vertices[Out-Degree],"&gt;="&amp;H26)</f>
        <v>0</v>
      </c>
      <c r="J25" s="41">
        <f t="shared" si="4"/>
        <v>13.381818181818184</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0.11744176363636367</v>
      </c>
      <c r="O25" s="42">
        <f>COUNTIF(Vertices[Eigenvector Centrality],"&gt;= "&amp;N25)-COUNTIF(Vertices[Eigenvector Centrality],"&gt;="&amp;N26)</f>
        <v>2</v>
      </c>
      <c r="P25" s="41">
        <f t="shared" si="7"/>
        <v>1.1579118181818189</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1.580247</v>
      </c>
      <c r="D26" s="34">
        <f t="shared" si="1"/>
        <v>0</v>
      </c>
      <c r="E26" s="3">
        <f>COUNTIF(Vertices[Degree],"&gt;= "&amp;D26)-COUNTIF(Vertices[Degree],"&gt;="&amp;D28)</f>
        <v>0</v>
      </c>
      <c r="F26" s="39">
        <f t="shared" si="2"/>
        <v>2.181818181818181</v>
      </c>
      <c r="G26" s="40">
        <f>COUNTIF(Vertices[In-Degree],"&gt;= "&amp;F26)-COUNTIF(Vertices[In-Degree],"&gt;="&amp;F28)</f>
        <v>0</v>
      </c>
      <c r="H26" s="39">
        <f t="shared" si="3"/>
        <v>0.8727272727272729</v>
      </c>
      <c r="I26" s="40">
        <f>COUNTIF(Vertices[Out-Degree],"&gt;= "&amp;H26)-COUNTIF(Vertices[Out-Degree],"&gt;="&amp;H28)</f>
        <v>0</v>
      </c>
      <c r="J26" s="39">
        <f t="shared" si="4"/>
        <v>13.963636363636367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0.12254792727272731</v>
      </c>
      <c r="O26" s="40">
        <f>COUNTIF(Vertices[Eigenvector Centrality],"&gt;= "&amp;N26)-COUNTIF(Vertices[Eigenvector Centrality],"&gt;="&amp;N28)</f>
        <v>0</v>
      </c>
      <c r="P26" s="39">
        <f t="shared" si="7"/>
        <v>1.185638636363637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-15</v>
      </c>
      <c r="J27" s="78"/>
      <c r="K27" s="79">
        <f>COUNTIF(Vertices[Betweenness Centrality],"&gt;= "&amp;J27)-COUNTIF(Vertices[Betweenness Centrality],"&gt;="&amp;J28)</f>
        <v>-2</v>
      </c>
      <c r="L27" s="78"/>
      <c r="M27" s="79">
        <f>COUNTIF(Vertices[Closeness Centrality],"&gt;= "&amp;L27)-COUNTIF(Vertices[Closeness Centrality],"&gt;="&amp;L28)</f>
        <v>-5</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158</v>
      </c>
      <c r="B28" s="36">
        <v>0.051470588235294115</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0.9090909090909093</v>
      </c>
      <c r="I28" s="42">
        <f>COUNTIF(Vertices[Out-Degree],"&gt;= "&amp;H28)-COUNTIF(Vertices[Out-Degree],"&gt;="&amp;H40)</f>
        <v>0</v>
      </c>
      <c r="J28" s="41">
        <f>J26+($J$57-$J$2)/BinDivisor</f>
        <v>14.545454545454549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0.12765409090909094</v>
      </c>
      <c r="O28" s="42">
        <f>COUNTIF(Vertices[Eigenvector Centrality],"&gt;= "&amp;N28)-COUNTIF(Vertices[Eigenvector Centrality],"&gt;="&amp;N40)</f>
        <v>0</v>
      </c>
      <c r="P28" s="41">
        <f>P26+($P$57-$P$2)/BinDivisor</f>
        <v>1.2133654545454553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553</v>
      </c>
      <c r="B29" s="36">
        <v>0.5112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554</v>
      </c>
      <c r="B31" s="36" t="s">
        <v>555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-15</v>
      </c>
      <c r="J38" s="78"/>
      <c r="K38" s="79">
        <f>COUNTIF(Vertices[Betweenness Centrality],"&gt;= "&amp;J38)-COUNTIF(Vertices[Betweenness Centrality],"&gt;="&amp;J40)</f>
        <v>-2</v>
      </c>
      <c r="L38" s="78"/>
      <c r="M38" s="79">
        <f>COUNTIF(Vertices[Closeness Centrality],"&gt;= "&amp;L38)-COUNTIF(Vertices[Closeness Centrality],"&gt;="&amp;L40)</f>
        <v>-5</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-15</v>
      </c>
      <c r="J39" s="78"/>
      <c r="K39" s="79">
        <f>COUNTIF(Vertices[Betweenness Centrality],"&gt;= "&amp;J39)-COUNTIF(Vertices[Betweenness Centrality],"&gt;="&amp;J40)</f>
        <v>-2</v>
      </c>
      <c r="L39" s="78"/>
      <c r="M39" s="79">
        <f>COUNTIF(Vertices[Closeness Centrality],"&gt;= "&amp;L39)-COUNTIF(Vertices[Closeness Centrality],"&gt;="&amp;L40)</f>
        <v>-5</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0.9454545454545457</v>
      </c>
      <c r="I40" s="40">
        <f>COUNTIF(Vertices[Out-Degree],"&gt;= "&amp;H40)-COUNTIF(Vertices[Out-Degree],"&gt;="&amp;H41)</f>
        <v>0</v>
      </c>
      <c r="J40" s="39">
        <f>J28+($J$57-$J$2)/BinDivisor</f>
        <v>15.12727272727273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0.13276025454545456</v>
      </c>
      <c r="O40" s="40">
        <f>COUNTIF(Vertices[Eigenvector Centrality],"&gt;= "&amp;N40)-COUNTIF(Vertices[Eigenvector Centrality],"&gt;="&amp;N41)</f>
        <v>0</v>
      </c>
      <c r="P40" s="39">
        <f>P28+($P$57-$P$2)/BinDivisor</f>
        <v>1.2410922727272735</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0.981818181818182</v>
      </c>
      <c r="I41" s="42">
        <f>COUNTIF(Vertices[Out-Degree],"&gt;= "&amp;H41)-COUNTIF(Vertices[Out-Degree],"&gt;="&amp;H42)</f>
        <v>8</v>
      </c>
      <c r="J41" s="41">
        <f aca="true" t="shared" si="13" ref="J41:J56">J40+($J$57-$J$2)/BinDivisor</f>
        <v>15.709090909090913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0.1378664181818182</v>
      </c>
      <c r="O41" s="42">
        <f>COUNTIF(Vertices[Eigenvector Centrality],"&gt;= "&amp;N41)-COUNTIF(Vertices[Eigenvector Centrality],"&gt;="&amp;N42)</f>
        <v>1</v>
      </c>
      <c r="P41" s="41">
        <f aca="true" t="shared" si="16" ref="P41:P56">P40+($P$57-$P$2)/BinDivisor</f>
        <v>1.2688190909090917</v>
      </c>
      <c r="Q41" s="42">
        <f>COUNTIF(Vertices[PageRank],"&gt;= "&amp;P41)-COUNTIF(Vertices[PageRank],"&gt;="&amp;P42)</f>
        <v>0</v>
      </c>
      <c r="R41" s="41">
        <f aca="true" t="shared" si="17" ref="R41:R56">R40+($R$57-$R$2)/BinDivisor</f>
        <v>0.490909090909091</v>
      </c>
      <c r="S41" s="46">
        <f>COUNTIF(Vertices[Clustering Coefficient],"&gt;= "&amp;R41)-COUNTIF(Vertices[Clustering Coefficient],"&gt;="&amp;R42)</f>
        <v>6</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1.0181818181818183</v>
      </c>
      <c r="I42" s="40">
        <f>COUNTIF(Vertices[Out-Degree],"&gt;= "&amp;H42)-COUNTIF(Vertices[Out-Degree],"&gt;="&amp;H43)</f>
        <v>0</v>
      </c>
      <c r="J42" s="39">
        <f t="shared" si="13"/>
        <v>16.290909090909093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0.14297258181818182</v>
      </c>
      <c r="O42" s="40">
        <f>COUNTIF(Vertices[Eigenvector Centrality],"&gt;= "&amp;N42)-COUNTIF(Vertices[Eigenvector Centrality],"&gt;="&amp;N43)</f>
        <v>0</v>
      </c>
      <c r="P42" s="39">
        <f t="shared" si="16"/>
        <v>1.29654590909091</v>
      </c>
      <c r="Q42" s="40">
        <f>COUNTIF(Vertices[PageRank],"&gt;= "&amp;P42)-COUNTIF(Vertices[PageRank],"&gt;="&amp;P43)</f>
        <v>2</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1.0545454545454547</v>
      </c>
      <c r="I43" s="42">
        <f>COUNTIF(Vertices[Out-Degree],"&gt;= "&amp;H43)-COUNTIF(Vertices[Out-Degree],"&gt;="&amp;H44)</f>
        <v>0</v>
      </c>
      <c r="J43" s="41">
        <f t="shared" si="13"/>
        <v>16.872727272727275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0.14807874545454544</v>
      </c>
      <c r="O43" s="42">
        <f>COUNTIF(Vertices[Eigenvector Centrality],"&gt;= "&amp;N43)-COUNTIF(Vertices[Eigenvector Centrality],"&gt;="&amp;N44)</f>
        <v>0</v>
      </c>
      <c r="P43" s="41">
        <f t="shared" si="16"/>
        <v>1.3242727272727282</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1.090909090909091</v>
      </c>
      <c r="I44" s="40">
        <f>COUNTIF(Vertices[Out-Degree],"&gt;= "&amp;H44)-COUNTIF(Vertices[Out-Degree],"&gt;="&amp;H45)</f>
        <v>0</v>
      </c>
      <c r="J44" s="39">
        <f t="shared" si="13"/>
        <v>17.454545454545457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0.15318490909090907</v>
      </c>
      <c r="O44" s="40">
        <f>COUNTIF(Vertices[Eigenvector Centrality],"&gt;= "&amp;N44)-COUNTIF(Vertices[Eigenvector Centrality],"&gt;="&amp;N45)</f>
        <v>0</v>
      </c>
      <c r="P44" s="39">
        <f t="shared" si="16"/>
        <v>1.3519995454545464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1.1272727272727274</v>
      </c>
      <c r="I45" s="42">
        <f>COUNTIF(Vertices[Out-Degree],"&gt;= "&amp;H45)-COUNTIF(Vertices[Out-Degree],"&gt;="&amp;H46)</f>
        <v>0</v>
      </c>
      <c r="J45" s="41">
        <f t="shared" si="13"/>
        <v>18.03636363636364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0.1582910727272727</v>
      </c>
      <c r="O45" s="42">
        <f>COUNTIF(Vertices[Eigenvector Centrality],"&gt;= "&amp;N45)-COUNTIF(Vertices[Eigenvector Centrality],"&gt;="&amp;N46)</f>
        <v>0</v>
      </c>
      <c r="P45" s="41">
        <f t="shared" si="16"/>
        <v>1.3797263636363646</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1.1636363636363638</v>
      </c>
      <c r="I46" s="40">
        <f>COUNTIF(Vertices[Out-Degree],"&gt;= "&amp;H46)-COUNTIF(Vertices[Out-Degree],"&gt;="&amp;H47)</f>
        <v>0</v>
      </c>
      <c r="J46" s="39">
        <f t="shared" si="13"/>
        <v>18.61818181818182</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0.16339723636363632</v>
      </c>
      <c r="O46" s="40">
        <f>COUNTIF(Vertices[Eigenvector Centrality],"&gt;= "&amp;N46)-COUNTIF(Vertices[Eigenvector Centrality],"&gt;="&amp;N47)</f>
        <v>0</v>
      </c>
      <c r="P46" s="39">
        <f t="shared" si="16"/>
        <v>1.4074531818181828</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1</v>
      </c>
      <c r="H47" s="41">
        <f t="shared" si="12"/>
        <v>1.2000000000000002</v>
      </c>
      <c r="I47" s="42">
        <f>COUNTIF(Vertices[Out-Degree],"&gt;= "&amp;H47)-COUNTIF(Vertices[Out-Degree],"&gt;="&amp;H48)</f>
        <v>0</v>
      </c>
      <c r="J47" s="41">
        <f t="shared" si="13"/>
        <v>19.200000000000003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0.16850339999999994</v>
      </c>
      <c r="O47" s="42">
        <f>COUNTIF(Vertices[Eigenvector Centrality],"&gt;= "&amp;N47)-COUNTIF(Vertices[Eigenvector Centrality],"&gt;="&amp;N48)</f>
        <v>0</v>
      </c>
      <c r="P47" s="41">
        <f t="shared" si="16"/>
        <v>1.435180000000001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1.2363636363636366</v>
      </c>
      <c r="I48" s="40">
        <f>COUNTIF(Vertices[Out-Degree],"&gt;= "&amp;H48)-COUNTIF(Vertices[Out-Degree],"&gt;="&amp;H49)</f>
        <v>0</v>
      </c>
      <c r="J48" s="39">
        <f t="shared" si="13"/>
        <v>19.781818181818185</v>
      </c>
      <c r="K48" s="40">
        <f>COUNTIF(Vertices[Betweenness Centrality],"&gt;= "&amp;J48)-COUNTIF(Vertices[Betweenness Centrality],"&gt;="&amp;J49)</f>
        <v>1</v>
      </c>
      <c r="L48" s="39">
        <f t="shared" si="14"/>
        <v>0.6181818181818183</v>
      </c>
      <c r="M48" s="40">
        <f>COUNTIF(Vertices[Closeness Centrality],"&gt;= "&amp;L48)-COUNTIF(Vertices[Closeness Centrality],"&gt;="&amp;L49)</f>
        <v>0</v>
      </c>
      <c r="N48" s="39">
        <f t="shared" si="15"/>
        <v>0.17360956363636357</v>
      </c>
      <c r="O48" s="40">
        <f>COUNTIF(Vertices[Eigenvector Centrality],"&gt;= "&amp;N48)-COUNTIF(Vertices[Eigenvector Centrality],"&gt;="&amp;N49)</f>
        <v>0</v>
      </c>
      <c r="P48" s="39">
        <f t="shared" si="16"/>
        <v>1.4629068181818192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1.272727272727273</v>
      </c>
      <c r="I49" s="42">
        <f>COUNTIF(Vertices[Out-Degree],"&gt;= "&amp;H49)-COUNTIF(Vertices[Out-Degree],"&gt;="&amp;H50)</f>
        <v>0</v>
      </c>
      <c r="J49" s="41">
        <f t="shared" si="13"/>
        <v>20.363636363636367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0.1787157272727272</v>
      </c>
      <c r="O49" s="42">
        <f>COUNTIF(Vertices[Eigenvector Centrality],"&gt;= "&amp;N49)-COUNTIF(Vertices[Eigenvector Centrality],"&gt;="&amp;N50)</f>
        <v>1</v>
      </c>
      <c r="P49" s="41">
        <f t="shared" si="16"/>
        <v>1.4906336363636374</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1.3090909090909093</v>
      </c>
      <c r="I50" s="40">
        <f>COUNTIF(Vertices[Out-Degree],"&gt;= "&amp;H50)-COUNTIF(Vertices[Out-Degree],"&gt;="&amp;H51)</f>
        <v>0</v>
      </c>
      <c r="J50" s="39">
        <f t="shared" si="13"/>
        <v>20.94545454545455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0.18382189090909082</v>
      </c>
      <c r="O50" s="40">
        <f>COUNTIF(Vertices[Eigenvector Centrality],"&gt;= "&amp;N50)-COUNTIF(Vertices[Eigenvector Centrality],"&gt;="&amp;N51)</f>
        <v>0</v>
      </c>
      <c r="P50" s="39">
        <f t="shared" si="16"/>
        <v>1.5183604545454557</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1.3454545454545457</v>
      </c>
      <c r="I51" s="42">
        <f>COUNTIF(Vertices[Out-Degree],"&gt;= "&amp;H51)-COUNTIF(Vertices[Out-Degree],"&gt;="&amp;H52)</f>
        <v>0</v>
      </c>
      <c r="J51" s="41">
        <f t="shared" si="13"/>
        <v>21.52727272727273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0.18892805454545444</v>
      </c>
      <c r="O51" s="42">
        <f>COUNTIF(Vertices[Eigenvector Centrality],"&gt;= "&amp;N51)-COUNTIF(Vertices[Eigenvector Centrality],"&gt;="&amp;N52)</f>
        <v>0</v>
      </c>
      <c r="P51" s="41">
        <f t="shared" si="16"/>
        <v>1.5460872727272739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1.381818181818182</v>
      </c>
      <c r="I52" s="40">
        <f>COUNTIF(Vertices[Out-Degree],"&gt;= "&amp;H52)-COUNTIF(Vertices[Out-Degree],"&gt;="&amp;H53)</f>
        <v>0</v>
      </c>
      <c r="J52" s="39">
        <f t="shared" si="13"/>
        <v>22.109090909090913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0.19403421818181807</v>
      </c>
      <c r="O52" s="40">
        <f>COUNTIF(Vertices[Eigenvector Centrality],"&gt;= "&amp;N52)-COUNTIF(Vertices[Eigenvector Centrality],"&gt;="&amp;N53)</f>
        <v>0</v>
      </c>
      <c r="P52" s="39">
        <f t="shared" si="16"/>
        <v>1.573814090909092</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1.4181818181818184</v>
      </c>
      <c r="I53" s="42">
        <f>COUNTIF(Vertices[Out-Degree],"&gt;= "&amp;H53)-COUNTIF(Vertices[Out-Degree],"&gt;="&amp;H54)</f>
        <v>0</v>
      </c>
      <c r="J53" s="41">
        <f t="shared" si="13"/>
        <v>22.690909090909095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0.1991403818181817</v>
      </c>
      <c r="O53" s="42">
        <f>COUNTIF(Vertices[Eigenvector Centrality],"&gt;= "&amp;N53)-COUNTIF(Vertices[Eigenvector Centrality],"&gt;="&amp;N54)</f>
        <v>0</v>
      </c>
      <c r="P53" s="41">
        <f t="shared" si="16"/>
        <v>1.6015409090909103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1.4545454545454548</v>
      </c>
      <c r="I54" s="40">
        <f>COUNTIF(Vertices[Out-Degree],"&gt;= "&amp;H54)-COUNTIF(Vertices[Out-Degree],"&gt;="&amp;H55)</f>
        <v>0</v>
      </c>
      <c r="J54" s="39">
        <f t="shared" si="13"/>
        <v>23.272727272727277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0.20424654545454532</v>
      </c>
      <c r="O54" s="40">
        <f>COUNTIF(Vertices[Eigenvector Centrality],"&gt;= "&amp;N54)-COUNTIF(Vertices[Eigenvector Centrality],"&gt;="&amp;N55)</f>
        <v>0</v>
      </c>
      <c r="P54" s="39">
        <f t="shared" si="16"/>
        <v>1.6292677272727285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1.4909090909090912</v>
      </c>
      <c r="I55" s="42">
        <f>COUNTIF(Vertices[Out-Degree],"&gt;= "&amp;H55)-COUNTIF(Vertices[Out-Degree],"&gt;="&amp;H56)</f>
        <v>0</v>
      </c>
      <c r="J55" s="41">
        <f t="shared" si="13"/>
        <v>23.85454545454546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0.20935270909090894</v>
      </c>
      <c r="O55" s="42">
        <f>COUNTIF(Vertices[Eigenvector Centrality],"&gt;= "&amp;N55)-COUNTIF(Vertices[Eigenvector Centrality],"&gt;="&amp;N56)</f>
        <v>0</v>
      </c>
      <c r="P55" s="41">
        <f t="shared" si="16"/>
        <v>1.6569945454545467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1.5272727272727276</v>
      </c>
      <c r="I56" s="40">
        <f>COUNTIF(Vertices[Out-Degree],"&gt;= "&amp;H56)-COUNTIF(Vertices[Out-Degree],"&gt;="&amp;H57)</f>
        <v>0</v>
      </c>
      <c r="J56" s="39">
        <f t="shared" si="13"/>
        <v>24.43636363636364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0.21445887272727257</v>
      </c>
      <c r="O56" s="40">
        <f>COUNTIF(Vertices[Eigenvector Centrality],"&gt;= "&amp;N56)-COUNTIF(Vertices[Eigenvector Centrality],"&gt;="&amp;N57)</f>
        <v>0</v>
      </c>
      <c r="P56" s="39">
        <f t="shared" si="16"/>
        <v>1.684721363636365</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2</v>
      </c>
      <c r="I57" s="44">
        <f>COUNTIF(Vertices[Out-Degree],"&gt;= "&amp;H57)-COUNTIF(Vertices[Out-Degree],"&gt;="&amp;H58)</f>
        <v>7</v>
      </c>
      <c r="J57" s="43">
        <f>MAX(Vertices[Betweenness Centrality])</f>
        <v>32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0.280839</v>
      </c>
      <c r="O57" s="44">
        <f>COUNTIF(Vertices[Eigenvector Centrality],"&gt;= "&amp;N57)-COUNTIF(Vertices[Eigenvector Centrality],"&gt;="&amp;N58)</f>
        <v>1</v>
      </c>
      <c r="P57" s="43">
        <f>MAX(Vertices[PageRank])</f>
        <v>2.04517</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1.2941176470588236</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1.2941176470588236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32</v>
      </c>
    </row>
    <row r="99" spans="1:2" ht="15">
      <c r="A99" s="35" t="s">
        <v>102</v>
      </c>
      <c r="B99" s="49">
        <f>_xlfn.IFERROR(AVERAGE(Vertices[Betweenness Centrality]),NoMetricMessage)</f>
        <v>3.764705882352941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0.23870329411764704</v>
      </c>
    </row>
    <row r="114" spans="1:2" ht="15">
      <c r="A114" s="35" t="s">
        <v>109</v>
      </c>
      <c r="B114" s="49">
        <f>_xlfn.IFERROR(MEDIAN(Vertices[Closeness Centrality]),NoMetricMessage)</f>
        <v>0.066667</v>
      </c>
    </row>
    <row r="125" spans="1:2" ht="15">
      <c r="A125" s="35" t="s">
        <v>112</v>
      </c>
      <c r="B125" s="49">
        <f>IF(COUNT(Vertices[Eigenvector Centrality])&gt;0,N2,NoMetricMessage)</f>
        <v>0</v>
      </c>
    </row>
    <row r="126" spans="1:2" ht="15">
      <c r="A126" s="35" t="s">
        <v>113</v>
      </c>
      <c r="B126" s="49">
        <f>IF(COUNT(Vertices[Eigenvector Centrality])&gt;0,N57,NoMetricMessage)</f>
        <v>0.280839</v>
      </c>
    </row>
    <row r="127" spans="1:2" ht="15">
      <c r="A127" s="35" t="s">
        <v>114</v>
      </c>
      <c r="B127" s="49">
        <f>_xlfn.IFERROR(AVERAGE(Vertices[Eigenvector Centrality]),NoMetricMessage)</f>
        <v>0.058823529411764705</v>
      </c>
    </row>
    <row r="128" spans="1:2" ht="15">
      <c r="A128" s="35" t="s">
        <v>115</v>
      </c>
      <c r="B128" s="49">
        <f>_xlfn.IFERROR(MEDIAN(Vertices[Eigenvector Centrality]),NoMetricMessage)</f>
        <v>0</v>
      </c>
    </row>
    <row r="139" spans="1:2" ht="15">
      <c r="A139" s="35" t="s">
        <v>140</v>
      </c>
      <c r="B139" s="49">
        <f>IF(COUNT(Vertices[PageRank])&gt;0,P2,NoMetricMessage)</f>
        <v>0.520195</v>
      </c>
    </row>
    <row r="140" spans="1:2" ht="15">
      <c r="A140" s="35" t="s">
        <v>141</v>
      </c>
      <c r="B140" s="49">
        <f>IF(COUNT(Vertices[PageRank])&gt;0,P57,NoMetricMessage)</f>
        <v>2.04517</v>
      </c>
    </row>
    <row r="141" spans="1:2" ht="15">
      <c r="A141" s="35" t="s">
        <v>142</v>
      </c>
      <c r="B141" s="49">
        <f>_xlfn.IFERROR(AVERAGE(Vertices[PageRank]),NoMetricMessage)</f>
        <v>0.9999710588235295</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0.24117647058823527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498</v>
      </c>
      <c r="K7" s="13" t="s">
        <v>499</v>
      </c>
    </row>
    <row r="8" spans="1:11" ht="409.5">
      <c r="A8"/>
      <c r="B8">
        <v>2</v>
      </c>
      <c r="C8">
        <v>2</v>
      </c>
      <c r="D8" t="s">
        <v>61</v>
      </c>
      <c r="E8" t="s">
        <v>61</v>
      </c>
      <c r="H8" t="s">
        <v>73</v>
      </c>
      <c r="J8" t="s">
        <v>500</v>
      </c>
      <c r="K8" s="13" t="s">
        <v>501</v>
      </c>
    </row>
    <row r="9" spans="1:11" ht="409.5">
      <c r="A9"/>
      <c r="B9">
        <v>3</v>
      </c>
      <c r="C9">
        <v>4</v>
      </c>
      <c r="D9" t="s">
        <v>62</v>
      </c>
      <c r="E9" t="s">
        <v>62</v>
      </c>
      <c r="H9" t="s">
        <v>74</v>
      </c>
      <c r="J9" t="s">
        <v>502</v>
      </c>
      <c r="K9" s="13" t="s">
        <v>503</v>
      </c>
    </row>
    <row r="10" spans="1:11" ht="409.5">
      <c r="A10"/>
      <c r="B10">
        <v>4</v>
      </c>
      <c r="D10" t="s">
        <v>63</v>
      </c>
      <c r="E10" t="s">
        <v>63</v>
      </c>
      <c r="H10" t="s">
        <v>75</v>
      </c>
      <c r="J10" t="s">
        <v>504</v>
      </c>
      <c r="K10" s="13" t="s">
        <v>505</v>
      </c>
    </row>
    <row r="11" spans="1:11" ht="15">
      <c r="A11"/>
      <c r="B11">
        <v>5</v>
      </c>
      <c r="D11" t="s">
        <v>46</v>
      </c>
      <c r="E11">
        <v>1</v>
      </c>
      <c r="H11" t="s">
        <v>76</v>
      </c>
      <c r="J11" t="s">
        <v>506</v>
      </c>
      <c r="K11" t="s">
        <v>507</v>
      </c>
    </row>
    <row r="12" spans="1:11" ht="15">
      <c r="A12"/>
      <c r="B12"/>
      <c r="D12" t="s">
        <v>64</v>
      </c>
      <c r="E12">
        <v>2</v>
      </c>
      <c r="H12">
        <v>0</v>
      </c>
      <c r="J12" t="s">
        <v>508</v>
      </c>
      <c r="K12" t="s">
        <v>509</v>
      </c>
    </row>
    <row r="13" spans="1:11" ht="15">
      <c r="A13"/>
      <c r="B13"/>
      <c r="D13">
        <v>1</v>
      </c>
      <c r="E13">
        <v>3</v>
      </c>
      <c r="H13">
        <v>1</v>
      </c>
      <c r="J13" t="s">
        <v>510</v>
      </c>
      <c r="K13" t="s">
        <v>511</v>
      </c>
    </row>
    <row r="14" spans="4:11" ht="15">
      <c r="D14">
        <v>2</v>
      </c>
      <c r="E14">
        <v>4</v>
      </c>
      <c r="H14">
        <v>2</v>
      </c>
      <c r="J14" t="s">
        <v>512</v>
      </c>
      <c r="K14" t="s">
        <v>513</v>
      </c>
    </row>
    <row r="15" spans="4:11" ht="15">
      <c r="D15">
        <v>3</v>
      </c>
      <c r="E15">
        <v>5</v>
      </c>
      <c r="H15">
        <v>3</v>
      </c>
      <c r="J15" t="s">
        <v>514</v>
      </c>
      <c r="K15" t="s">
        <v>515</v>
      </c>
    </row>
    <row r="16" spans="4:11" ht="15">
      <c r="D16">
        <v>4</v>
      </c>
      <c r="E16">
        <v>6</v>
      </c>
      <c r="H16">
        <v>4</v>
      </c>
      <c r="J16" t="s">
        <v>516</v>
      </c>
      <c r="K16" t="s">
        <v>517</v>
      </c>
    </row>
    <row r="17" spans="4:11" ht="15">
      <c r="D17">
        <v>5</v>
      </c>
      <c r="E17">
        <v>7</v>
      </c>
      <c r="H17">
        <v>5</v>
      </c>
      <c r="J17" t="s">
        <v>518</v>
      </c>
      <c r="K17" t="s">
        <v>519</v>
      </c>
    </row>
    <row r="18" spans="4:11" ht="15">
      <c r="D18">
        <v>6</v>
      </c>
      <c r="E18">
        <v>8</v>
      </c>
      <c r="H18">
        <v>6</v>
      </c>
      <c r="J18" t="s">
        <v>520</v>
      </c>
      <c r="K18" t="s">
        <v>521</v>
      </c>
    </row>
    <row r="19" spans="4:11" ht="15">
      <c r="D19">
        <v>7</v>
      </c>
      <c r="E19">
        <v>9</v>
      </c>
      <c r="H19">
        <v>7</v>
      </c>
      <c r="J19" t="s">
        <v>522</v>
      </c>
      <c r="K19" t="s">
        <v>523</v>
      </c>
    </row>
    <row r="20" spans="4:11" ht="15">
      <c r="D20">
        <v>8</v>
      </c>
      <c r="H20">
        <v>8</v>
      </c>
      <c r="J20" t="s">
        <v>524</v>
      </c>
      <c r="K20" t="s">
        <v>525</v>
      </c>
    </row>
    <row r="21" spans="4:11" ht="409.5">
      <c r="D21">
        <v>9</v>
      </c>
      <c r="H21">
        <v>9</v>
      </c>
      <c r="J21" t="s">
        <v>526</v>
      </c>
      <c r="K21" s="13" t="s">
        <v>527</v>
      </c>
    </row>
    <row r="22" spans="4:11" ht="409.5">
      <c r="D22">
        <v>10</v>
      </c>
      <c r="J22" t="s">
        <v>528</v>
      </c>
      <c r="K22" s="13" t="s">
        <v>529</v>
      </c>
    </row>
    <row r="23" spans="4:11" ht="409.5">
      <c r="D23">
        <v>11</v>
      </c>
      <c r="J23" t="s">
        <v>530</v>
      </c>
      <c r="K23" s="13" t="s">
        <v>531</v>
      </c>
    </row>
    <row r="24" spans="10:11" ht="409.5">
      <c r="J24" t="s">
        <v>532</v>
      </c>
      <c r="K24" s="13" t="s">
        <v>863</v>
      </c>
    </row>
    <row r="25" spans="10:11" ht="15">
      <c r="J25" t="s">
        <v>533</v>
      </c>
      <c r="K25" t="b">
        <v>0</v>
      </c>
    </row>
    <row r="26" spans="10:11" ht="15">
      <c r="J26" t="s">
        <v>861</v>
      </c>
      <c r="K26" t="s">
        <v>862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548</v>
      </c>
      <c r="B2" s="128" t="s">
        <v>549</v>
      </c>
      <c r="C2" s="67" t="s">
        <v>550</v>
      </c>
    </row>
    <row r="3" spans="1:3" ht="15">
      <c r="A3" s="127" t="s">
        <v>535</v>
      </c>
      <c r="B3" s="127" t="s">
        <v>535</v>
      </c>
      <c r="C3" s="36">
        <v>10</v>
      </c>
    </row>
    <row r="4" spans="1:3" ht="15">
      <c r="A4" s="127" t="s">
        <v>536</v>
      </c>
      <c r="B4" s="127" t="s">
        <v>536</v>
      </c>
      <c r="C4" s="36">
        <v>4</v>
      </c>
    </row>
    <row r="5" spans="1:3" ht="15">
      <c r="A5" s="127" t="s">
        <v>537</v>
      </c>
      <c r="B5" s="127" t="s">
        <v>535</v>
      </c>
      <c r="C5" s="36">
        <v>1</v>
      </c>
    </row>
    <row r="6" spans="1:3" ht="15">
      <c r="A6" s="127" t="s">
        <v>537</v>
      </c>
      <c r="B6" s="127" t="s">
        <v>537</v>
      </c>
      <c r="C6" s="36">
        <v>4</v>
      </c>
    </row>
    <row r="7" spans="1:3" ht="15">
      <c r="A7" s="127" t="s">
        <v>538</v>
      </c>
      <c r="B7" s="127" t="s">
        <v>538</v>
      </c>
      <c r="C7" s="36">
        <v>4</v>
      </c>
    </row>
    <row r="8" spans="1:3" ht="15">
      <c r="A8" s="127" t="s">
        <v>539</v>
      </c>
      <c r="B8" s="127" t="s">
        <v>539</v>
      </c>
      <c r="C8"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556</v>
      </c>
      <c r="B1" s="13" t="s">
        <v>558</v>
      </c>
      <c r="C1" s="13" t="s">
        <v>559</v>
      </c>
      <c r="D1" s="13" t="s">
        <v>562</v>
      </c>
      <c r="E1" s="13" t="s">
        <v>561</v>
      </c>
      <c r="F1" s="13" t="s">
        <v>564</v>
      </c>
      <c r="G1" s="13" t="s">
        <v>563</v>
      </c>
      <c r="H1" s="13" t="s">
        <v>566</v>
      </c>
      <c r="I1" s="13" t="s">
        <v>565</v>
      </c>
      <c r="J1" s="13" t="s">
        <v>568</v>
      </c>
      <c r="K1" s="13" t="s">
        <v>567</v>
      </c>
      <c r="L1" s="13" t="s">
        <v>569</v>
      </c>
    </row>
    <row r="2" spans="1:12" ht="15">
      <c r="A2" s="89" t="s">
        <v>256</v>
      </c>
      <c r="B2" s="85">
        <v>1</v>
      </c>
      <c r="C2" s="89" t="s">
        <v>257</v>
      </c>
      <c r="D2" s="85">
        <v>1</v>
      </c>
      <c r="E2" s="89" t="s">
        <v>250</v>
      </c>
      <c r="F2" s="85">
        <v>1</v>
      </c>
      <c r="G2" s="89" t="s">
        <v>259</v>
      </c>
      <c r="H2" s="85">
        <v>1</v>
      </c>
      <c r="I2" s="89" t="s">
        <v>253</v>
      </c>
      <c r="J2" s="85">
        <v>1</v>
      </c>
      <c r="K2" s="89" t="s">
        <v>255</v>
      </c>
      <c r="L2" s="85">
        <v>1</v>
      </c>
    </row>
    <row r="3" spans="1:12" ht="15">
      <c r="A3" s="89" t="s">
        <v>255</v>
      </c>
      <c r="B3" s="85">
        <v>1</v>
      </c>
      <c r="C3" s="89" t="s">
        <v>260</v>
      </c>
      <c r="D3" s="85">
        <v>1</v>
      </c>
      <c r="E3" s="89" t="s">
        <v>251</v>
      </c>
      <c r="F3" s="85">
        <v>1</v>
      </c>
      <c r="G3" s="89" t="s">
        <v>258</v>
      </c>
      <c r="H3" s="85">
        <v>1</v>
      </c>
      <c r="I3" s="85"/>
      <c r="J3" s="85"/>
      <c r="K3" s="89" t="s">
        <v>254</v>
      </c>
      <c r="L3" s="85">
        <v>1</v>
      </c>
    </row>
    <row r="4" spans="1:12" ht="15">
      <c r="A4" s="89" t="s">
        <v>254</v>
      </c>
      <c r="B4" s="85">
        <v>1</v>
      </c>
      <c r="C4" s="89" t="s">
        <v>261</v>
      </c>
      <c r="D4" s="85">
        <v>1</v>
      </c>
      <c r="E4" s="89" t="s">
        <v>252</v>
      </c>
      <c r="F4" s="85">
        <v>1</v>
      </c>
      <c r="G4" s="85"/>
      <c r="H4" s="85"/>
      <c r="I4" s="85"/>
      <c r="J4" s="85"/>
      <c r="K4" s="85"/>
      <c r="L4" s="85"/>
    </row>
    <row r="5" spans="1:12" ht="15">
      <c r="A5" s="89" t="s">
        <v>257</v>
      </c>
      <c r="B5" s="85">
        <v>1</v>
      </c>
      <c r="C5" s="89" t="s">
        <v>557</v>
      </c>
      <c r="D5" s="85">
        <v>1</v>
      </c>
      <c r="E5" s="89" t="s">
        <v>256</v>
      </c>
      <c r="F5" s="85">
        <v>1</v>
      </c>
      <c r="G5" s="85"/>
      <c r="H5" s="85"/>
      <c r="I5" s="85"/>
      <c r="J5" s="85"/>
      <c r="K5" s="85"/>
      <c r="L5" s="85"/>
    </row>
    <row r="6" spans="1:12" ht="15">
      <c r="A6" s="89" t="s">
        <v>259</v>
      </c>
      <c r="B6" s="85">
        <v>1</v>
      </c>
      <c r="C6" s="89" t="s">
        <v>560</v>
      </c>
      <c r="D6" s="85">
        <v>1</v>
      </c>
      <c r="E6" s="85"/>
      <c r="F6" s="85"/>
      <c r="G6" s="85"/>
      <c r="H6" s="85"/>
      <c r="I6" s="85"/>
      <c r="J6" s="85"/>
      <c r="K6" s="85"/>
      <c r="L6" s="85"/>
    </row>
    <row r="7" spans="1:12" ht="15">
      <c r="A7" s="89" t="s">
        <v>258</v>
      </c>
      <c r="B7" s="85">
        <v>1</v>
      </c>
      <c r="C7" s="89" t="s">
        <v>262</v>
      </c>
      <c r="D7" s="85">
        <v>1</v>
      </c>
      <c r="E7" s="85"/>
      <c r="F7" s="85"/>
      <c r="G7" s="85"/>
      <c r="H7" s="85"/>
      <c r="I7" s="85"/>
      <c r="J7" s="85"/>
      <c r="K7" s="85"/>
      <c r="L7" s="85"/>
    </row>
    <row r="8" spans="1:12" ht="15">
      <c r="A8" s="89" t="s">
        <v>253</v>
      </c>
      <c r="B8" s="85">
        <v>1</v>
      </c>
      <c r="C8" s="85"/>
      <c r="D8" s="85"/>
      <c r="E8" s="85"/>
      <c r="F8" s="85"/>
      <c r="G8" s="85"/>
      <c r="H8" s="85"/>
      <c r="I8" s="85"/>
      <c r="J8" s="85"/>
      <c r="K8" s="85"/>
      <c r="L8" s="85"/>
    </row>
    <row r="9" spans="1:12" ht="15">
      <c r="A9" s="89" t="s">
        <v>252</v>
      </c>
      <c r="B9" s="85">
        <v>1</v>
      </c>
      <c r="C9" s="85"/>
      <c r="D9" s="85"/>
      <c r="E9" s="85"/>
      <c r="F9" s="85"/>
      <c r="G9" s="85"/>
      <c r="H9" s="85"/>
      <c r="I9" s="85"/>
      <c r="J9" s="85"/>
      <c r="K9" s="85"/>
      <c r="L9" s="85"/>
    </row>
    <row r="10" spans="1:12" ht="15">
      <c r="A10" s="89" t="s">
        <v>251</v>
      </c>
      <c r="B10" s="85">
        <v>1</v>
      </c>
      <c r="C10" s="85"/>
      <c r="D10" s="85"/>
      <c r="E10" s="85"/>
      <c r="F10" s="85"/>
      <c r="G10" s="85"/>
      <c r="H10" s="85"/>
      <c r="I10" s="85"/>
      <c r="J10" s="85"/>
      <c r="K10" s="85"/>
      <c r="L10" s="85"/>
    </row>
    <row r="11" spans="1:12" ht="15">
      <c r="A11" s="89" t="s">
        <v>557</v>
      </c>
      <c r="B11" s="85">
        <v>1</v>
      </c>
      <c r="C11" s="85"/>
      <c r="D11" s="85"/>
      <c r="E11" s="85"/>
      <c r="F11" s="85"/>
      <c r="G11" s="85"/>
      <c r="H11" s="85"/>
      <c r="I11" s="85"/>
      <c r="J11" s="85"/>
      <c r="K11" s="85"/>
      <c r="L11" s="85"/>
    </row>
    <row r="14" spans="1:12" ht="15" customHeight="1">
      <c r="A14" s="13" t="s">
        <v>575</v>
      </c>
      <c r="B14" s="13" t="s">
        <v>558</v>
      </c>
      <c r="C14" s="13" t="s">
        <v>576</v>
      </c>
      <c r="D14" s="13" t="s">
        <v>562</v>
      </c>
      <c r="E14" s="13" t="s">
        <v>577</v>
      </c>
      <c r="F14" s="13" t="s">
        <v>564</v>
      </c>
      <c r="G14" s="13" t="s">
        <v>578</v>
      </c>
      <c r="H14" s="13" t="s">
        <v>566</v>
      </c>
      <c r="I14" s="13" t="s">
        <v>579</v>
      </c>
      <c r="J14" s="13" t="s">
        <v>568</v>
      </c>
      <c r="K14" s="13" t="s">
        <v>580</v>
      </c>
      <c r="L14" s="13" t="s">
        <v>569</v>
      </c>
    </row>
    <row r="15" spans="1:12" ht="15">
      <c r="A15" s="85" t="s">
        <v>267</v>
      </c>
      <c r="B15" s="85">
        <v>3</v>
      </c>
      <c r="C15" s="85" t="s">
        <v>268</v>
      </c>
      <c r="D15" s="85">
        <v>3</v>
      </c>
      <c r="E15" s="85" t="s">
        <v>266</v>
      </c>
      <c r="F15" s="85">
        <v>2</v>
      </c>
      <c r="G15" s="85" t="s">
        <v>269</v>
      </c>
      <c r="H15" s="85">
        <v>2</v>
      </c>
      <c r="I15" s="85" t="s">
        <v>267</v>
      </c>
      <c r="J15" s="85">
        <v>1</v>
      </c>
      <c r="K15" s="85" t="s">
        <v>267</v>
      </c>
      <c r="L15" s="85">
        <v>2</v>
      </c>
    </row>
    <row r="16" spans="1:12" ht="15">
      <c r="A16" s="85" t="s">
        <v>268</v>
      </c>
      <c r="B16" s="85">
        <v>3</v>
      </c>
      <c r="C16" s="85" t="s">
        <v>270</v>
      </c>
      <c r="D16" s="85">
        <v>3</v>
      </c>
      <c r="E16" s="85" t="s">
        <v>264</v>
      </c>
      <c r="F16" s="85">
        <v>1</v>
      </c>
      <c r="G16" s="85"/>
      <c r="H16" s="85"/>
      <c r="I16" s="85"/>
      <c r="J16" s="85"/>
      <c r="K16" s="85"/>
      <c r="L16" s="85"/>
    </row>
    <row r="17" spans="1:12" ht="15">
      <c r="A17" s="85" t="s">
        <v>270</v>
      </c>
      <c r="B17" s="85">
        <v>3</v>
      </c>
      <c r="C17" s="85"/>
      <c r="D17" s="85"/>
      <c r="E17" s="85" t="s">
        <v>265</v>
      </c>
      <c r="F17" s="85">
        <v>1</v>
      </c>
      <c r="G17" s="85"/>
      <c r="H17" s="85"/>
      <c r="I17" s="85"/>
      <c r="J17" s="85"/>
      <c r="K17" s="85"/>
      <c r="L17" s="85"/>
    </row>
    <row r="18" spans="1:12" ht="15">
      <c r="A18" s="85" t="s">
        <v>266</v>
      </c>
      <c r="B18" s="85">
        <v>2</v>
      </c>
      <c r="C18" s="85"/>
      <c r="D18" s="85"/>
      <c r="E18" s="85"/>
      <c r="F18" s="85"/>
      <c r="G18" s="85"/>
      <c r="H18" s="85"/>
      <c r="I18" s="85"/>
      <c r="J18" s="85"/>
      <c r="K18" s="85"/>
      <c r="L18" s="85"/>
    </row>
    <row r="19" spans="1:12" ht="15">
      <c r="A19" s="85" t="s">
        <v>269</v>
      </c>
      <c r="B19" s="85">
        <v>2</v>
      </c>
      <c r="C19" s="85"/>
      <c r="D19" s="85"/>
      <c r="E19" s="85"/>
      <c r="F19" s="85"/>
      <c r="G19" s="85"/>
      <c r="H19" s="85"/>
      <c r="I19" s="85"/>
      <c r="J19" s="85"/>
      <c r="K19" s="85"/>
      <c r="L19" s="85"/>
    </row>
    <row r="20" spans="1:12" ht="15">
      <c r="A20" s="85" t="s">
        <v>265</v>
      </c>
      <c r="B20" s="85">
        <v>1</v>
      </c>
      <c r="C20" s="85"/>
      <c r="D20" s="85"/>
      <c r="E20" s="85"/>
      <c r="F20" s="85"/>
      <c r="G20" s="85"/>
      <c r="H20" s="85"/>
      <c r="I20" s="85"/>
      <c r="J20" s="85"/>
      <c r="K20" s="85"/>
      <c r="L20" s="85"/>
    </row>
    <row r="21" spans="1:12" ht="15">
      <c r="A21" s="85" t="s">
        <v>264</v>
      </c>
      <c r="B21" s="85">
        <v>1</v>
      </c>
      <c r="C21" s="85"/>
      <c r="D21" s="85"/>
      <c r="E21" s="85"/>
      <c r="F21" s="85"/>
      <c r="G21" s="85"/>
      <c r="H21" s="85"/>
      <c r="I21" s="85"/>
      <c r="J21" s="85"/>
      <c r="K21" s="85"/>
      <c r="L21" s="85"/>
    </row>
    <row r="24" spans="1:12" ht="15" customHeight="1">
      <c r="A24" s="13" t="s">
        <v>584</v>
      </c>
      <c r="B24" s="13" t="s">
        <v>558</v>
      </c>
      <c r="C24" s="13" t="s">
        <v>594</v>
      </c>
      <c r="D24" s="13" t="s">
        <v>562</v>
      </c>
      <c r="E24" s="13" t="s">
        <v>600</v>
      </c>
      <c r="F24" s="13" t="s">
        <v>564</v>
      </c>
      <c r="G24" s="13" t="s">
        <v>603</v>
      </c>
      <c r="H24" s="13" t="s">
        <v>566</v>
      </c>
      <c r="I24" s="13" t="s">
        <v>606</v>
      </c>
      <c r="J24" s="13" t="s">
        <v>568</v>
      </c>
      <c r="K24" s="85" t="s">
        <v>608</v>
      </c>
      <c r="L24" s="85" t="s">
        <v>569</v>
      </c>
    </row>
    <row r="25" spans="1:12" ht="15">
      <c r="A25" s="85" t="s">
        <v>585</v>
      </c>
      <c r="B25" s="85">
        <v>5</v>
      </c>
      <c r="C25" s="85" t="s">
        <v>279</v>
      </c>
      <c r="D25" s="85">
        <v>2</v>
      </c>
      <c r="E25" s="85" t="s">
        <v>586</v>
      </c>
      <c r="F25" s="85">
        <v>1</v>
      </c>
      <c r="G25" s="85" t="s">
        <v>585</v>
      </c>
      <c r="H25" s="85">
        <v>4</v>
      </c>
      <c r="I25" s="85" t="s">
        <v>607</v>
      </c>
      <c r="J25" s="85">
        <v>1</v>
      </c>
      <c r="K25" s="85"/>
      <c r="L25" s="85"/>
    </row>
    <row r="26" spans="1:12" ht="15">
      <c r="A26" s="85" t="s">
        <v>586</v>
      </c>
      <c r="B26" s="85">
        <v>4</v>
      </c>
      <c r="C26" s="85" t="s">
        <v>586</v>
      </c>
      <c r="D26" s="85">
        <v>2</v>
      </c>
      <c r="E26" s="85" t="s">
        <v>601</v>
      </c>
      <c r="F26" s="85">
        <v>1</v>
      </c>
      <c r="G26" s="85" t="s">
        <v>587</v>
      </c>
      <c r="H26" s="85">
        <v>2</v>
      </c>
      <c r="I26" s="85" t="s">
        <v>586</v>
      </c>
      <c r="J26" s="85">
        <v>1</v>
      </c>
      <c r="K26" s="85"/>
      <c r="L26" s="85"/>
    </row>
    <row r="27" spans="1:12" ht="15">
      <c r="A27" s="85" t="s">
        <v>279</v>
      </c>
      <c r="B27" s="85">
        <v>3</v>
      </c>
      <c r="C27" s="85" t="s">
        <v>588</v>
      </c>
      <c r="D27" s="85">
        <v>2</v>
      </c>
      <c r="E27" s="85" t="s">
        <v>602</v>
      </c>
      <c r="F27" s="85">
        <v>1</v>
      </c>
      <c r="G27" s="85" t="s">
        <v>589</v>
      </c>
      <c r="H27" s="85">
        <v>2</v>
      </c>
      <c r="I27" s="85" t="s">
        <v>588</v>
      </c>
      <c r="J27" s="85">
        <v>1</v>
      </c>
      <c r="K27" s="85"/>
      <c r="L27" s="85"/>
    </row>
    <row r="28" spans="1:12" ht="15">
      <c r="A28" s="85" t="s">
        <v>587</v>
      </c>
      <c r="B28" s="85">
        <v>3</v>
      </c>
      <c r="C28" s="85" t="s">
        <v>593</v>
      </c>
      <c r="D28" s="85">
        <v>2</v>
      </c>
      <c r="E28" s="85"/>
      <c r="F28" s="85"/>
      <c r="G28" s="85" t="s">
        <v>590</v>
      </c>
      <c r="H28" s="85">
        <v>2</v>
      </c>
      <c r="I28" s="85"/>
      <c r="J28" s="85"/>
      <c r="K28" s="85"/>
      <c r="L28" s="85"/>
    </row>
    <row r="29" spans="1:12" ht="15">
      <c r="A29" s="85" t="s">
        <v>588</v>
      </c>
      <c r="B29" s="85">
        <v>3</v>
      </c>
      <c r="C29" s="85" t="s">
        <v>223</v>
      </c>
      <c r="D29" s="85">
        <v>2</v>
      </c>
      <c r="E29" s="85"/>
      <c r="F29" s="85"/>
      <c r="G29" s="85" t="s">
        <v>591</v>
      </c>
      <c r="H29" s="85">
        <v>2</v>
      </c>
      <c r="I29" s="85"/>
      <c r="J29" s="85"/>
      <c r="K29" s="85"/>
      <c r="L29" s="85"/>
    </row>
    <row r="30" spans="1:12" ht="15">
      <c r="A30" s="85" t="s">
        <v>589</v>
      </c>
      <c r="B30" s="85">
        <v>2</v>
      </c>
      <c r="C30" s="85" t="s">
        <v>595</v>
      </c>
      <c r="D30" s="85">
        <v>1</v>
      </c>
      <c r="E30" s="85"/>
      <c r="F30" s="85"/>
      <c r="G30" s="85" t="s">
        <v>592</v>
      </c>
      <c r="H30" s="85">
        <v>2</v>
      </c>
      <c r="I30" s="85"/>
      <c r="J30" s="85"/>
      <c r="K30" s="85"/>
      <c r="L30" s="85"/>
    </row>
    <row r="31" spans="1:12" ht="15">
      <c r="A31" s="85" t="s">
        <v>590</v>
      </c>
      <c r="B31" s="85">
        <v>2</v>
      </c>
      <c r="C31" s="85" t="s">
        <v>596</v>
      </c>
      <c r="D31" s="85">
        <v>1</v>
      </c>
      <c r="E31" s="85"/>
      <c r="F31" s="85"/>
      <c r="G31" s="85" t="s">
        <v>279</v>
      </c>
      <c r="H31" s="85">
        <v>1</v>
      </c>
      <c r="I31" s="85"/>
      <c r="J31" s="85"/>
      <c r="K31" s="85"/>
      <c r="L31" s="85"/>
    </row>
    <row r="32" spans="1:12" ht="15">
      <c r="A32" s="85" t="s">
        <v>591</v>
      </c>
      <c r="B32" s="85">
        <v>2</v>
      </c>
      <c r="C32" s="85" t="s">
        <v>597</v>
      </c>
      <c r="D32" s="85">
        <v>1</v>
      </c>
      <c r="E32" s="85"/>
      <c r="F32" s="85"/>
      <c r="G32" s="85" t="s">
        <v>604</v>
      </c>
      <c r="H32" s="85">
        <v>1</v>
      </c>
      <c r="I32" s="85"/>
      <c r="J32" s="85"/>
      <c r="K32" s="85"/>
      <c r="L32" s="85"/>
    </row>
    <row r="33" spans="1:12" ht="15">
      <c r="A33" s="85" t="s">
        <v>592</v>
      </c>
      <c r="B33" s="85">
        <v>2</v>
      </c>
      <c r="C33" s="85" t="s">
        <v>598</v>
      </c>
      <c r="D33" s="85">
        <v>1</v>
      </c>
      <c r="E33" s="85"/>
      <c r="F33" s="85"/>
      <c r="G33" s="85" t="s">
        <v>605</v>
      </c>
      <c r="H33" s="85">
        <v>1</v>
      </c>
      <c r="I33" s="85"/>
      <c r="J33" s="85"/>
      <c r="K33" s="85"/>
      <c r="L33" s="85"/>
    </row>
    <row r="34" spans="1:12" ht="15">
      <c r="A34" s="85" t="s">
        <v>593</v>
      </c>
      <c r="B34" s="85">
        <v>2</v>
      </c>
      <c r="C34" s="85" t="s">
        <v>599</v>
      </c>
      <c r="D34" s="85">
        <v>1</v>
      </c>
      <c r="E34" s="85"/>
      <c r="F34" s="85"/>
      <c r="G34" s="85"/>
      <c r="H34" s="85"/>
      <c r="I34" s="85"/>
      <c r="J34" s="85"/>
      <c r="K34" s="85"/>
      <c r="L34" s="85"/>
    </row>
    <row r="37" spans="1:12" ht="15" customHeight="1">
      <c r="A37" s="13" t="s">
        <v>612</v>
      </c>
      <c r="B37" s="13" t="s">
        <v>558</v>
      </c>
      <c r="C37" s="13" t="s">
        <v>619</v>
      </c>
      <c r="D37" s="13" t="s">
        <v>562</v>
      </c>
      <c r="E37" s="13" t="s">
        <v>626</v>
      </c>
      <c r="F37" s="13" t="s">
        <v>564</v>
      </c>
      <c r="G37" s="13" t="s">
        <v>628</v>
      </c>
      <c r="H37" s="13" t="s">
        <v>566</v>
      </c>
      <c r="I37" s="13" t="s">
        <v>634</v>
      </c>
      <c r="J37" s="13" t="s">
        <v>568</v>
      </c>
      <c r="K37" s="13" t="s">
        <v>644</v>
      </c>
      <c r="L37" s="13" t="s">
        <v>569</v>
      </c>
    </row>
    <row r="38" spans="1:12" ht="15">
      <c r="A38" s="91" t="s">
        <v>613</v>
      </c>
      <c r="B38" s="91">
        <v>32</v>
      </c>
      <c r="C38" s="91" t="s">
        <v>223</v>
      </c>
      <c r="D38" s="91">
        <v>5</v>
      </c>
      <c r="E38" s="91" t="s">
        <v>602</v>
      </c>
      <c r="F38" s="91">
        <v>3</v>
      </c>
      <c r="G38" s="91" t="s">
        <v>585</v>
      </c>
      <c r="H38" s="91">
        <v>4</v>
      </c>
      <c r="I38" s="91" t="s">
        <v>635</v>
      </c>
      <c r="J38" s="91">
        <v>2</v>
      </c>
      <c r="K38" s="91" t="s">
        <v>645</v>
      </c>
      <c r="L38" s="91">
        <v>2</v>
      </c>
    </row>
    <row r="39" spans="1:12" ht="15">
      <c r="A39" s="91" t="s">
        <v>614</v>
      </c>
      <c r="B39" s="91">
        <v>5</v>
      </c>
      <c r="C39" s="91" t="s">
        <v>597</v>
      </c>
      <c r="D39" s="91">
        <v>3</v>
      </c>
      <c r="E39" s="91" t="s">
        <v>586</v>
      </c>
      <c r="F39" s="91">
        <v>3</v>
      </c>
      <c r="G39" s="91" t="s">
        <v>591</v>
      </c>
      <c r="H39" s="91">
        <v>4</v>
      </c>
      <c r="I39" s="91" t="s">
        <v>636</v>
      </c>
      <c r="J39" s="91">
        <v>2</v>
      </c>
      <c r="K39" s="91"/>
      <c r="L39" s="91"/>
    </row>
    <row r="40" spans="1:12" ht="15">
      <c r="A40" s="91" t="s">
        <v>615</v>
      </c>
      <c r="B40" s="91">
        <v>0</v>
      </c>
      <c r="C40" s="91" t="s">
        <v>620</v>
      </c>
      <c r="D40" s="91">
        <v>3</v>
      </c>
      <c r="E40" s="91" t="s">
        <v>223</v>
      </c>
      <c r="F40" s="91">
        <v>2</v>
      </c>
      <c r="G40" s="91" t="s">
        <v>629</v>
      </c>
      <c r="H40" s="91">
        <v>4</v>
      </c>
      <c r="I40" s="91" t="s">
        <v>637</v>
      </c>
      <c r="J40" s="91">
        <v>2</v>
      </c>
      <c r="K40" s="91"/>
      <c r="L40" s="91"/>
    </row>
    <row r="41" spans="1:12" ht="15">
      <c r="A41" s="91" t="s">
        <v>616</v>
      </c>
      <c r="B41" s="91">
        <v>449</v>
      </c>
      <c r="C41" s="91" t="s">
        <v>618</v>
      </c>
      <c r="D41" s="91">
        <v>3</v>
      </c>
      <c r="E41" s="91" t="s">
        <v>627</v>
      </c>
      <c r="F41" s="91">
        <v>2</v>
      </c>
      <c r="G41" s="91" t="s">
        <v>618</v>
      </c>
      <c r="H41" s="91">
        <v>2</v>
      </c>
      <c r="I41" s="91" t="s">
        <v>638</v>
      </c>
      <c r="J41" s="91">
        <v>2</v>
      </c>
      <c r="K41" s="91"/>
      <c r="L41" s="91"/>
    </row>
    <row r="42" spans="1:12" ht="15">
      <c r="A42" s="91" t="s">
        <v>617</v>
      </c>
      <c r="B42" s="91">
        <v>486</v>
      </c>
      <c r="C42" s="91" t="s">
        <v>228</v>
      </c>
      <c r="D42" s="91">
        <v>2</v>
      </c>
      <c r="E42" s="91"/>
      <c r="F42" s="91"/>
      <c r="G42" s="91" t="s">
        <v>224</v>
      </c>
      <c r="H42" s="91">
        <v>2</v>
      </c>
      <c r="I42" s="91" t="s">
        <v>639</v>
      </c>
      <c r="J42" s="91">
        <v>2</v>
      </c>
      <c r="K42" s="91"/>
      <c r="L42" s="91"/>
    </row>
    <row r="43" spans="1:12" ht="15">
      <c r="A43" s="91" t="s">
        <v>223</v>
      </c>
      <c r="B43" s="91">
        <v>8</v>
      </c>
      <c r="C43" s="91" t="s">
        <v>621</v>
      </c>
      <c r="D43" s="91">
        <v>2</v>
      </c>
      <c r="E43" s="91"/>
      <c r="F43" s="91"/>
      <c r="G43" s="91" t="s">
        <v>630</v>
      </c>
      <c r="H43" s="91">
        <v>2</v>
      </c>
      <c r="I43" s="91" t="s">
        <v>640</v>
      </c>
      <c r="J43" s="91">
        <v>2</v>
      </c>
      <c r="K43" s="91"/>
      <c r="L43" s="91"/>
    </row>
    <row r="44" spans="1:12" ht="15">
      <c r="A44" s="91" t="s">
        <v>586</v>
      </c>
      <c r="B44" s="91">
        <v>6</v>
      </c>
      <c r="C44" s="91" t="s">
        <v>622</v>
      </c>
      <c r="D44" s="91">
        <v>2</v>
      </c>
      <c r="E44" s="91"/>
      <c r="F44" s="91"/>
      <c r="G44" s="91" t="s">
        <v>631</v>
      </c>
      <c r="H44" s="91">
        <v>2</v>
      </c>
      <c r="I44" s="91" t="s">
        <v>641</v>
      </c>
      <c r="J44" s="91">
        <v>2</v>
      </c>
      <c r="K44" s="91"/>
      <c r="L44" s="91"/>
    </row>
    <row r="45" spans="1:12" ht="15">
      <c r="A45" s="91" t="s">
        <v>618</v>
      </c>
      <c r="B45" s="91">
        <v>5</v>
      </c>
      <c r="C45" s="91" t="s">
        <v>623</v>
      </c>
      <c r="D45" s="91">
        <v>2</v>
      </c>
      <c r="E45" s="91"/>
      <c r="F45" s="91"/>
      <c r="G45" s="91" t="s">
        <v>587</v>
      </c>
      <c r="H45" s="91">
        <v>2</v>
      </c>
      <c r="I45" s="91" t="s">
        <v>227</v>
      </c>
      <c r="J45" s="91">
        <v>2</v>
      </c>
      <c r="K45" s="91"/>
      <c r="L45" s="91"/>
    </row>
    <row r="46" spans="1:12" ht="15">
      <c r="A46" s="91" t="s">
        <v>585</v>
      </c>
      <c r="B46" s="91">
        <v>5</v>
      </c>
      <c r="C46" s="91" t="s">
        <v>624</v>
      </c>
      <c r="D46" s="91">
        <v>2</v>
      </c>
      <c r="E46" s="91"/>
      <c r="F46" s="91"/>
      <c r="G46" s="91" t="s">
        <v>632</v>
      </c>
      <c r="H46" s="91">
        <v>2</v>
      </c>
      <c r="I46" s="91" t="s">
        <v>642</v>
      </c>
      <c r="J46" s="91">
        <v>2</v>
      </c>
      <c r="K46" s="91"/>
      <c r="L46" s="91"/>
    </row>
    <row r="47" spans="1:12" ht="15">
      <c r="A47" s="91" t="s">
        <v>591</v>
      </c>
      <c r="B47" s="91">
        <v>5</v>
      </c>
      <c r="C47" s="91" t="s">
        <v>625</v>
      </c>
      <c r="D47" s="91">
        <v>2</v>
      </c>
      <c r="E47" s="91"/>
      <c r="F47" s="91"/>
      <c r="G47" s="91" t="s">
        <v>633</v>
      </c>
      <c r="H47" s="91">
        <v>2</v>
      </c>
      <c r="I47" s="91" t="s">
        <v>643</v>
      </c>
      <c r="J47" s="91">
        <v>2</v>
      </c>
      <c r="K47" s="91"/>
      <c r="L47" s="91"/>
    </row>
    <row r="50" spans="1:12" ht="15" customHeight="1">
      <c r="A50" s="13" t="s">
        <v>651</v>
      </c>
      <c r="B50" s="13" t="s">
        <v>558</v>
      </c>
      <c r="C50" s="13" t="s">
        <v>662</v>
      </c>
      <c r="D50" s="13" t="s">
        <v>562</v>
      </c>
      <c r="E50" s="85" t="s">
        <v>673</v>
      </c>
      <c r="F50" s="85" t="s">
        <v>564</v>
      </c>
      <c r="G50" s="13" t="s">
        <v>674</v>
      </c>
      <c r="H50" s="13" t="s">
        <v>566</v>
      </c>
      <c r="I50" s="13" t="s">
        <v>685</v>
      </c>
      <c r="J50" s="13" t="s">
        <v>568</v>
      </c>
      <c r="K50" s="85" t="s">
        <v>696</v>
      </c>
      <c r="L50" s="85" t="s">
        <v>569</v>
      </c>
    </row>
    <row r="51" spans="1:12" ht="15">
      <c r="A51" s="91" t="s">
        <v>652</v>
      </c>
      <c r="B51" s="91">
        <v>3</v>
      </c>
      <c r="C51" s="91" t="s">
        <v>663</v>
      </c>
      <c r="D51" s="91">
        <v>2</v>
      </c>
      <c r="E51" s="91"/>
      <c r="F51" s="91"/>
      <c r="G51" s="91" t="s">
        <v>675</v>
      </c>
      <c r="H51" s="91">
        <v>2</v>
      </c>
      <c r="I51" s="91" t="s">
        <v>686</v>
      </c>
      <c r="J51" s="91">
        <v>2</v>
      </c>
      <c r="K51" s="91"/>
      <c r="L51" s="91"/>
    </row>
    <row r="52" spans="1:12" ht="15">
      <c r="A52" s="91" t="s">
        <v>653</v>
      </c>
      <c r="B52" s="91">
        <v>3</v>
      </c>
      <c r="C52" s="91" t="s">
        <v>664</v>
      </c>
      <c r="D52" s="91">
        <v>2</v>
      </c>
      <c r="E52" s="91"/>
      <c r="F52" s="91"/>
      <c r="G52" s="91" t="s">
        <v>676</v>
      </c>
      <c r="H52" s="91">
        <v>2</v>
      </c>
      <c r="I52" s="91" t="s">
        <v>687</v>
      </c>
      <c r="J52" s="91">
        <v>2</v>
      </c>
      <c r="K52" s="91"/>
      <c r="L52" s="91"/>
    </row>
    <row r="53" spans="1:12" ht="15">
      <c r="A53" s="91" t="s">
        <v>654</v>
      </c>
      <c r="B53" s="91">
        <v>3</v>
      </c>
      <c r="C53" s="91" t="s">
        <v>665</v>
      </c>
      <c r="D53" s="91">
        <v>2</v>
      </c>
      <c r="E53" s="91"/>
      <c r="F53" s="91"/>
      <c r="G53" s="91" t="s">
        <v>677</v>
      </c>
      <c r="H53" s="91">
        <v>2</v>
      </c>
      <c r="I53" s="91" t="s">
        <v>688</v>
      </c>
      <c r="J53" s="91">
        <v>2</v>
      </c>
      <c r="K53" s="91"/>
      <c r="L53" s="91"/>
    </row>
    <row r="54" spans="1:12" ht="15">
      <c r="A54" s="91" t="s">
        <v>655</v>
      </c>
      <c r="B54" s="91">
        <v>3</v>
      </c>
      <c r="C54" s="91" t="s">
        <v>666</v>
      </c>
      <c r="D54" s="91">
        <v>2</v>
      </c>
      <c r="E54" s="91"/>
      <c r="F54" s="91"/>
      <c r="G54" s="91" t="s">
        <v>678</v>
      </c>
      <c r="H54" s="91">
        <v>2</v>
      </c>
      <c r="I54" s="91" t="s">
        <v>689</v>
      </c>
      <c r="J54" s="91">
        <v>2</v>
      </c>
      <c r="K54" s="91"/>
      <c r="L54" s="91"/>
    </row>
    <row r="55" spans="1:12" ht="15">
      <c r="A55" s="91" t="s">
        <v>656</v>
      </c>
      <c r="B55" s="91">
        <v>3</v>
      </c>
      <c r="C55" s="91" t="s">
        <v>667</v>
      </c>
      <c r="D55" s="91">
        <v>2</v>
      </c>
      <c r="E55" s="91"/>
      <c r="F55" s="91"/>
      <c r="G55" s="91" t="s">
        <v>679</v>
      </c>
      <c r="H55" s="91">
        <v>2</v>
      </c>
      <c r="I55" s="91" t="s">
        <v>690</v>
      </c>
      <c r="J55" s="91">
        <v>2</v>
      </c>
      <c r="K55" s="91"/>
      <c r="L55" s="91"/>
    </row>
    <row r="56" spans="1:12" ht="15">
      <c r="A56" s="91" t="s">
        <v>657</v>
      </c>
      <c r="B56" s="91">
        <v>3</v>
      </c>
      <c r="C56" s="91" t="s">
        <v>668</v>
      </c>
      <c r="D56" s="91">
        <v>2</v>
      </c>
      <c r="E56" s="91"/>
      <c r="F56" s="91"/>
      <c r="G56" s="91" t="s">
        <v>680</v>
      </c>
      <c r="H56" s="91">
        <v>2</v>
      </c>
      <c r="I56" s="91" t="s">
        <v>691</v>
      </c>
      <c r="J56" s="91">
        <v>2</v>
      </c>
      <c r="K56" s="91"/>
      <c r="L56" s="91"/>
    </row>
    <row r="57" spans="1:12" ht="15">
      <c r="A57" s="91" t="s">
        <v>658</v>
      </c>
      <c r="B57" s="91">
        <v>3</v>
      </c>
      <c r="C57" s="91" t="s">
        <v>669</v>
      </c>
      <c r="D57" s="91">
        <v>2</v>
      </c>
      <c r="E57" s="91"/>
      <c r="F57" s="91"/>
      <c r="G57" s="91" t="s">
        <v>681</v>
      </c>
      <c r="H57" s="91">
        <v>2</v>
      </c>
      <c r="I57" s="91" t="s">
        <v>692</v>
      </c>
      <c r="J57" s="91">
        <v>2</v>
      </c>
      <c r="K57" s="91"/>
      <c r="L57" s="91"/>
    </row>
    <row r="58" spans="1:12" ht="15">
      <c r="A58" s="91" t="s">
        <v>659</v>
      </c>
      <c r="B58" s="91">
        <v>3</v>
      </c>
      <c r="C58" s="91" t="s">
        <v>670</v>
      </c>
      <c r="D58" s="91">
        <v>2</v>
      </c>
      <c r="E58" s="91"/>
      <c r="F58" s="91"/>
      <c r="G58" s="91" t="s">
        <v>682</v>
      </c>
      <c r="H58" s="91">
        <v>2</v>
      </c>
      <c r="I58" s="91" t="s">
        <v>693</v>
      </c>
      <c r="J58" s="91">
        <v>2</v>
      </c>
      <c r="K58" s="91"/>
      <c r="L58" s="91"/>
    </row>
    <row r="59" spans="1:12" ht="15">
      <c r="A59" s="91" t="s">
        <v>660</v>
      </c>
      <c r="B59" s="91">
        <v>3</v>
      </c>
      <c r="C59" s="91" t="s">
        <v>671</v>
      </c>
      <c r="D59" s="91">
        <v>2</v>
      </c>
      <c r="E59" s="91"/>
      <c r="F59" s="91"/>
      <c r="G59" s="91" t="s">
        <v>683</v>
      </c>
      <c r="H59" s="91">
        <v>2</v>
      </c>
      <c r="I59" s="91" t="s">
        <v>694</v>
      </c>
      <c r="J59" s="91">
        <v>2</v>
      </c>
      <c r="K59" s="91"/>
      <c r="L59" s="91"/>
    </row>
    <row r="60" spans="1:12" ht="15">
      <c r="A60" s="91" t="s">
        <v>661</v>
      </c>
      <c r="B60" s="91">
        <v>3</v>
      </c>
      <c r="C60" s="91" t="s">
        <v>672</v>
      </c>
      <c r="D60" s="91">
        <v>2</v>
      </c>
      <c r="E60" s="91"/>
      <c r="F60" s="91"/>
      <c r="G60" s="91" t="s">
        <v>684</v>
      </c>
      <c r="H60" s="91">
        <v>2</v>
      </c>
      <c r="I60" s="91" t="s">
        <v>695</v>
      </c>
      <c r="J60" s="91">
        <v>2</v>
      </c>
      <c r="K60" s="91"/>
      <c r="L60" s="91"/>
    </row>
    <row r="63" spans="1:12" ht="15" customHeight="1">
      <c r="A63" s="85" t="s">
        <v>701</v>
      </c>
      <c r="B63" s="85" t="s">
        <v>558</v>
      </c>
      <c r="C63" s="85" t="s">
        <v>703</v>
      </c>
      <c r="D63" s="85" t="s">
        <v>562</v>
      </c>
      <c r="E63" s="85" t="s">
        <v>704</v>
      </c>
      <c r="F63" s="85" t="s">
        <v>564</v>
      </c>
      <c r="G63" s="85" t="s">
        <v>707</v>
      </c>
      <c r="H63" s="85" t="s">
        <v>566</v>
      </c>
      <c r="I63" s="85" t="s">
        <v>709</v>
      </c>
      <c r="J63" s="85" t="s">
        <v>568</v>
      </c>
      <c r="K63" s="85" t="s">
        <v>711</v>
      </c>
      <c r="L63" s="85" t="s">
        <v>569</v>
      </c>
    </row>
    <row r="64" spans="1:12" ht="15">
      <c r="A64" s="85"/>
      <c r="B64" s="85"/>
      <c r="C64" s="85"/>
      <c r="D64" s="85"/>
      <c r="E64" s="85"/>
      <c r="F64" s="85"/>
      <c r="G64" s="85"/>
      <c r="H64" s="85"/>
      <c r="I64" s="85"/>
      <c r="J64" s="85"/>
      <c r="K64" s="85"/>
      <c r="L64" s="85"/>
    </row>
    <row r="66" spans="1:12" ht="15" customHeight="1">
      <c r="A66" s="13" t="s">
        <v>702</v>
      </c>
      <c r="B66" s="13" t="s">
        <v>558</v>
      </c>
      <c r="C66" s="13" t="s">
        <v>705</v>
      </c>
      <c r="D66" s="13" t="s">
        <v>562</v>
      </c>
      <c r="E66" s="85" t="s">
        <v>706</v>
      </c>
      <c r="F66" s="85" t="s">
        <v>564</v>
      </c>
      <c r="G66" s="13" t="s">
        <v>708</v>
      </c>
      <c r="H66" s="13" t="s">
        <v>566</v>
      </c>
      <c r="I66" s="13" t="s">
        <v>710</v>
      </c>
      <c r="J66" s="13" t="s">
        <v>568</v>
      </c>
      <c r="K66" s="13" t="s">
        <v>712</v>
      </c>
      <c r="L66" s="13" t="s">
        <v>569</v>
      </c>
    </row>
    <row r="67" spans="1:12" ht="15">
      <c r="A67" s="85" t="s">
        <v>223</v>
      </c>
      <c r="B67" s="85">
        <v>4</v>
      </c>
      <c r="C67" s="85" t="s">
        <v>223</v>
      </c>
      <c r="D67" s="85">
        <v>3</v>
      </c>
      <c r="E67" s="85"/>
      <c r="F67" s="85"/>
      <c r="G67" s="85" t="s">
        <v>224</v>
      </c>
      <c r="H67" s="85">
        <v>2</v>
      </c>
      <c r="I67" s="85" t="s">
        <v>227</v>
      </c>
      <c r="J67" s="85">
        <v>2</v>
      </c>
      <c r="K67" s="85" t="s">
        <v>220</v>
      </c>
      <c r="L67" s="85">
        <v>1</v>
      </c>
    </row>
    <row r="68" spans="1:12" ht="15">
      <c r="A68" s="85" t="s">
        <v>224</v>
      </c>
      <c r="B68" s="85">
        <v>2</v>
      </c>
      <c r="C68" s="85" t="s">
        <v>228</v>
      </c>
      <c r="D68" s="85">
        <v>2</v>
      </c>
      <c r="E68" s="85"/>
      <c r="F68" s="85"/>
      <c r="G68" s="85" t="s">
        <v>223</v>
      </c>
      <c r="H68" s="85">
        <v>1</v>
      </c>
      <c r="I68" s="85" t="s">
        <v>217</v>
      </c>
      <c r="J68" s="85">
        <v>2</v>
      </c>
      <c r="K68" s="85"/>
      <c r="L68" s="85"/>
    </row>
    <row r="69" spans="1:12" ht="15">
      <c r="A69" s="85" t="s">
        <v>228</v>
      </c>
      <c r="B69" s="85">
        <v>2</v>
      </c>
      <c r="C69" s="85" t="s">
        <v>226</v>
      </c>
      <c r="D69" s="85">
        <v>1</v>
      </c>
      <c r="E69" s="85"/>
      <c r="F69" s="85"/>
      <c r="G69" s="85"/>
      <c r="H69" s="85"/>
      <c r="I69" s="85" t="s">
        <v>216</v>
      </c>
      <c r="J69" s="85">
        <v>1</v>
      </c>
      <c r="K69" s="85"/>
      <c r="L69" s="85"/>
    </row>
    <row r="70" spans="1:12" ht="15">
      <c r="A70" s="85" t="s">
        <v>227</v>
      </c>
      <c r="B70" s="85">
        <v>2</v>
      </c>
      <c r="C70" s="85"/>
      <c r="D70" s="85"/>
      <c r="E70" s="85"/>
      <c r="F70" s="85"/>
      <c r="G70" s="85"/>
      <c r="H70" s="85"/>
      <c r="I70" s="85"/>
      <c r="J70" s="85"/>
      <c r="K70" s="85"/>
      <c r="L70" s="85"/>
    </row>
    <row r="71" spans="1:12" ht="15">
      <c r="A71" s="85" t="s">
        <v>217</v>
      </c>
      <c r="B71" s="85">
        <v>2</v>
      </c>
      <c r="C71" s="85"/>
      <c r="D71" s="85"/>
      <c r="E71" s="85"/>
      <c r="F71" s="85"/>
      <c r="G71" s="85"/>
      <c r="H71" s="85"/>
      <c r="I71" s="85"/>
      <c r="J71" s="85"/>
      <c r="K71" s="85"/>
      <c r="L71" s="85"/>
    </row>
    <row r="72" spans="1:12" ht="15">
      <c r="A72" s="85" t="s">
        <v>220</v>
      </c>
      <c r="B72" s="85">
        <v>1</v>
      </c>
      <c r="C72" s="85"/>
      <c r="D72" s="85"/>
      <c r="E72" s="85"/>
      <c r="F72" s="85"/>
      <c r="G72" s="85"/>
      <c r="H72" s="85"/>
      <c r="I72" s="85"/>
      <c r="J72" s="85"/>
      <c r="K72" s="85"/>
      <c r="L72" s="85"/>
    </row>
    <row r="73" spans="1:12" ht="15">
      <c r="A73" s="85" t="s">
        <v>216</v>
      </c>
      <c r="B73" s="85">
        <v>1</v>
      </c>
      <c r="C73" s="85"/>
      <c r="D73" s="85"/>
      <c r="E73" s="85"/>
      <c r="F73" s="85"/>
      <c r="G73" s="85"/>
      <c r="H73" s="85"/>
      <c r="I73" s="85"/>
      <c r="J73" s="85"/>
      <c r="K73" s="85"/>
      <c r="L73" s="85"/>
    </row>
    <row r="74" spans="1:12" ht="15">
      <c r="A74" s="85" t="s">
        <v>226</v>
      </c>
      <c r="B74" s="85">
        <v>1</v>
      </c>
      <c r="C74" s="85"/>
      <c r="D74" s="85"/>
      <c r="E74" s="85"/>
      <c r="F74" s="85"/>
      <c r="G74" s="85"/>
      <c r="H74" s="85"/>
      <c r="I74" s="85"/>
      <c r="J74" s="85"/>
      <c r="K74" s="85"/>
      <c r="L74" s="85"/>
    </row>
    <row r="77" spans="1:12" ht="15" customHeight="1">
      <c r="A77" s="13" t="s">
        <v>718</v>
      </c>
      <c r="B77" s="13" t="s">
        <v>558</v>
      </c>
      <c r="C77" s="13" t="s">
        <v>719</v>
      </c>
      <c r="D77" s="13" t="s">
        <v>562</v>
      </c>
      <c r="E77" s="13" t="s">
        <v>720</v>
      </c>
      <c r="F77" s="13" t="s">
        <v>564</v>
      </c>
      <c r="G77" s="13" t="s">
        <v>721</v>
      </c>
      <c r="H77" s="13" t="s">
        <v>566</v>
      </c>
      <c r="I77" s="13" t="s">
        <v>722</v>
      </c>
      <c r="J77" s="13" t="s">
        <v>568</v>
      </c>
      <c r="K77" s="13" t="s">
        <v>723</v>
      </c>
      <c r="L77" s="13" t="s">
        <v>569</v>
      </c>
    </row>
    <row r="78" spans="1:12" ht="15">
      <c r="A78" s="124" t="s">
        <v>228</v>
      </c>
      <c r="B78" s="85">
        <v>25564</v>
      </c>
      <c r="C78" s="124" t="s">
        <v>228</v>
      </c>
      <c r="D78" s="85">
        <v>25564</v>
      </c>
      <c r="E78" s="124" t="s">
        <v>214</v>
      </c>
      <c r="F78" s="85">
        <v>2022</v>
      </c>
      <c r="G78" s="124" t="s">
        <v>225</v>
      </c>
      <c r="H78" s="85">
        <v>15637</v>
      </c>
      <c r="I78" s="124" t="s">
        <v>227</v>
      </c>
      <c r="J78" s="85">
        <v>21195</v>
      </c>
      <c r="K78" s="124" t="s">
        <v>220</v>
      </c>
      <c r="L78" s="85">
        <v>9563</v>
      </c>
    </row>
    <row r="79" spans="1:12" ht="15">
      <c r="A79" s="124" t="s">
        <v>227</v>
      </c>
      <c r="B79" s="85">
        <v>21195</v>
      </c>
      <c r="C79" s="124" t="s">
        <v>226</v>
      </c>
      <c r="D79" s="85">
        <v>3577</v>
      </c>
      <c r="E79" s="124" t="s">
        <v>222</v>
      </c>
      <c r="F79" s="85">
        <v>1149</v>
      </c>
      <c r="G79" s="124" t="s">
        <v>218</v>
      </c>
      <c r="H79" s="85">
        <v>9382</v>
      </c>
      <c r="I79" s="124" t="s">
        <v>216</v>
      </c>
      <c r="J79" s="85">
        <v>6987</v>
      </c>
      <c r="K79" s="124" t="s">
        <v>221</v>
      </c>
      <c r="L79" s="85">
        <v>8348</v>
      </c>
    </row>
    <row r="80" spans="1:12" ht="15">
      <c r="A80" s="124" t="s">
        <v>225</v>
      </c>
      <c r="B80" s="85">
        <v>15637</v>
      </c>
      <c r="C80" s="124" t="s">
        <v>219</v>
      </c>
      <c r="D80" s="85">
        <v>2682</v>
      </c>
      <c r="E80" s="124" t="s">
        <v>215</v>
      </c>
      <c r="F80" s="85">
        <v>794</v>
      </c>
      <c r="G80" s="124" t="s">
        <v>224</v>
      </c>
      <c r="H80" s="85">
        <v>7053</v>
      </c>
      <c r="I80" s="124" t="s">
        <v>217</v>
      </c>
      <c r="J80" s="85">
        <v>1821</v>
      </c>
      <c r="K80" s="124"/>
      <c r="L80" s="85"/>
    </row>
    <row r="81" spans="1:12" ht="15">
      <c r="A81" s="124" t="s">
        <v>220</v>
      </c>
      <c r="B81" s="85">
        <v>9563</v>
      </c>
      <c r="C81" s="124" t="s">
        <v>213</v>
      </c>
      <c r="D81" s="85">
        <v>2459</v>
      </c>
      <c r="E81" s="124" t="s">
        <v>212</v>
      </c>
      <c r="F81" s="85">
        <v>113</v>
      </c>
      <c r="G81" s="124"/>
      <c r="H81" s="85"/>
      <c r="I81" s="124"/>
      <c r="J81" s="85"/>
      <c r="K81" s="124"/>
      <c r="L81" s="85"/>
    </row>
    <row r="82" spans="1:12" ht="15">
      <c r="A82" s="124" t="s">
        <v>218</v>
      </c>
      <c r="B82" s="85">
        <v>9382</v>
      </c>
      <c r="C82" s="124" t="s">
        <v>223</v>
      </c>
      <c r="D82" s="85">
        <v>463</v>
      </c>
      <c r="E82" s="124"/>
      <c r="F82" s="85"/>
      <c r="G82" s="124"/>
      <c r="H82" s="85"/>
      <c r="I82" s="124"/>
      <c r="J82" s="85"/>
      <c r="K82" s="124"/>
      <c r="L82" s="85"/>
    </row>
    <row r="83" spans="1:12" ht="15">
      <c r="A83" s="124" t="s">
        <v>221</v>
      </c>
      <c r="B83" s="85">
        <v>8348</v>
      </c>
      <c r="C83" s="124"/>
      <c r="D83" s="85"/>
      <c r="E83" s="124"/>
      <c r="F83" s="85"/>
      <c r="G83" s="124"/>
      <c r="H83" s="85"/>
      <c r="I83" s="124"/>
      <c r="J83" s="85"/>
      <c r="K83" s="124"/>
      <c r="L83" s="85"/>
    </row>
    <row r="84" spans="1:12" ht="15">
      <c r="A84" s="124" t="s">
        <v>224</v>
      </c>
      <c r="B84" s="85">
        <v>7053</v>
      </c>
      <c r="C84" s="124"/>
      <c r="D84" s="85"/>
      <c r="E84" s="124"/>
      <c r="F84" s="85"/>
      <c r="G84" s="124"/>
      <c r="H84" s="85"/>
      <c r="I84" s="124"/>
      <c r="J84" s="85"/>
      <c r="K84" s="124"/>
      <c r="L84" s="85"/>
    </row>
    <row r="85" spans="1:12" ht="15">
      <c r="A85" s="124" t="s">
        <v>216</v>
      </c>
      <c r="B85" s="85">
        <v>6987</v>
      </c>
      <c r="C85" s="124"/>
      <c r="D85" s="85"/>
      <c r="E85" s="124"/>
      <c r="F85" s="85"/>
      <c r="G85" s="124"/>
      <c r="H85" s="85"/>
      <c r="I85" s="124"/>
      <c r="J85" s="85"/>
      <c r="K85" s="124"/>
      <c r="L85" s="85"/>
    </row>
    <row r="86" spans="1:12" ht="15">
      <c r="A86" s="124" t="s">
        <v>226</v>
      </c>
      <c r="B86" s="85">
        <v>3577</v>
      </c>
      <c r="C86" s="124"/>
      <c r="D86" s="85"/>
      <c r="E86" s="124"/>
      <c r="F86" s="85"/>
      <c r="G86" s="124"/>
      <c r="H86" s="85"/>
      <c r="I86" s="124"/>
      <c r="J86" s="85"/>
      <c r="K86" s="124"/>
      <c r="L86" s="85"/>
    </row>
    <row r="87" spans="1:12" ht="15">
      <c r="A87" s="124" t="s">
        <v>219</v>
      </c>
      <c r="B87" s="85">
        <v>2682</v>
      </c>
      <c r="C87" s="124"/>
      <c r="D87" s="85"/>
      <c r="E87" s="124"/>
      <c r="F87" s="85"/>
      <c r="G87" s="124"/>
      <c r="H87" s="85"/>
      <c r="I87" s="124"/>
      <c r="J87" s="85"/>
      <c r="K87" s="124"/>
      <c r="L87" s="85"/>
    </row>
  </sheetData>
  <hyperlinks>
    <hyperlink ref="A2" r:id="rId1" display="https://hubs.ly/H0g4kM00"/>
    <hyperlink ref="A3" r:id="rId2" display="https://www.nxtbook.com/nxtbooks/ensembleiq/csa_20181112/index.php#/10"/>
    <hyperlink ref="A4" r:id="rId3" display="https://www.nxtbook.com/nxtbooks/ensembleiq/csa_20190102/"/>
    <hyperlink ref="A5" r:id="rId4" display="https://buff.ly/2RdhwEh"/>
    <hyperlink ref="A6" r:id="rId5" display="https://events.ensembleiq.com/rcas-2019"/>
    <hyperlink ref="A7" r:id="rId6" display="https://events.ensembleiq.com/rcas-2019/208595"/>
    <hyperlink ref="A8" r:id="rId7" display="http://www.nxtbook.com/nxtbooks/ensembleiq/dsn_201810/index.php?utm_source=All+Associates&amp;utm_campaign=5776355e18-Hamacher_Company_News01_2016_COPY_01&amp;utm_medium=email&amp;utm_term=0_17b813514b-5776355e18-81278153#/28"/>
    <hyperlink ref="A9" r:id="rId8" display="https://hubs.ly/H0g423v0"/>
    <hyperlink ref="A10" r:id="rId9" display="https://twitter.com/i/web/status/1080874137265098754"/>
    <hyperlink ref="A11" r:id="rId10" display="https://lnkd.in/eQUscAN"/>
    <hyperlink ref="C2" r:id="rId11" display="https://buff.ly/2RdhwEh"/>
    <hyperlink ref="C3" r:id="rId12" display="https://buff.ly/2FgYZzU"/>
    <hyperlink ref="C4" r:id="rId13" display="https://buff.ly/2UAeoAI"/>
    <hyperlink ref="C5" r:id="rId14" display="https://lnkd.in/eQUscAN"/>
    <hyperlink ref="C6" r:id="rId15" display="https://lnkd.in/ee6X9S2"/>
    <hyperlink ref="C7" r:id="rId16" display="https://lnkd.in/ekaHayS"/>
    <hyperlink ref="E2" r:id="rId17" display="https://www.linkedin.com/pulse/growth-trends-b2b-media-david-shanker-ceo-ensembleiq-kathi-simonsen/?published=t"/>
    <hyperlink ref="E3" r:id="rId18" display="https://twitter.com/i/web/status/1080874137265098754"/>
    <hyperlink ref="E4" r:id="rId19" display="https://hubs.ly/H0g423v0"/>
    <hyperlink ref="E5" r:id="rId20" display="https://hubs.ly/H0g4kM00"/>
    <hyperlink ref="G2" r:id="rId21" display="https://events.ensembleiq.com/rcas-2019"/>
    <hyperlink ref="G3" r:id="rId22" display="https://events.ensembleiq.com/rcas-2019/208595"/>
    <hyperlink ref="I2" r:id="rId23" display="http://www.nxtbook.com/nxtbooks/ensembleiq/dsn_201810/index.php?utm_source=All+Associates&amp;utm_campaign=5776355e18-Hamacher_Company_News01_2016_COPY_01&amp;utm_medium=email&amp;utm_term=0_17b813514b-5776355e18-81278153#/28"/>
    <hyperlink ref="K2" r:id="rId24" display="https://www.nxtbook.com/nxtbooks/ensembleiq/csa_20181112/index.php#/10"/>
    <hyperlink ref="K3" r:id="rId25" display="https://www.nxtbook.com/nxtbooks/ensembleiq/csa_20190102/"/>
  </hyperlinks>
  <printOptions/>
  <pageMargins left="0.7" right="0.7" top="0.75" bottom="0.75" header="0.3" footer="0.3"/>
  <pageSetup orientation="portrait" paperSize="9"/>
  <tableParts>
    <tablePart r:id="rId33"/>
    <tablePart r:id="rId26"/>
    <tablePart r:id="rId29"/>
    <tablePart r:id="rId27"/>
    <tablePart r:id="rId30"/>
    <tablePart r:id="rId31"/>
    <tablePart r:id="rId32"/>
    <tablePart r:id="rId2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2019-01-11T02:58:59Z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