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029"/>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<sst xmlns="http://schemas.openxmlformats.org/spreadsheetml/2006/main" count="9970" uniqueCount="2098">
  <si>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</si>
  <si>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</si>
  <si>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</si>
  <si>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</si>
  <si>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</si>
  <si>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</si>
  <si>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</si>
  <si>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</si>
  <si>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</si>
  <si>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</si>
  <si>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</si>
  <si>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</si>
  <si>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</si>
  <si>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</si>
  <si>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</si>
  <si>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</si>
  <si>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</si>
  <si>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</si>
  <si>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</si>
  <si>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</si>
  <si>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</si>
  <si>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</si>
  <si>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</si>
  <si>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</si>
  <si>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</si>
  <si>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</si>
  <si>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</si>
  <si>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</si>
  <si>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</si>
  <si>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</si>
  <si>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</si>
  <si>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</si>
  <si>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</si>
  <si>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</si>
  <si>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</si>
  <si>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</si>
  <si>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</si>
  <si>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</si>
  <si>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</si>
  <si>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</si>
  <si>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</si>
  <si>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</si>
  <si>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</si>
  <si>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</si>
  <si>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</si>
  <si>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</si>
  <si>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</si>
  <si>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</si>
  <si>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</si>
  <si>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</si>
  <si>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</si>
  <si>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</si>
  <si>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</si>
  <si>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</si>
  <si>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</si>
  <si>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</si>
  <si>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</si>
  <si>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</si>
  <si>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</si>
  <si>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</si>
  <si>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</si>
  <si>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</si>
  <si>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</si>
  <si>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</si>
  <si>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</si>
  <si>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</si>
  <si>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</si>
  <si>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</si>
  <si>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</si>
  <si>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</si>
  <si>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</si>
  <si>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</si>
  <si>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</si>
  <si>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</si>
  <si>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</si>
  <si>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</si>
  <si>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</si>
  <si>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</si>
  <si>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</si>
  <si>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</si>
  <si>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</si>
  <si>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</si>
  <si>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</si>
  <si>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</si>
  <si>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</si>
  <si>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</si>
  <si>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</si>
  <si>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</si>
  <si>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</si>
  <si>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</si>
  <si>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</si>
  <si>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</si>
  <si>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</si>
  <si>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</si>
  <si>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</si>
  <si>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</si>
  <si>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</si>
  <si>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</si>
  <si>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</si>
  <si>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</si>
  <si>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</si>
  <si>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</si>
  <si>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</si>
  <si>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</si>
  <si>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</si>
  <si>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</si>
  <si>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</si>
  <si>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</si>
  <si>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</si>
  <si>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</si>
  <si>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</si>
  <si>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</si>
  <si>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</si>
  <si>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</si>
  <si>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</si>
  <si>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</si>
  <si>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</si>
  <si>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</si>
  <si>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</si>
  <si>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</si>
  <si>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</si>
  <si>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</si>
  <si>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</si>
  <si>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</si>
  <si>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</si>
  <si>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</si>
  <si>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</si>
  <si>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</si>
  <si>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</si>
  <si>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</si>
  <si>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</si>
  <si>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</si>
  <si>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</si>
  <si>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</si>
  <si>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</si>
  <si>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</si>
  <si>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</si>
  <si>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</si>
  <si>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</si>
  <si>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</si>
  <si>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</si>
  <si>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</si>
  <si>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</si>
  <si>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</si>
  <si>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</si>
  <si>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</si>
  <si>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</si>
  <si>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</si>
  <si>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</si>
  <si>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</si>
  <si>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</si>
  <si>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</si>
  <si>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</si>
  <si>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</si>
  <si>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</si>
  <si>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</si>
  <si>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</si>
  <si>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</si>
  <si>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</si>
  <si>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</si>
  <si>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</si>
  <si>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</si>
  <si>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</si>
  <si>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</si>
  <si>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</si>
  <si>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</si>
  <si>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</si>
  <si>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</si>
  <si>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</si>
  <si>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</si>
  <si>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</si>
  <si>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</si>
  <si>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</si>
  <si>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</si>
  <si>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</si>
  <si>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</si>
  <si>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</si>
  <si>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</si>
  <si>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</si>
  <si>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</si>
  <si>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</si>
  <si>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</si>
  <si>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</si>
  <si>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</si>
  <si>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</si>
  <si>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</si>
  <si>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</si>
  <si>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</si>
  <si>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</si>
  <si>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</si>
  <si>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</si>
  <si>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</si>
  <si>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</si>
  <si>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</si>
  <si>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</si>
  <si>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</si>
  <si>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</si>
  <si>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</si>
  <si>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</si>
  <si>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</si>
  <si>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</si>
  <si>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</si>
  <si>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</si>
  <si>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</si>
  <si>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</si>
  <si>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</si>
  <si>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</si>
  <si>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</si>
  <si>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</si>
  <si>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</si>
  <si>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</si>
  <si>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</si>
  <si>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</si>
  <si>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</si>
  <si>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</si>
  <si>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</si>
  <si>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</si>
  <si>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</si>
  <si>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</si>
  <si>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</si>
  <si>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</si>
  <si>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</si>
  <si>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</si>
  <si>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</si>
  <si>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</si>
  <si>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</si>
  <si>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</si>
  <si>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</si>
  <si>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</si>
  <si>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</si>
  <si>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</si>
  <si>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</si>
  <si>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</si>
  <si>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</si>
  <si>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</si>
  <si>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</si>
  <si>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</si>
  <si>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</si>
  <si>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</si>
  <si>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</si>
  <si>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</si>
  <si>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</si>
  <si>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</si>
  <si>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</si>
  <si>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</si>
  <si>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</si>
  <si>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</si>
  <si>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</si>
  <si>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</si>
  <si>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</si>
  <si>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jon_evans_uk</t>
  </si>
  <si>
    <t>robertdocking</t>
  </si>
  <si>
    <t>nccucambridge</t>
  </si>
  <si>
    <t>ali1m</t>
  </si>
  <si>
    <t>emdocjb</t>
  </si>
  <si>
    <t>jaynaisbitt</t>
  </si>
  <si>
    <t>gasdoc2857</t>
  </si>
  <si>
    <t>jackie_burnett</t>
  </si>
  <si>
    <t>chris_bish_78</t>
  </si>
  <si>
    <t>dan_bawden</t>
  </si>
  <si>
    <t>drlindadykes</t>
  </si>
  <si>
    <t>proftomquinn</t>
  </si>
  <si>
    <t>kerryhood</t>
  </si>
  <si>
    <t>anlecturer</t>
  </si>
  <si>
    <t>mdimairo</t>
  </si>
  <si>
    <t>liminalentity</t>
  </si>
  <si>
    <t>bagchisubha</t>
  </si>
  <si>
    <t>marion_mcnaught</t>
  </si>
  <si>
    <t>basics_hq</t>
  </si>
  <si>
    <t>racheln76</t>
  </si>
  <si>
    <t>sasconsultpara</t>
  </si>
  <si>
    <t>clifford0584</t>
  </si>
  <si>
    <t>davidwa13761355</t>
  </si>
  <si>
    <t>anderson10jayne</t>
  </si>
  <si>
    <t>emrashworth</t>
  </si>
  <si>
    <t>martinresposito</t>
  </si>
  <si>
    <t>sheffbear</t>
  </si>
  <si>
    <t>steven1701</t>
  </si>
  <si>
    <t>gail_carson</t>
  </si>
  <si>
    <t>iamyourgasman</t>
  </si>
  <si>
    <t>rossdavenport</t>
  </si>
  <si>
    <t>fra_latronico</t>
  </si>
  <si>
    <t>lukestevens_93</t>
  </si>
  <si>
    <t>akourdouli</t>
  </si>
  <si>
    <t>faz_char</t>
  </si>
  <si>
    <t>tomlloyd91</t>
  </si>
  <si>
    <t>paton_catie</t>
  </si>
  <si>
    <t>gborthophysio</t>
  </si>
  <si>
    <t>banerjee_0</t>
  </si>
  <si>
    <t>barbara_tait</t>
  </si>
  <si>
    <t>drlisa_ahp</t>
  </si>
  <si>
    <t>delphi_natric</t>
  </si>
  <si>
    <t>chrisconnolly83</t>
  </si>
  <si>
    <t>drjamesglasbey</t>
  </si>
  <si>
    <t>maxmarsden83</t>
  </si>
  <si>
    <t>chrislochrin</t>
  </si>
  <si>
    <t>husam_ismail</t>
  </si>
  <si>
    <t>zudin_p</t>
  </si>
  <si>
    <t>kevindrooney</t>
  </si>
  <si>
    <t>kangaroosteve</t>
  </si>
  <si>
    <t>alex_m_mitchell</t>
  </si>
  <si>
    <t>westmidsphem</t>
  </si>
  <si>
    <t>gscornell</t>
  </si>
  <si>
    <t>ribrios</t>
  </si>
  <si>
    <t>london_rtc</t>
  </si>
  <si>
    <t>wicsarg</t>
  </si>
  <si>
    <t>mattreed73</t>
  </si>
  <si>
    <t>libbylilias</t>
  </si>
  <si>
    <t>penelopefirshma</t>
  </si>
  <si>
    <t>zoeclift</t>
  </si>
  <si>
    <t>_joemiddleton</t>
  </si>
  <si>
    <t>eslungaard</t>
  </si>
  <si>
    <t>paramedichelen</t>
  </si>
  <si>
    <t>britishhernia</t>
  </si>
  <si>
    <t>amanthesurgeon</t>
  </si>
  <si>
    <t>respara_jb</t>
  </si>
  <si>
    <t>1liz11</t>
  </si>
  <si>
    <t>stepsrehabuk</t>
  </si>
  <si>
    <t>cathedwards_1</t>
  </si>
  <si>
    <t>victoriadicken4</t>
  </si>
  <si>
    <t>edclined</t>
  </si>
  <si>
    <t>drsarahedwards</t>
  </si>
  <si>
    <t>philmoss1</t>
  </si>
  <si>
    <t>lincs999dr</t>
  </si>
  <si>
    <t>dunbarian</t>
  </si>
  <si>
    <t>cph_cast</t>
  </si>
  <si>
    <t>clairesalisbur3</t>
  </si>
  <si>
    <t>iainmoppett</t>
  </si>
  <si>
    <t>kategahr_kate</t>
  </si>
  <si>
    <t>researchphoton</t>
  </si>
  <si>
    <t>emaroids1</t>
  </si>
  <si>
    <t>matt_westmore</t>
  </si>
  <si>
    <t>pauladimarco1</t>
  </si>
  <si>
    <t>c_ahern26</t>
  </si>
  <si>
    <t>dr_iain_smith</t>
  </si>
  <si>
    <t>leechcaroline</t>
  </si>
  <si>
    <t>drctrice</t>
  </si>
  <si>
    <t>chris_horler</t>
  </si>
  <si>
    <t>stroppybrunette</t>
  </si>
  <si>
    <t>katiejsheehan</t>
  </si>
  <si>
    <t>edbaker_ed</t>
  </si>
  <si>
    <t>atocp_swales</t>
  </si>
  <si>
    <t>docj88</t>
  </si>
  <si>
    <t>gmmajortrauma</t>
  </si>
  <si>
    <t>rachelhowes6</t>
  </si>
  <si>
    <t>srikesavan</t>
  </si>
  <si>
    <t>jojenningsnhs</t>
  </si>
  <si>
    <t>misscharliex13</t>
  </si>
  <si>
    <t>winters799</t>
  </si>
  <si>
    <t>camanaesthesia</t>
  </si>
  <si>
    <t>drol007</t>
  </si>
  <si>
    <t>drjerrytsang</t>
  </si>
  <si>
    <t>kportas</t>
  </si>
  <si>
    <t>vicjewitt</t>
  </si>
  <si>
    <t>mears_jemma</t>
  </si>
  <si>
    <t>ukemtrauma</t>
  </si>
  <si>
    <t>dbootland</t>
  </si>
  <si>
    <t>carrieweller1</t>
  </si>
  <si>
    <t>edresearchrbft</t>
  </si>
  <si>
    <t>marcusyalman</t>
  </si>
  <si>
    <t>oxscar2016</t>
  </si>
  <si>
    <t>brethertonc</t>
  </si>
  <si>
    <t>drsaharfatima</t>
  </si>
  <si>
    <t>wilsonmsj</t>
  </si>
  <si>
    <t>abbyharperpayne</t>
  </si>
  <si>
    <t>lynn_laidlaw</t>
  </si>
  <si>
    <t>emerge_research</t>
  </si>
  <si>
    <t>littlemissileo</t>
  </si>
  <si>
    <t>toomuchaltitude</t>
  </si>
  <si>
    <t>tela_natric</t>
  </si>
  <si>
    <t>natric_research</t>
  </si>
  <si>
    <t>nrcm2018</t>
  </si>
  <si>
    <t>augishealth</t>
  </si>
  <si>
    <t>lindalliance</t>
  </si>
  <si>
    <t>secamb_ccp</t>
  </si>
  <si>
    <t>emilyd_pt</t>
  </si>
  <si>
    <t>annetuc_ot</t>
  </si>
  <si>
    <t>phkitpara</t>
  </si>
  <si>
    <t>oxford_trauma</t>
  </si>
  <si>
    <t>smhmajortrauma</t>
  </si>
  <si>
    <t>carol_porteous</t>
  </si>
  <si>
    <t>allisonworth4</t>
  </si>
  <si>
    <t>Retweet</t>
  </si>
  <si>
    <t>Mentions</t>
  </si>
  <si>
    <t>Replies to</t>
  </si>
  <si>
    <t>Interested in setting research priorities for UK trauma patients?
On 01 Jan 2019 the Delphi process will go live.
Please spread the word among your colleagues (clinicians and allied health professionals) and most importantly, submit your questions!</t>
  </si>
  <si>
    <t>@delphi_natric @toomuchaltitude - any interest?</t>
  </si>
  <si>
    <t>Great response to the survey ‘pre-launch’. 100 followers in just shy of 24 hours. Just one submitted question from each of you and we have a valid, robust process already! 4 days until we go live #Delphi #survey #trauma #research</t>
  </si>
  <si>
    <t>@chrisconnolly83 Good question (and thanks for asking). A link to the survey (google forms) will be released on 01 Jan. easy to use, quick. So hopefully plenty of questions forthcoming. Just giving some time for people to put their thinking caps on.....</t>
  </si>
  <si>
    <t>Also, @NaTRIC_Research will launch their @tela_natric study on the same day. Much needed work on trauma laparotomy outcomes - are you involved? #collaborativeresearch</t>
  </si>
  <si>
    <t>@delphi_natric Very interested!</t>
  </si>
  <si>
    <t>@lynn_laidlaw @emerge_research @LindAlliance Again, a good point well made. However, I’ve been to three surgical conferences this year @BritishHernia @Augishealth @NRCM2018 all of whom have had representation on the podium from PPI. #seachange</t>
  </si>
  <si>
    <t>@delphi_natric @BritishHernia @lynn_laidlaw @emerge_research @LindAlliance @Augishealth @NRCM2018 You are absolutely correct. Patient involvement is key ! #herniafriends</t>
  </si>
  <si>
    <t>@delphi_natric @SECAmb_CCP</t>
  </si>
  <si>
    <t>@delphi_natric @VictoriaDicken4 @annetuc_ot @EmilyD_PT</t>
  </si>
  <si>
    <t>Hey UK Trauma Delphi(@delphi_natric), thank you for following me</t>
  </si>
  <si>
    <t>@delphi_natric thanks for the follow peeps! Best wishes</t>
  </si>
  <si>
    <t>@delphi_natric Fantastic... Please provide the link once it is available and I will forward to colleagues who are not here</t>
  </si>
  <si>
    <t>@delphi_natric I have always thought allied health professionals were clinicians too _xD83D__xDE00_</t>
  </si>
  <si>
    <t>So the trauma workforce has backed us in droves. 3 days and &amp;gt;300 followers.
48 hours and we go live ⏰ 
I’ll aim to go live around 0900 (sore head dependent - I am from _xD83C__xDFF4__xDB40__xDC67__xDB40__xDC62__xDB40__xDC73__xDB40__xDC63__xDB40__xDC74__xDB40__xDC7F_).
#delphi #trauma #collaborative #multidisciplinary #patientcare</t>
  </si>
  <si>
    <t>@delphi_natric @PHKiTPara thoughts?</t>
  </si>
  <si>
    <t>@delphi_natric @LindAlliance I'd also be v interested to hear how others from #SoMe4Surgery approach PPI (esp if not via @LindAlliance ) and at what point in the cycle they begin - do they use the results of a prospective audit to identify a theme and then refine questions with PPI or start before this?</t>
  </si>
  <si>
    <t>@delphi_natric @LindAlliance @LindAlliance seems the gold standard but is a lengthy process (18 months). @Oxford_Trauma are planning a Priority Setting Partnership Exercise in major trauma - but will likely be concentrating on complex fractures - perhaps ask if @LindAlliance have other PSP's ongoing.</t>
  </si>
  <si>
    <t>@delphi_natric We are always up for a bit of collaboration at @SMHMajorTrauma! Keep us posted @WilsonMSJ</t>
  </si>
  <si>
    <t>@AbbyHarperPayne @delphi_natric @SMHMajorTrauma I would expect nothing less!</t>
  </si>
  <si>
    <t>@lynn_laidlaw @delphi_natric @BrethertonC @LindAlliance @littlemissileo @emerge_research @AllisonWorth4 @carol_porteous Oh dear. Forgive my ignorance. Every day is a school day!</t>
  </si>
  <si>
    <t>@lynn_laidlaw @delphi_natric @BrethertonC @LindAlliance @littlemissileo @emerge_research @AllisonWorth4 @carol_porteous I’m going to buy you coffee ☕️ sometime soon</t>
  </si>
  <si>
    <t>@delphi_natric @BrethertonC @LindAlliance @littlemissileo No topic should be off limits but patients should be able to determine how they are involved, not just asked to comment on specific things. 
There are supportive networks in Scotland, @emerge_research, @AllisonWorth4 , @carol_porteous who can help.</t>
  </si>
  <si>
    <t>@WilsonMSJ @delphi_natric @BrethertonC @LindAlliance @littlemissileo @emerge_research @AllisonWorth4 @carol_porteous Not ignorant at all, I think it’s great that you are open to involving patients and thinking about this.</t>
  </si>
  <si>
    <t>@WilsonMSJ @delphi_natric @BrethertonC @LindAlliance @littlemissileo @emerge_research @AllisonWorth4 @carol_porteous Sounds great. With everyone pulling together you can do this.</t>
  </si>
  <si>
    <t>@delphi_natric @emerge_research Are you going to involve patients in setting the research priorities for U.K. trauma patients?</t>
  </si>
  <si>
    <t>@delphi_natric @emerge_research Fab. 
Was at a PPI conference in Newcastle this year, a paramedic presented some work he had done that showed patient priorities in trauma outcomes/ research were different from professionals. @LindAlliance model great for priority setting.</t>
  </si>
  <si>
    <t>@delphi_natric @emerge_research @LindAlliance Let me have a look at the Conference programme and see what I can find. It was part of his Masters and he definitely did a focus group as well! 
I think Wellcome Trust and some others do small grants to help fund PPI.</t>
  </si>
  <si>
    <t>@delphi_natric @emerge_research @LindAlliance Have taken a screen shot of the abstract, hope this helps! https://t.co/wW3Pc40f1s</t>
  </si>
  <si>
    <t>@delphi_natric @emerge_research @LindAlliance Had a conversation with the Scottish Trauma lead Dr Martin McKechnie at the @emerge_research conference in December about PPI and they have involved patients in setting up the service ( just remembered! ).</t>
  </si>
  <si>
    <t>@delphi_natric @emerge_research @LindAlliance It’s certainly getting better although there is a postcode lottery across the UK and varying degrees of institutional/ govt support via networks. 
Important that power is shared and not a box ticking exercise
#noresearchaboutmewithoutme</t>
  </si>
  <si>
    <t>@BrethertonC @LindAlliance Yes. interesting. seems difficult to get PPI from start unless HCP have drafted preliminary questions/topics. But that may just be an arrogant doctor talking _xD83E__xDD37_‍♂️ what do you think @lynn_laidlaw @littlemissileo?</t>
  </si>
  <si>
    <t>@delphi_natric @BrethertonC @LindAlliance @lynn_laidlaw You can include PPI from the start, SoMe is a great way to reach out. Who better to help draft prelim questions than those the areas impact on. You def need PPI before you go out to patients with questions if only to sense check and rewrite in plain English. You know where I am!</t>
  </si>
  <si>
    <t>@delphi_natric @BrethertonC @LindAlliance @lynn_laidlaw Don’t think of the I in PPI as involvement, it’s integration. If you’re doing any research, when you start to gather your team, a PPI rep is as important a member as everyone else. Include from the start and you’ll have far better outcomes.</t>
  </si>
  <si>
    <t>@lynn_laidlaw @delphi_natric @BrethertonC @LindAlliance @littlemissileo I’m on it!</t>
  </si>
  <si>
    <t>@delphi_natric @BrethertonC @LindAlliance @littlemissileo I have just attended a @LindAlliance priority setting workshop and it was great but feel the basic principles ( parity of different views etc ) is what’s important. 
PPI is about sharing power, it’s healthy to have disagreement and debate.</t>
  </si>
  <si>
    <t>@delphi_natric @BrethertonC @LindAlliance @littlemissileo I suppose what I am trying to say is PPI is achievable, just takes a bit of thought and planning!</t>
  </si>
  <si>
    <t>@delphi_natric Keen to hear the theme of your DM's so all may learn - also what your approach to PPI is. Is @LindAlliance involved?</t>
  </si>
  <si>
    <t>seachange</t>
  </si>
  <si>
    <t>herniafriends</t>
  </si>
  <si>
    <t>some4surgery</t>
  </si>
  <si>
    <t>collaborativeresearch</t>
  </si>
  <si>
    <t>noresearchaboutmewithoutme</t>
  </si>
  <si>
    <t>delphi survey trauma research</t>
  </si>
  <si>
    <t>delphi trauma collaborative multidisciplinary patientcare</t>
  </si>
  <si>
    <t>https://pbs.twimg.com/media/DvdA9elX4AAxpm_.jpg</t>
  </si>
  <si>
    <t>http://pbs.twimg.com/profile_images/781769079292067840/lJwdjTLi_normal.jpg</t>
  </si>
  <si>
    <t>http://pbs.twimg.com/profile_images/655783905232945152/YUc_yo6e_normal.png</t>
  </si>
  <si>
    <t>http://pbs.twimg.com/profile_images/956241307248267265/r_0rZgQ8_normal.jpg</t>
  </si>
  <si>
    <t>http://pbs.twimg.com/profile_images/1078338655532605445/tZY5n8NQ_normal.jpg</t>
  </si>
  <si>
    <t>http://pbs.twimg.com/profile_images/1056647413186904064/m2qNIFV8_normal.jpg</t>
  </si>
  <si>
    <t>http://pbs.twimg.com/profile_images/378800000125057205/2f194327236f4a8744e8d9752e06f478_normal.jpeg</t>
  </si>
  <si>
    <t>http://pbs.twimg.com/profile_images/1007181499744116737/JjiV6VRf_normal.jpg</t>
  </si>
  <si>
    <t>http://pbs.twimg.com/profile_images/1038683064308776960/aOQO-TOL_normal.jpg</t>
  </si>
  <si>
    <t>http://pbs.twimg.com/profile_images/1022758668213936128/dSqRmriy_normal.jpg</t>
  </si>
  <si>
    <t>http://pbs.twimg.com/profile_images/917572461553704961/OxkLU_LZ_normal.jpg</t>
  </si>
  <si>
    <t>http://pbs.twimg.com/profile_images/787291299661615104/yJ5S2Ymv_normal.jpg</t>
  </si>
  <si>
    <t>http://pbs.twimg.com/profile_images/1068268808853426176/wwHOVPQ0_normal.jpg</t>
  </si>
  <si>
    <t>http://pbs.twimg.com/profile_images/930123000757850112/s54M9nuz_normal.jpg</t>
  </si>
  <si>
    <t>http://pbs.twimg.com/profile_images/967022531730444288/bpQFrwl__normal.jpg</t>
  </si>
  <si>
    <t>http://pbs.twimg.com/profile_images/1065146788523446274/G72rQ88y_normal.jpg</t>
  </si>
  <si>
    <t>http://pbs.twimg.com/profile_images/1078767539835023361/n2esHPzC_normal.jpg</t>
  </si>
  <si>
    <t>http://pbs.twimg.com/profile_images/932066356870205440/PmEdFpIo_normal.jpg</t>
  </si>
  <si>
    <t>http://pbs.twimg.com/profile_images/1054668070164283392/lp5MOSfe_normal.jpg</t>
  </si>
  <si>
    <t>http://pbs.twimg.com/profile_images/532197678969401344/shOrfOoq_normal.jpeg</t>
  </si>
  <si>
    <t>http://pbs.twimg.com/profile_images/945085756741169152/2SrXCwaf_normal.jpg</t>
  </si>
  <si>
    <t>http://pbs.twimg.com/profile_images/1078732810519744512/TncJ5sf__normal.jpg</t>
  </si>
  <si>
    <t>http://pbs.twimg.com/profile_images/873272724512276480/NM0blSqH_normal.jpg</t>
  </si>
  <si>
    <t>http://pbs.twimg.com/profile_images/787730667861905413/LcqW55Gm_normal.jpg</t>
  </si>
  <si>
    <t>http://pbs.twimg.com/profile_images/845717076878802946/ajr7DJe4_normal.jpg</t>
  </si>
  <si>
    <t>http://pbs.twimg.com/profile_images/1025112702845415425/DZCnf62d_normal.jpg</t>
  </si>
  <si>
    <t>http://pbs.twimg.com/profile_images/1060899247111970816/vYgyfLXg_normal.jpg</t>
  </si>
  <si>
    <t>http://pbs.twimg.com/profile_images/865178980755709953/ug_IwhFR_normal.jpg</t>
  </si>
  <si>
    <t>http://pbs.twimg.com/profile_images/668936335982469120/5U-0sx3P_normal.jpg</t>
  </si>
  <si>
    <t>http://pbs.twimg.com/profile_images/748514039463022592/bPhvD9mA_normal.jpg</t>
  </si>
  <si>
    <t>http://pbs.twimg.com/profile_images/2851383583/f45f13302211b95ac6af6d20ad6636fe_normal.png</t>
  </si>
  <si>
    <t>http://pbs.twimg.com/profile_images/1016341506284769280/vK46aVq8_normal.jpg</t>
  </si>
  <si>
    <t>http://pbs.twimg.com/profile_images/929835150564839425/DJue9zSn_normal.jpg</t>
  </si>
  <si>
    <t>http://pbs.twimg.com/profile_images/1048234159049793536/tn2Tlx1L_normal.jpg</t>
  </si>
  <si>
    <t>http://pbs.twimg.com/profile_images/774584907880247298/JZt1azVA_normal.jpg</t>
  </si>
  <si>
    <t>http://pbs.twimg.com/profile_images/756271667832352768/P5Mdtxuc_normal.jpg</t>
  </si>
  <si>
    <t>http://pbs.twimg.com/profile_images/2667259421/8966264c73f8cc7c724607bda83b41d3_normal.jpeg</t>
  </si>
  <si>
    <t>http://pbs.twimg.com/profile_images/631165569824329728/0Y-ohzJn_normal.jpg</t>
  </si>
  <si>
    <t>http://pbs.twimg.com/profile_images/475227400192925696/d0hyEeZ7_normal.jpeg</t>
  </si>
  <si>
    <t>http://pbs.twimg.com/profile_images/1032580450701770753/1yVo_hPR_normal.jpg</t>
  </si>
  <si>
    <t>http://pbs.twimg.com/profile_images/683649402662219776/EHUj-6q__normal.jpg</t>
  </si>
  <si>
    <t>http://pbs.twimg.com/profile_images/1027994612424691713/9eoSPdM__normal.jpg</t>
  </si>
  <si>
    <t>http://pbs.twimg.com/profile_images/1059872786406170627/lqpf22wF_normal.jpg</t>
  </si>
  <si>
    <t>http://pbs.twimg.com/profile_images/3398224402/2acd19823870f92de93928be86a2643e_normal.jpeg</t>
  </si>
  <si>
    <t>http://pbs.twimg.com/profile_images/378800000515345590/c0e54f89adf4d0412cee53574b9c9846_normal.jpeg</t>
  </si>
  <si>
    <t>http://pbs.twimg.com/profile_images/675218934803644416/aQYoMqiN_normal.jpg</t>
  </si>
  <si>
    <t>http://pbs.twimg.com/profile_images/926576600858193921/hKvzI7z-_normal.jpg</t>
  </si>
  <si>
    <t>http://pbs.twimg.com/profile_images/970657500604305409/q4HuO4Tu_normal.jpg</t>
  </si>
  <si>
    <t>http://pbs.twimg.com/profile_images/783659730401161216/umx_Q1lb_normal.jpg</t>
  </si>
  <si>
    <t>http://pbs.twimg.com/profile_images/953262929247322114/H3SoCrkY_normal.jpg</t>
  </si>
  <si>
    <t>http://pbs.twimg.com/profile_images/3497459861/4bef22f10a92966c214a1a1e1fa0ec59_normal.jpeg</t>
  </si>
  <si>
    <t>http://pbs.twimg.com/profile_images/814599474198749185/erOJB203_normal.jpg</t>
  </si>
  <si>
    <t>http://pbs.twimg.com/profile_images/535423277481488384/VrHFpXfv_normal.jpeg</t>
  </si>
  <si>
    <t>http://pbs.twimg.com/profile_images/673094734865375232/KnJH5GPO_normal.jpg</t>
  </si>
  <si>
    <t>http://pbs.twimg.com/profile_images/983672933074784256/kGzes_Tl_normal.jpg</t>
  </si>
  <si>
    <t>http://pbs.twimg.com/profile_images/414014887325876224/5viLsnvO_normal.jpeg</t>
  </si>
  <si>
    <t>http://pbs.twimg.com/profile_images/1062613004607467520/AwlnUaru_normal.jpg</t>
  </si>
  <si>
    <t>http://pbs.twimg.com/profile_images/411859646475825154/M6DaQQLF_normal.jpeg</t>
  </si>
  <si>
    <t>http://pbs.twimg.com/profile_images/1020432656893345794/3x97ZAP__normal.jpg</t>
  </si>
  <si>
    <t>http://pbs.twimg.com/profile_images/921852300150345728/BB9GEgVY_normal.jpg</t>
  </si>
  <si>
    <t>http://pbs.twimg.com/profile_images/467174007/360_icon_normal.jpg</t>
  </si>
  <si>
    <t>http://pbs.twimg.com/profile_images/1054283259830505472/5_MwSPPe_normal.jpg</t>
  </si>
  <si>
    <t>http://pbs.twimg.com/profile_images/962418519571910657/ZMG6DS3x_normal.jpg</t>
  </si>
  <si>
    <t>http://pbs.twimg.com/profile_images/998244083901452288/G5lMO_l6_normal.jpg</t>
  </si>
  <si>
    <t>http://pbs.twimg.com/profile_images/623866668381507584/YaK4PDPk_normal.png</t>
  </si>
  <si>
    <t>http://pbs.twimg.com/profile_images/606954102250049536/pTshflZG_normal.png</t>
  </si>
  <si>
    <t>http://pbs.twimg.com/profile_images/1066498969893785606/-GlgF2eE_normal.jpg</t>
  </si>
  <si>
    <t>http://pbs.twimg.com/profile_images/1033478904000983040/Gr7lcJVJ_normal.jpg</t>
  </si>
  <si>
    <t>http://pbs.twimg.com/profile_images/861982590064107521/uYQqMv7L_normal.jpg</t>
  </si>
  <si>
    <t>http://pbs.twimg.com/profile_images/744680664922992640/lmGGXbvV_normal.jpg</t>
  </si>
  <si>
    <t>http://pbs.twimg.com/profile_images/850755554679173123/-kLFogTy_normal.jpg</t>
  </si>
  <si>
    <t>http://pbs.twimg.com/profile_images/960451289636360192/8vTnLvWk_normal.jpg</t>
  </si>
  <si>
    <t>http://pbs.twimg.com/profile_images/977277443844268032/W_vDBrd1_normal.jpg</t>
  </si>
  <si>
    <t>http://pbs.twimg.com/profile_images/482155308023029760/92U2d_zz_normal.jpeg</t>
  </si>
  <si>
    <t>http://pbs.twimg.com/profile_images/633684440280100865/0cPz9y_V_normal.jpg</t>
  </si>
  <si>
    <t>http://pbs.twimg.com/profile_images/1038070330445709313/sTBgXfPA_normal.jpg</t>
  </si>
  <si>
    <t>http://pbs.twimg.com/profile_images/881004845792100352/oFD95h-C_normal.jpg</t>
  </si>
  <si>
    <t>http://pbs.twimg.com/profile_images/735863464233668608/oTlTKryi_normal.jpg</t>
  </si>
  <si>
    <t>http://pbs.twimg.com/profile_images/736231507300225025/4mKDUCTZ_normal.jpg</t>
  </si>
  <si>
    <t>http://pbs.twimg.com/profile_images/1062279361829785608/jFvhaBi3_normal.jpg</t>
  </si>
  <si>
    <t>http://pbs.twimg.com/profile_images/977161794979540992/NYJbiGob_normal.jpg</t>
  </si>
  <si>
    <t>http://pbs.twimg.com/profile_images/1051761319202906114/E5CIcLKP_normal.jpg</t>
  </si>
  <si>
    <t>http://pbs.twimg.com/profile_images/440922312666132480/UcwdVk2g_normal.jpeg</t>
  </si>
  <si>
    <t>http://pbs.twimg.com/profile_images/1043860426537271296/_7g_iLUc_normal.jpg</t>
  </si>
  <si>
    <t>http://pbs.twimg.com/profile_images/718935566662909952/MSqER3G8_normal.jpg</t>
  </si>
  <si>
    <t>http://pbs.twimg.com/profile_images/501535980487069698/x0N3MObg_normal.jpeg</t>
  </si>
  <si>
    <t>http://pbs.twimg.com/profile_images/1071863084782968833/mVM4eUo-_normal.jpg</t>
  </si>
  <si>
    <t>http://pbs.twimg.com/profile_images/1018040166408212480/fROmpLOf_normal.jpg</t>
  </si>
  <si>
    <t>http://pbs.twimg.com/profile_images/1065585166905675776/HVZe2yJK_normal.jpg</t>
  </si>
  <si>
    <t>http://pbs.twimg.com/profile_images/1004645565446131712/VqhID7Mb_normal.jpg</t>
  </si>
  <si>
    <t>http://pbs.twimg.com/profile_images/1002228127093985280/dR9IzjdL_normal.jpg</t>
  </si>
  <si>
    <t>http://pbs.twimg.com/profile_images/513719583988264960/ge6k0Io6_normal.jpeg</t>
  </si>
  <si>
    <t>http://pbs.twimg.com/profile_images/795664503958544384/zyr0VdJw_normal.jpg</t>
  </si>
  <si>
    <t>http://pbs.twimg.com/profile_images/795240334074773508/ipyHhCn9_normal.jpg</t>
  </si>
  <si>
    <t>http://pbs.twimg.com/profile_images/1068278427717906435/s69R8RXN_normal.jpg</t>
  </si>
  <si>
    <t>http://pbs.twimg.com/profile_images/1023693630261915648/HFcCylLr_normal.jpg</t>
  </si>
  <si>
    <t>http://pbs.twimg.com/profile_images/943001855709405184/Z0frw2yi_normal.jpg</t>
  </si>
  <si>
    <t>http://pbs.twimg.com/profile_images/1052620735477366784/IIurLaf5_normal.jpg</t>
  </si>
  <si>
    <t>http://pbs.twimg.com/profile_images/1014072413481553920/_AgJKfnd_normal.jpg</t>
  </si>
  <si>
    <t>http://pbs.twimg.com/profile_images/638228358984298496/5G_l714m_normal.jpg</t>
  </si>
  <si>
    <t>http://pbs.twimg.com/profile_images/949795034773315584/gP0MzPCh_normal.jpg</t>
  </si>
  <si>
    <t>http://pbs.twimg.com/profile_images/860596861727526912/Ua761TEu_normal.jpg</t>
  </si>
  <si>
    <t>http://pbs.twimg.com/profile_images/791943756731654146/j5FPBp6c_normal.jpg</t>
  </si>
  <si>
    <t>http://pbs.twimg.com/profile_images/959882144268148738/WCmjFTqR_normal.jpg</t>
  </si>
  <si>
    <t>http://pbs.twimg.com/profile_images/1053182122507284480/MSm87fz3_normal.jpg</t>
  </si>
  <si>
    <t>http://pbs.twimg.com/profile_images/644943228098224128/QC-uIuCN_normal.jpg</t>
  </si>
  <si>
    <t>http://pbs.twimg.com/profile_images/475752378860179457/Ele_0fSi_normal.jpeg</t>
  </si>
  <si>
    <t>http://pbs.twimg.com/profile_images/819512159927463936/QwjzmbLK_normal.jpg</t>
  </si>
  <si>
    <t>http://pbs.twimg.com/profile_images/871822418926608386/WbO2lOQO_normal.jpg</t>
  </si>
  <si>
    <t>http://pbs.twimg.com/profile_images/953674413689442304/P9vcPl1X_normal.jpg</t>
  </si>
  <si>
    <t>http://pbs.twimg.com/profile_images/1037067993707163648/MHn8KBSX_normal.jpg</t>
  </si>
  <si>
    <t>http://pbs.twimg.com/profile_images/799311597869142017/7oxMNr6x_normal.jpg</t>
  </si>
  <si>
    <t>http://pbs.twimg.com/profile_images/542456784963649536/WTX1HC2j_normal.png</t>
  </si>
  <si>
    <t>http://pbs.twimg.com/profile_images/1078993305608818688/fG4fKTnx_normal.jpg</t>
  </si>
  <si>
    <t>http://pbs.twimg.com/profile_images/910871834073141249/i3h_c88c_normal.jpg</t>
  </si>
  <si>
    <t>http://pbs.twimg.com/profile_images/1048246079467278337/NNWk6RDK_normal.jpg</t>
  </si>
  <si>
    <t>http://pbs.twimg.com/profile_images/1070427194747437057/NRrToJei_normal.jpg</t>
  </si>
  <si>
    <t>http://pbs.twimg.com/profile_images/1072135487203303424/6lOr3N3c_normal.jpg</t>
  </si>
  <si>
    <t>http://pbs.twimg.com/profile_images/1074405409421737984/Z4eXIvVl_normal.jpg</t>
  </si>
  <si>
    <t>https://twitter.com/jon_evans_uk/status/1078281648679120897</t>
  </si>
  <si>
    <t>https://twitter.com/robertdocking/status/1078289092973133826</t>
  </si>
  <si>
    <t>https://twitter.com/nccucambridge/status/1078291585870237696</t>
  </si>
  <si>
    <t>https://twitter.com/ali1m/status/1078292120572755968</t>
  </si>
  <si>
    <t>https://twitter.com/emdocjb/status/1078294974943449090</t>
  </si>
  <si>
    <t>https://twitter.com/jaynaisbitt/status/1078296164586397696</t>
  </si>
  <si>
    <t>https://twitter.com/gasdoc2857/status/1078301010412605441</t>
  </si>
  <si>
    <t>https://twitter.com/jackie_burnett/status/1078307151267930112</t>
  </si>
  <si>
    <t>https://twitter.com/chris_bish_78/status/1078307392977289217</t>
  </si>
  <si>
    <t>https://twitter.com/dan_bawden/status/1078311972477849600</t>
  </si>
  <si>
    <t>https://twitter.com/drlindadykes/status/1078312864891523072</t>
  </si>
  <si>
    <t>https://twitter.com/proftomquinn/status/1078317037104128000</t>
  </si>
  <si>
    <t>https://twitter.com/kerryhood/status/1078318005417885696</t>
  </si>
  <si>
    <t>https://twitter.com/anlecturer/status/1078318331826974720</t>
  </si>
  <si>
    <t>https://twitter.com/mdimairo/status/1078324660457082883</t>
  </si>
  <si>
    <t>https://twitter.com/liminalentity/status/1078329191924412418</t>
  </si>
  <si>
    <t>https://twitter.com/bagchisubha/status/1078332379977142272</t>
  </si>
  <si>
    <t>https://twitter.com/marion_mcnaught/status/1078333620887191552</t>
  </si>
  <si>
    <t>https://twitter.com/basics_hq/status/1078336798969995265</t>
  </si>
  <si>
    <t>https://twitter.com/racheln76/status/1078346801948868615</t>
  </si>
  <si>
    <t>https://twitter.com/sasconsultpara/status/1078354610799198208</t>
  </si>
  <si>
    <t>https://twitter.com/clifford0584/status/1078361663970123782</t>
  </si>
  <si>
    <t>https://twitter.com/davidwa13761355/status/1078369191571406848</t>
  </si>
  <si>
    <t>https://twitter.com/anderson10jayne/status/1078373859869577216</t>
  </si>
  <si>
    <t>https://twitter.com/emrashworth/status/1078376755906469888</t>
  </si>
  <si>
    <t>https://twitter.com/martinresposito/status/1078378128622477312</t>
  </si>
  <si>
    <t>https://twitter.com/sheffbear/status/1078378972503777280</t>
  </si>
  <si>
    <t>https://twitter.com/steven1701/status/1078380788012511232</t>
  </si>
  <si>
    <t>https://twitter.com/gail_carson/status/1078382028079460359</t>
  </si>
  <si>
    <t>https://twitter.com/iamyourgasman/status/1078387457169739777</t>
  </si>
  <si>
    <t>https://twitter.com/rossdavenport/status/1078387950851948544</t>
  </si>
  <si>
    <t>https://twitter.com/fra_latronico/status/1078388110847868928</t>
  </si>
  <si>
    <t>https://twitter.com/lukestevens_93/status/1078391759787433990</t>
  </si>
  <si>
    <t>https://twitter.com/akourdouli/status/1078397175376367616</t>
  </si>
  <si>
    <t>https://twitter.com/faz_char/status/1078408470263668736</t>
  </si>
  <si>
    <t>https://twitter.com/tomlloyd91/status/1078427411375685632</t>
  </si>
  <si>
    <t>https://twitter.com/paton_catie/status/1078436567998480384</t>
  </si>
  <si>
    <t>https://twitter.com/gborthophysio/status/1078548485593579520</t>
  </si>
  <si>
    <t>https://twitter.com/banerjee_0/status/1078551131884871685</t>
  </si>
  <si>
    <t>https://twitter.com/barbara_tait/status/1078554306247380992</t>
  </si>
  <si>
    <t>https://twitter.com/drlisa_ahp/status/1078554816987709445</t>
  </si>
  <si>
    <t>https://twitter.com/delphi_natric/status/1078556220041105408</t>
  </si>
  <si>
    <t>https://twitter.com/chrisconnolly83/status/1078366964186267649</t>
  </si>
  <si>
    <t>https://twitter.com/chrisconnolly83/status/1078556477365932032</t>
  </si>
  <si>
    <t>https://twitter.com/drjamesglasbey/status/1078557639662075905</t>
  </si>
  <si>
    <t>https://twitter.com/maxmarsden83/status/1078581177127223296</t>
  </si>
  <si>
    <t>https://twitter.com/maxmarsden83/status/1078581216914354178</t>
  </si>
  <si>
    <t>https://twitter.com/chrislochrin/status/1078586394057080832</t>
  </si>
  <si>
    <t>https://twitter.com/husam_ismail/status/1078592928694583296</t>
  </si>
  <si>
    <t>https://twitter.com/zudin_p/status/1078594044907978754</t>
  </si>
  <si>
    <t>https://twitter.com/kevindrooney/status/1078599610912985089</t>
  </si>
  <si>
    <t>https://twitter.com/kangaroosteve/status/1078603554288553984</t>
  </si>
  <si>
    <t>https://twitter.com/alex_m_mitchell/status/1078604170234654720</t>
  </si>
  <si>
    <t>https://twitter.com/westmidsphem/status/1078608799701839872</t>
  </si>
  <si>
    <t>https://twitter.com/gscornell/status/1078623210206388226</t>
  </si>
  <si>
    <t>https://twitter.com/ribrios/status/1078628287654625286</t>
  </si>
  <si>
    <t>https://twitter.com/london_rtc/status/1078637507963691008</t>
  </si>
  <si>
    <t>https://twitter.com/wicsarg/status/1078657330831597568</t>
  </si>
  <si>
    <t>https://twitter.com/mattreed73/status/1078663733830995969</t>
  </si>
  <si>
    <t>https://twitter.com/libbylilias/status/1078668431182958593</t>
  </si>
  <si>
    <t>https://twitter.com/penelopefirshma/status/1078675037379588097</t>
  </si>
  <si>
    <t>https://twitter.com/zoeclift/status/1078675645675331584</t>
  </si>
  <si>
    <t>https://twitter.com/_joemiddleton/status/1078681338352410625</t>
  </si>
  <si>
    <t>https://twitter.com/eslungaard/status/1078684964860973056</t>
  </si>
  <si>
    <t>https://twitter.com/paramedichelen/status/1078686922527133696</t>
  </si>
  <si>
    <t>https://twitter.com/delphi_natric/status/1078407869224157184</t>
  </si>
  <si>
    <t>https://twitter.com/britishhernia/status/1078653973018656773</t>
  </si>
  <si>
    <t>https://twitter.com/amanthesurgeon/status/1078688985730465793</t>
  </si>
  <si>
    <t>https://twitter.com/respara_jb/status/1078689226076631040</t>
  </si>
  <si>
    <t>https://twitter.com/respara_jb/status/1078634798904692736</t>
  </si>
  <si>
    <t>https://twitter.com/1liz11/status/1078706790106304513</t>
  </si>
  <si>
    <t>https://twitter.com/stepsrehabuk/status/1078712141920825349</t>
  </si>
  <si>
    <t>https://twitter.com/cathedwards_1/status/1078716263436832768</t>
  </si>
  <si>
    <t>https://twitter.com/victoriadicken4/status/1078571414964322304</t>
  </si>
  <si>
    <t>https://twitter.com/edclined/status/1078718231601401858</t>
  </si>
  <si>
    <t>https://twitter.com/drsarahedwards/status/1078725657335681024</t>
  </si>
  <si>
    <t>https://twitter.com/philmoss1/status/1078731432443498496</t>
  </si>
  <si>
    <t>https://twitter.com/lincs999dr/status/1078740046327566340</t>
  </si>
  <si>
    <t>https://twitter.com/dunbarian/status/1078740483835334656</t>
  </si>
  <si>
    <t>https://twitter.com/cph_cast/status/1078745911692541952</t>
  </si>
  <si>
    <t>https://twitter.com/clairesalisbur3/status/1078751600968118273</t>
  </si>
  <si>
    <t>https://twitter.com/iainmoppett/status/1078760923119190017</t>
  </si>
  <si>
    <t>https://twitter.com/kategahr_kate/status/1078771045522378753</t>
  </si>
  <si>
    <t>https://twitter.com/researchphoton/status/1078772639546654722</t>
  </si>
  <si>
    <t>https://twitter.com/emaroids1/status/1078781168009576449</t>
  </si>
  <si>
    <t>https://twitter.com/matt_westmore/status/1078781476542533632</t>
  </si>
  <si>
    <t>https://twitter.com/pauladimarco1/status/1078794747920166912</t>
  </si>
  <si>
    <t>https://twitter.com/c_ahern26/status/1078850888284950528</t>
  </si>
  <si>
    <t>https://twitter.com/dr_iain_smith/status/1078908153239093249</t>
  </si>
  <si>
    <t>https://twitter.com/leechcaroline/status/1078910710787252224</t>
  </si>
  <si>
    <t>https://twitter.com/drctrice/status/1078929303235166208</t>
  </si>
  <si>
    <t>https://twitter.com/chris_horler/status/1078933268626591744</t>
  </si>
  <si>
    <t>https://twitter.com/stroppybrunette/status/1078942854171541504</t>
  </si>
  <si>
    <t>https://twitter.com/katiejsheehan/status/1078948315679649794</t>
  </si>
  <si>
    <t>https://twitter.com/edbaker_ed/status/1078965102240514049</t>
  </si>
  <si>
    <t>https://twitter.com/atocp_swales/status/1078971052305338368</t>
  </si>
  <si>
    <t>https://twitter.com/docj88/status/1078996277478739968</t>
  </si>
  <si>
    <t>https://twitter.com/gmmajortrauma/status/1079040654305607681</t>
  </si>
  <si>
    <t>https://twitter.com/rachelhowes6/status/1079096977546272768</t>
  </si>
  <si>
    <t>https://twitter.com/srikesavan/status/1078649398815608835</t>
  </si>
  <si>
    <t>https://twitter.com/srikesavan/status/1079233710854193152</t>
  </si>
  <si>
    <t>https://twitter.com/jojenningsnhs/status/1078699747597111296</t>
  </si>
  <si>
    <t>https://twitter.com/jojenningsnhs/status/1079306438504312832</t>
  </si>
  <si>
    <t>https://twitter.com/misscharliex13/status/1079306492778565633</t>
  </si>
  <si>
    <t>https://twitter.com/winters799/status/1078396080151293958</t>
  </si>
  <si>
    <t>https://twitter.com/winters799/status/1078593014136754176</t>
  </si>
  <si>
    <t>https://twitter.com/winters799/status/1079313522872500225</t>
  </si>
  <si>
    <t>https://twitter.com/camanaesthesia/status/1079397587164295169</t>
  </si>
  <si>
    <t>https://twitter.com/drol007/status/1079398259628654592</t>
  </si>
  <si>
    <t>https://twitter.com/drjerrytsang/status/1079436856524226561</t>
  </si>
  <si>
    <t>https://twitter.com/kportas/status/1079454691363311617</t>
  </si>
  <si>
    <t>https://twitter.com/vicjewitt/status/1079472505511907330</t>
  </si>
  <si>
    <t>https://twitter.com/mears_jemma/status/1079649962672250881</t>
  </si>
  <si>
    <t>https://twitter.com/ukemtrauma/status/1079684591017959424</t>
  </si>
  <si>
    <t>https://twitter.com/dbootland/status/1079712007727861761</t>
  </si>
  <si>
    <t>https://twitter.com/carrieweller1/status/1079715891095527424</t>
  </si>
  <si>
    <t>https://twitter.com/edresearchrbft/status/1079743156818796544</t>
  </si>
  <si>
    <t>https://twitter.com/marcusyalman/status/1078647612092358657</t>
  </si>
  <si>
    <t>https://twitter.com/marcusyalman/status/1079777200138801152</t>
  </si>
  <si>
    <t>https://twitter.com/oxscar2016/status/1079798849445789697</t>
  </si>
  <si>
    <t>https://twitter.com/brethertonc/status/1079795996928995328</t>
  </si>
  <si>
    <t>https://twitter.com/drsaharfatima/status/1079840865214959621</t>
  </si>
  <si>
    <t>https://twitter.com/delphi_natric/status/1078555781275049984</t>
  </si>
  <si>
    <t>https://twitter.com/wilsonmsj/status/1078601731553067008</t>
  </si>
  <si>
    <t>https://twitter.com/abbyharperpayne/status/1079154302046879744</t>
  </si>
  <si>
    <t>https://twitter.com/wilsonmsj/status/1079154589453160454</t>
  </si>
  <si>
    <t>https://twitter.com/wilsonmsj/status/1079823787619729408</t>
  </si>
  <si>
    <t>https://twitter.com/wilsonmsj/status/1079845266986029058</t>
  </si>
  <si>
    <t>https://twitter.com/lynn_laidlaw/status/1079812022043332609</t>
  </si>
  <si>
    <t>https://twitter.com/lynn_laidlaw/status/1079843991657549824</t>
  </si>
  <si>
    <t>https://twitter.com/lynn_laidlaw/status/1079863251788316673</t>
  </si>
  <si>
    <t>https://twitter.com/emerge_research/status/1078358570792562689</t>
  </si>
  <si>
    <t>https://twitter.com/lynn_laidlaw/status/1078387970472849408</t>
  </si>
  <si>
    <t>https://twitter.com/lynn_laidlaw/status/1078398431494836224</t>
  </si>
  <si>
    <t>https://twitter.com/lynn_laidlaw/status/1078400151037857792</t>
  </si>
  <si>
    <t>https://twitter.com/lynn_laidlaw/status/1078402068866613248</t>
  </si>
  <si>
    <t>https://twitter.com/lynn_laidlaw/status/1078404342795943937</t>
  </si>
  <si>
    <t>https://twitter.com/lynn_laidlaw/status/1078406947794235394</t>
  </si>
  <si>
    <t>https://twitter.com/delphi_natric/status/1079802134542123008</t>
  </si>
  <si>
    <t>https://twitter.com/brethertonc/status/1079803590011691010</t>
  </si>
  <si>
    <t>https://twitter.com/littlemissileo/status/1079805567764516864</t>
  </si>
  <si>
    <t>https://twitter.com/littlemissileo/status/1079806824692568064</t>
  </si>
  <si>
    <t>https://twitter.com/wilsonmsj/status/1079823629637038080</t>
  </si>
  <si>
    <t>https://twitter.com/lynn_laidlaw/status/1079811348412928002</t>
  </si>
  <si>
    <t>https://twitter.com/lynn_laidlaw/status/1079812226545053696</t>
  </si>
  <si>
    <t>https://twitter.com/brethertonc/status/1079789983928647681</t>
  </si>
  <si>
    <t>https://twitter.com/brethertonc/status/1079797579741908995</t>
  </si>
  <si>
    <t>https://twitter.com/brethertonc/status/1078273329910464514</t>
  </si>
  <si>
    <t>https://twitter.com/delphi_natric/status/1078554570152968193</t>
  </si>
  <si>
    <t>https://twitter.com/delphi_natric/status/1079297819666759680</t>
  </si>
  <si>
    <t>https://twitter.com/delphi_natric/status/1078235176080162817</t>
  </si>
  <si>
    <t>https://twitter.com/wilsonmsj/status/1078601768995573760</t>
  </si>
  <si>
    <t>https://twitter.com/lynn_laidlaw/status/1078718244637294599</t>
  </si>
  <si>
    <t>1078281648679120897</t>
  </si>
  <si>
    <t>1078289092973133826</t>
  </si>
  <si>
    <t>1078291585870237696</t>
  </si>
  <si>
    <t>1078292120572755968</t>
  </si>
  <si>
    <t>1078294974943449090</t>
  </si>
  <si>
    <t>1078296164586397696</t>
  </si>
  <si>
    <t>1078301010412605441</t>
  </si>
  <si>
    <t>1078307151267930112</t>
  </si>
  <si>
    <t>1078307392977289217</t>
  </si>
  <si>
    <t>1078311972477849600</t>
  </si>
  <si>
    <t>1078312864891523072</t>
  </si>
  <si>
    <t>1078317037104128000</t>
  </si>
  <si>
    <t>1078318005417885696</t>
  </si>
  <si>
    <t>1078318331826974720</t>
  </si>
  <si>
    <t>1078324660457082883</t>
  </si>
  <si>
    <t>1078329191924412418</t>
  </si>
  <si>
    <t>1078332379977142272</t>
  </si>
  <si>
    <t>1078333620887191552</t>
  </si>
  <si>
    <t>1078336798969995265</t>
  </si>
  <si>
    <t>1078346801948868615</t>
  </si>
  <si>
    <t>1078354610799198208</t>
  </si>
  <si>
    <t>1078361663970123782</t>
  </si>
  <si>
    <t>1078369191571406848</t>
  </si>
  <si>
    <t>1078373859869577216</t>
  </si>
  <si>
    <t>1078376755906469888</t>
  </si>
  <si>
    <t>1078378128622477312</t>
  </si>
  <si>
    <t>1078378972503777280</t>
  </si>
  <si>
    <t>1078380788012511232</t>
  </si>
  <si>
    <t>1078382028079460359</t>
  </si>
  <si>
    <t>1078387457169739777</t>
  </si>
  <si>
    <t>1078387950851948544</t>
  </si>
  <si>
    <t>1078388110847868928</t>
  </si>
  <si>
    <t>1078391759787433990</t>
  </si>
  <si>
    <t>1078397175376367616</t>
  </si>
  <si>
    <t>1078408470263668736</t>
  </si>
  <si>
    <t>1078427411375685632</t>
  </si>
  <si>
    <t>1078436567998480384</t>
  </si>
  <si>
    <t>1078548485593579520</t>
  </si>
  <si>
    <t>1078551131884871685</t>
  </si>
  <si>
    <t>1078554306247380992</t>
  </si>
  <si>
    <t>1078554816987709445</t>
  </si>
  <si>
    <t>1078556220041105408</t>
  </si>
  <si>
    <t>1078366964186267649</t>
  </si>
  <si>
    <t>1078556477365932032</t>
  </si>
  <si>
    <t>1078557639662075905</t>
  </si>
  <si>
    <t>1078581177127223296</t>
  </si>
  <si>
    <t>1078581216914354178</t>
  </si>
  <si>
    <t>1078586394057080832</t>
  </si>
  <si>
    <t>1078592928694583296</t>
  </si>
  <si>
    <t>1078594044907978754</t>
  </si>
  <si>
    <t>1078599610912985089</t>
  </si>
  <si>
    <t>1078603554288553984</t>
  </si>
  <si>
    <t>1078604170234654720</t>
  </si>
  <si>
    <t>1078608799701839872</t>
  </si>
  <si>
    <t>1078623210206388226</t>
  </si>
  <si>
    <t>1078628287654625286</t>
  </si>
  <si>
    <t>1078637507963691008</t>
  </si>
  <si>
    <t>1078657330831597568</t>
  </si>
  <si>
    <t>1078663733830995969</t>
  </si>
  <si>
    <t>1078668431182958593</t>
  </si>
  <si>
    <t>1078675037379588097</t>
  </si>
  <si>
    <t>1078675645675331584</t>
  </si>
  <si>
    <t>1078681338352410625</t>
  </si>
  <si>
    <t>1078684964860973056</t>
  </si>
  <si>
    <t>1078686922527133696</t>
  </si>
  <si>
    <t>1078407869224157184</t>
  </si>
  <si>
    <t>1078653973018656773</t>
  </si>
  <si>
    <t>1078688985730465793</t>
  </si>
  <si>
    <t>1078689226076631040</t>
  </si>
  <si>
    <t>1078634798904692736</t>
  </si>
  <si>
    <t>1078706790106304513</t>
  </si>
  <si>
    <t>1078712141920825349</t>
  </si>
  <si>
    <t>1078716263436832768</t>
  </si>
  <si>
    <t>1078571414964322304</t>
  </si>
  <si>
    <t>1078718231601401858</t>
  </si>
  <si>
    <t>1078725657335681024</t>
  </si>
  <si>
    <t>1078731432443498496</t>
  </si>
  <si>
    <t>1078740046327566340</t>
  </si>
  <si>
    <t>1078740483835334656</t>
  </si>
  <si>
    <t>1078745911692541952</t>
  </si>
  <si>
    <t>1078751600968118273</t>
  </si>
  <si>
    <t>1078760923119190017</t>
  </si>
  <si>
    <t>1078771045522378753</t>
  </si>
  <si>
    <t>1078772639546654722</t>
  </si>
  <si>
    <t>1078781168009576449</t>
  </si>
  <si>
    <t>1078781476542533632</t>
  </si>
  <si>
    <t>1078794747920166912</t>
  </si>
  <si>
    <t>1078850888284950528</t>
  </si>
  <si>
    <t>1078908153239093249</t>
  </si>
  <si>
    <t>1078910710787252224</t>
  </si>
  <si>
    <t>1078929303235166208</t>
  </si>
  <si>
    <t>1078933268626591744</t>
  </si>
  <si>
    <t>1078942854171541504</t>
  </si>
  <si>
    <t>1078948315679649794</t>
  </si>
  <si>
    <t>1078965102240514049</t>
  </si>
  <si>
    <t>1078971052305338368</t>
  </si>
  <si>
    <t>1078996277478739968</t>
  </si>
  <si>
    <t>1079040654305607681</t>
  </si>
  <si>
    <t>1079096977546272768</t>
  </si>
  <si>
    <t>1078649398815608835</t>
  </si>
  <si>
    <t>1079233710854193152</t>
  </si>
  <si>
    <t>1078699747597111296</t>
  </si>
  <si>
    <t>1079306438504312832</t>
  </si>
  <si>
    <t>1079306492778565633</t>
  </si>
  <si>
    <t>1078396080151293958</t>
  </si>
  <si>
    <t>1078593014136754176</t>
  </si>
  <si>
    <t>1079313522872500225</t>
  </si>
  <si>
    <t>1079397587164295169</t>
  </si>
  <si>
    <t>1079398259628654592</t>
  </si>
  <si>
    <t>1079436856524226561</t>
  </si>
  <si>
    <t>1079454691363311617</t>
  </si>
  <si>
    <t>1079472505511907330</t>
  </si>
  <si>
    <t>1079649962672250881</t>
  </si>
  <si>
    <t>1079684591017959424</t>
  </si>
  <si>
    <t>1079712007727861761</t>
  </si>
  <si>
    <t>1079715891095527424</t>
  </si>
  <si>
    <t>1079743156818796544</t>
  </si>
  <si>
    <t>1078647612092358657</t>
  </si>
  <si>
    <t>1079777200138801152</t>
  </si>
  <si>
    <t>1079798849445789697</t>
  </si>
  <si>
    <t>1079795996928995328</t>
  </si>
  <si>
    <t>1079840865214959621</t>
  </si>
  <si>
    <t>1078555781275049984</t>
  </si>
  <si>
    <t>1078601731553067008</t>
  </si>
  <si>
    <t>1079154302046879744</t>
  </si>
  <si>
    <t>1079154589453160454</t>
  </si>
  <si>
    <t>1079823787619729408</t>
  </si>
  <si>
    <t>1079845266986029058</t>
  </si>
  <si>
    <t>1079812022043332609</t>
  </si>
  <si>
    <t>1079843991657549824</t>
  </si>
  <si>
    <t>1079863251788316673</t>
  </si>
  <si>
    <t>1078358570792562689</t>
  </si>
  <si>
    <t>1078387970472849408</t>
  </si>
  <si>
    <t>1078398431494836224</t>
  </si>
  <si>
    <t>1078400151037857792</t>
  </si>
  <si>
    <t>1078402068866613248</t>
  </si>
  <si>
    <t>1078404342795943937</t>
  </si>
  <si>
    <t>1078406947794235394</t>
  </si>
  <si>
    <t>1079802134542123008</t>
  </si>
  <si>
    <t>1079803590011691010</t>
  </si>
  <si>
    <t>1079805567764516864</t>
  </si>
  <si>
    <t>1079806824692568064</t>
  </si>
  <si>
    <t>1079823629637038080</t>
  </si>
  <si>
    <t>1079811348412928002</t>
  </si>
  <si>
    <t>1079812226545053696</t>
  </si>
  <si>
    <t>1079789983928647681</t>
  </si>
  <si>
    <t>1079797579741908995</t>
  </si>
  <si>
    <t>1078273329910464514</t>
  </si>
  <si>
    <t>1078554570152968193</t>
  </si>
  <si>
    <t>1079297819666759680</t>
  </si>
  <si>
    <t>1078235176080162817</t>
  </si>
  <si>
    <t>1078601768995573760</t>
  </si>
  <si>
    <t>1078718244637294599</t>
  </si>
  <si>
    <t>1078555511342198784</t>
  </si>
  <si>
    <t>1078649993370705920</t>
  </si>
  <si>
    <t>1079791024908705792</t>
  </si>
  <si>
    <t>1078394704981569537</t>
  </si>
  <si>
    <t>1078398884148318209</t>
  </si>
  <si>
    <t>1078401154839650304</t>
  </si>
  <si>
    <t>1078402312593424384</t>
  </si>
  <si>
    <t>1078405243233320960</t>
  </si>
  <si>
    <t>1079739446591922176</t>
  </si>
  <si>
    <t/>
  </si>
  <si>
    <t>1054637592426278918</t>
  </si>
  <si>
    <t>1275969026</t>
  </si>
  <si>
    <t>3345939695</t>
  </si>
  <si>
    <t>4273503262</t>
  </si>
  <si>
    <t>542829467</t>
  </si>
  <si>
    <t>1917154584</t>
  </si>
  <si>
    <t>20138223</t>
  </si>
  <si>
    <t>en</t>
  </si>
  <si>
    <t>und</t>
  </si>
  <si>
    <t>Twitter for Android</t>
  </si>
  <si>
    <t>Twitter Web Client</t>
  </si>
  <si>
    <t>Twitter for iPhone</t>
  </si>
  <si>
    <t>Twitter for iPad</t>
  </si>
  <si>
    <t>Twitter Lite</t>
  </si>
  <si>
    <t>IFTTT</t>
  </si>
  <si>
    <t>TweetDeck</t>
  </si>
  <si>
    <t>-1.289608,51.7122668 
-1.1772587,51.7122668 
-1.1772587,51.796305 
-1.289608,51.796305</t>
  </si>
  <si>
    <t>United Kingdom</t>
  </si>
  <si>
    <t>GB</t>
  </si>
  <si>
    <t>Oxford, England</t>
  </si>
  <si>
    <t>616ba1df27270916</t>
  </si>
  <si>
    <t>Oxford</t>
  </si>
  <si>
    <t>city</t>
  </si>
  <si>
    <t>https://api.twitter.com/1.1/geo/id/616ba1df27270916.json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</si>
  <si>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</si>
  <si>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</si>
  <si>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</si>
  <si>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</si>
  <si>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</si>
  <si>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</si>
  <si>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</si>
  <si>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</si>
  <si>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</si>
  <si>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</si>
  <si>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</si>
  <si>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</si>
  <si>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</si>
  <si>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</si>
  <si>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</si>
  <si>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</si>
  <si>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</si>
  <si>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</si>
  <si>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</si>
  <si>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</si>
  <si>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</si>
  <si>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JonEvans</t>
  </si>
  <si>
    <t>UK Trauma Delphi</t>
  </si>
  <si>
    <t>Robert Docking</t>
  </si>
  <si>
    <t>NCCU Cambridge UK</t>
  </si>
  <si>
    <t>dry (socket) january</t>
  </si>
  <si>
    <t>Jon Barratt</t>
  </si>
  <si>
    <t>jay naisbitt</t>
  </si>
  <si>
    <t>Andrew Ronald</t>
  </si>
  <si>
    <t>Jackie Burnett</t>
  </si>
  <si>
    <t>Chris Bishop</t>
  </si>
  <si>
    <t>Dan Bawden</t>
  </si>
  <si>
    <t>Linda Dykes</t>
  </si>
  <si>
    <t>Tom Quinn FESC  _xD83C__xDFF3_️‍_xD83C__xDF08__xD83C__xDDEE__xD83C__xDDEA__xD83C__xDDEA__xD83C__xDDFA_</t>
  </si>
  <si>
    <t>Kerry Hood</t>
  </si>
  <si>
    <t>ANLecturer</t>
  </si>
  <si>
    <t>Sian Griffin</t>
  </si>
  <si>
    <t>Munya Dimairo</t>
  </si>
  <si>
    <t>#hellomynameisMichael</t>
  </si>
  <si>
    <t>Subha Brata Bagchi</t>
  </si>
  <si>
    <t>Marion McNaught</t>
  </si>
  <si>
    <t>BASICS</t>
  </si>
  <si>
    <t>Rachel Newport - Research Midwife</t>
  </si>
  <si>
    <t>Paul Gowens</t>
  </si>
  <si>
    <t>Thomas Shanahan (Dr.) _xD83C__xDFF3_️‍_xD83C__xDF08_</t>
  </si>
  <si>
    <t>David watson</t>
  </si>
  <si>
    <t>Jayne Anderson</t>
  </si>
  <si>
    <t>Emily Ashworth</t>
  </si>
  <si>
    <t>Martin Esposito</t>
  </si>
  <si>
    <t>Dr Philippa Collins</t>
  </si>
  <si>
    <t>Steven Henderson</t>
  </si>
  <si>
    <t>G Carson</t>
  </si>
  <si>
    <t>Ross Davenport</t>
  </si>
  <si>
    <t>Francesca Latronico</t>
  </si>
  <si>
    <t>Luke Stevens</t>
  </si>
  <si>
    <t>Amar Kourdouli, MD</t>
  </si>
  <si>
    <t>Fazeela</t>
  </si>
  <si>
    <t>Tom Lloyd</t>
  </si>
  <si>
    <t>Catie paton</t>
  </si>
  <si>
    <t>Gareth Boyden</t>
  </si>
  <si>
    <t>Bibek Banerjee</t>
  </si>
  <si>
    <t>Barbara Tait</t>
  </si>
  <si>
    <t>Lisa Robinson</t>
  </si>
  <si>
    <t>chris connolly</t>
  </si>
  <si>
    <t>James Glasbey</t>
  </si>
  <si>
    <t>TELAStudy</t>
  </si>
  <si>
    <t>NaTRIC</t>
  </si>
  <si>
    <t>Max Marsden</t>
  </si>
  <si>
    <t>Chris</t>
  </si>
  <si>
    <t>sams</t>
  </si>
  <si>
    <t>Zudin</t>
  </si>
  <si>
    <t>Kevin Rooney</t>
  </si>
  <si>
    <t>Steve Rowe</t>
  </si>
  <si>
    <t>Alexandra Mitchell</t>
  </si>
  <si>
    <t>West Midlands PHEM</t>
  </si>
  <si>
    <t>Cornell</t>
  </si>
  <si>
    <t>Rib Injury Outcomes Study (RIOS)</t>
  </si>
  <si>
    <t>London RTC</t>
  </si>
  <si>
    <t>WICSARG</t>
  </si>
  <si>
    <t>Matt Reed</t>
  </si>
  <si>
    <t>Libby Thomas</t>
  </si>
  <si>
    <t>Penelope Firshman</t>
  </si>
  <si>
    <t>Zoe Clift</t>
  </si>
  <si>
    <t>Joe Middleton</t>
  </si>
  <si>
    <t>DrEllenSlungaard</t>
  </si>
  <si>
    <t>_xD83E__xDD8B_Helen Hall_xD83E__xDD8B_</t>
  </si>
  <si>
    <t>NRCM 2018</t>
  </si>
  <si>
    <t>British Hernia</t>
  </si>
  <si>
    <t>Aman Bhargava</t>
  </si>
  <si>
    <t>AUGIS</t>
  </si>
  <si>
    <t>James Lind Alliance</t>
  </si>
  <si>
    <t>EMERGE</t>
  </si>
  <si>
    <t>Lynn Laidlaw</t>
  </si>
  <si>
    <t>Jack Barrett</t>
  </si>
  <si>
    <t>SECAmb CCP</t>
  </si>
  <si>
    <t>liz P</t>
  </si>
  <si>
    <t>STEPS Rehabilitation</t>
  </si>
  <si>
    <t>Cath Edwards</t>
  </si>
  <si>
    <t>Emily</t>
  </si>
  <si>
    <t>Anne Tucker</t>
  </si>
  <si>
    <t>Victoria Dickens</t>
  </si>
  <si>
    <t>Edinburgh Clin Ed</t>
  </si>
  <si>
    <t>_xD83C__xDFF4__xDB40__xDC67__xDB40__xDC62__xDB40__xDC77__xDB40__xDC6C__xDB40__xDC73__xDB40__xDC7F_ Sarah E _xD83C__xDDED__xD83C__xDDFA_</t>
  </si>
  <si>
    <t>Phil Moss</t>
  </si>
  <si>
    <t>Dr David Cookson</t>
  </si>
  <si>
    <t>Ian Dunbar</t>
  </si>
  <si>
    <t>CPHCast</t>
  </si>
  <si>
    <t>Claire salisbury</t>
  </si>
  <si>
    <t>Iain Moppett</t>
  </si>
  <si>
    <t>kate bennett</t>
  </si>
  <si>
    <t>PHOTON</t>
  </si>
  <si>
    <t>ema swingwood</t>
  </si>
  <si>
    <t>Matthew Westmore</t>
  </si>
  <si>
    <t>Paula Dimarco</t>
  </si>
  <si>
    <t>caroline miller</t>
  </si>
  <si>
    <t>Iain Smith</t>
  </si>
  <si>
    <t>Caroline Leech</t>
  </si>
  <si>
    <t>Caoimhe Rice</t>
  </si>
  <si>
    <t>Chris Horler</t>
  </si>
  <si>
    <t>Rachel Plachcinski</t>
  </si>
  <si>
    <t>Katie Sheehan</t>
  </si>
  <si>
    <t>Ed Baker</t>
  </si>
  <si>
    <t>ATOCP South Wales</t>
  </si>
  <si>
    <t>Jason Wong</t>
  </si>
  <si>
    <t>GM MTN</t>
  </si>
  <si>
    <t>Rachel</t>
  </si>
  <si>
    <t>Srikesavan</t>
  </si>
  <si>
    <t>Jo Jennings MCSP</t>
  </si>
  <si>
    <t>Charlie Cross</t>
  </si>
  <si>
    <t>Jill Winters</t>
  </si>
  <si>
    <t>Cambridge Anaesthesia</t>
  </si>
  <si>
    <t>Ollie Minton</t>
  </si>
  <si>
    <t>Jerry Tsang</t>
  </si>
  <si>
    <t>Karen Portas</t>
  </si>
  <si>
    <t>victoria smith</t>
  </si>
  <si>
    <t>Jemma Mears</t>
  </si>
  <si>
    <t>UK EM Trauma</t>
  </si>
  <si>
    <t>Duncan Bootland</t>
  </si>
  <si>
    <t>Carrie Weller</t>
  </si>
  <si>
    <t>ED research</t>
  </si>
  <si>
    <t>Marcus Yalman</t>
  </si>
  <si>
    <t>Lee Thompson</t>
  </si>
  <si>
    <t>OxSCAR</t>
  </si>
  <si>
    <t>Chris Bretherton</t>
  </si>
  <si>
    <t>Oxford Trauma</t>
  </si>
  <si>
    <t>Sahar Fatima</t>
  </si>
  <si>
    <t>Michael Wilson</t>
  </si>
  <si>
    <t>Abby Harper-Payne</t>
  </si>
  <si>
    <t>SMH Major Trauma</t>
  </si>
  <si>
    <t>Carol Porteous</t>
  </si>
  <si>
    <t>Allison Worth</t>
  </si>
  <si>
    <t>SueB</t>
  </si>
  <si>
    <t>Orthopaedic registrar and research fellow, Exeter, UK</t>
  </si>
  <si>
    <t>Delphi process to establish research priorities for UK trauma patients in association with @NaTRIC_Research and coordinated by @WilsonMSJ</t>
  </si>
  <si>
    <t>Consultant in ICM and Anaesthesia. interest in critical care and nephrology. Wary advocate of FOAMed. Lover of LFC, wordy nerdy books and music. Dad.</t>
  </si>
  <si>
    <t>Neurosciences and Trauma ICM in Cambridge. Recruiting Clinical Fellow + @Cambridge_Uni PGCert Clin. Med. posts - contact us. Tweets by Ronan O'Leary. @CUH_NHS</t>
  </si>
  <si>
    <t>opening batsman</t>
  </si>
  <si>
    <t>Emergency Medicine Registrar. FIMC PHEM Sub Spec. Fly with @EastAngliAirAmb &amp; @magpas_charity Ops Lead @bearsmedics</t>
  </si>
  <si>
    <t>Father, husband, intensivist, cancer survivor, peaceful ultra running warrior but deeply lazy at heart.</t>
  </si>
  <si>
    <t>Anaesthesia, ITU, Echo, PHEM, Trauma, Major Incidents. BASICS Responder. TRiM. Fat Lad at the Back cyclist. Kayaker. DofE Assessor. Wigan RLFC. Opinions own.</t>
  </si>
  <si>
    <t>Physiotherapist in Acute Neuroscience Unit/Major Trauma Centre,mum of 2,wife,love my life now! Follow AFC. Domestic abuse - there is NO excuse. (Views my own)</t>
  </si>
  <si>
    <t>Lead Clinical Perfusionist @RBandH. ALS instructor. Passion for critical care, ECLS, resuscitation and education, gin, food and wine. #FOAMed. #FOAMcc.</t>
  </si>
  <si>
    <t>Emergency Medicine Registrar with an interest in Prehospital and Critical Care @Pen_PHEM</t>
  </si>
  <si>
    <t>Cons EM in Bangor &amp; GPwER Community COTE: seconded to Llandudno’s new Ambulatory Care Unit. #Remainer. Personal account: own tweets=own views, RT may not be!</t>
  </si>
  <si>
    <t>#hellomynameisTom. Professor. Cardiac RN, research in-and pre-hospital cardiac care. Own views. RT is not endorsement</t>
  </si>
  <si>
    <t>I am interested in statistics, research, primary care, inequalities, people, cycling, rugby, life, the universe, everything...</t>
  </si>
  <si>
    <t>An Associate Lecturer with the Open University, an Anthropologist - and a mum (AN Pilgrim) _xD83D__xDE0A_</t>
  </si>
  <si>
    <t>Middle aged mother of three. Talk less, smile more. Hate is always foolish and love is always wise.</t>
  </si>
  <si>
    <t>Science addict, Research Fellow, Trials Methodology, always asking QNS not worth answering, amateur footy player &amp; a GUNNER. Views are my own. RT ≠ ENDORSEMENT</t>
  </si>
  <si>
    <t>Lecturer &amp; PhD student. Discourse. Foucauldian Ethics. Flat whites. Gardening.</t>
  </si>
  <si>
    <t>Locum Consultant Anaesthetist</t>
  </si>
  <si>
    <t>Emergency medicine doc. Interested in medical simulation and SUDI. Occasional poet.</t>
  </si>
  <si>
    <t>BASICS is a registered UK charity; educating, supporting and providing pre-hospital immediate medical care. #PhEM #PhEC #HEMS #learnfromthebest #BASICSFPHC</t>
  </si>
  <si>
    <t>Research Midwife, Mum to beautiful daughter and gorgeous son with autism. Enjoy crafty things and coffee.  Usual disclaimer about views being my own etc</t>
  </si>
  <si>
    <t>QAM, Professional Advisor @ScottishGHCU, Consultant Paramedic @Scotambservice, Vice Chair @ParamedicsUK, PhD Researcher @dcehpp @RRG_Edinburgh GenQ @HealthFdn</t>
  </si>
  <si>
    <t>FY1 Doctor (AFP) in York. GMC Associate; Member RCEM Public Health SIG; Improvement Fellow. Wannabe academic emergency Dr. Ex-UN. MUFC &amp; Irish rugby. My views</t>
  </si>
  <si>
    <t>Hospital at Night Nurse, advanced practice, human factors and patient safety are my keen interests. All views my own.</t>
  </si>
  <si>
    <t>Wife, mum, physiotherapist and PhD. Committed to those recovering from critical illness and the HERO TRIAL in Hull.</t>
  </si>
  <si>
    <t>PhD student | blast injury_xD83D__xDCA5_ neuro_xD83E__xDDE0_ trauma_xD83D__xDC89_ PHEM_xD83D__xDE81__xD83D__xDE91_ | @LAnTERN_LTS mod | #whywedoresearch | RNR Lieutenant ⚓️ | Wembley Stadium &amp; Trauma Nurse | VIEWS OWN</t>
  </si>
  <si>
    <t>Clinical Effective Lead - Major Trauma @scotambservice</t>
  </si>
  <si>
    <t>Administrator in the NHS championing Clinical Research &amp; Audit in the pursuit of Quality Improvement in the NHS. Views my own</t>
  </si>
  <si>
    <t>Senior Research Nurse @glasgowcrf Boys' Brigade Captain Kirk Elder All expressed views are my own.</t>
  </si>
  <si>
    <t>#outbreak preparedness &amp; response @WHOGOARN, @ISARIC1. Hope to make this world a little bit better #globalhealth Interests: leadership &amp; networks. Insp vJ29:11</t>
  </si>
  <si>
    <t>Random thoughts of an intensive care consultant, SWCCN clinical lead, Director of Critical Illness research/Cardiff University, CCR diving enthusiast. Own views</t>
  </si>
  <si>
    <t>Consultant Trauma &amp; Vascular Surgeon. Senior Lecturer in Trauma Sciences @CommsC4TS. LFC Red to the core. Londoner</t>
  </si>
  <si>
    <t>Microbiologist, veterinarian, #OneHealth, #zoonoses, #AMR, food safety...and what I find interesting to share. RT≠endorsment. Views private and own</t>
  </si>
  <si>
    <t>MSc Physiotherapist, Newcastle Hospitals, P.R.O @ADAPT_CSP Intrested in critical care, major trauma/neuro, disaster response and adventure medicine. NIHR intern</t>
  </si>
  <si>
    <t>Passionate abt Acute &amp; Surgical critical care, and battlefield/humanitarian surgery. Aspiring trauma surgeon. Queen’s Medical Centre. Major trauma fellow</t>
  </si>
  <si>
    <t>Clinical Specialist Neuro Occupational Therapist| #NeuroRehab| #TBI #ABI| privileged to work with #imperialpeople. #QI Lead Safer Surgery| Views= mine</t>
  </si>
  <si>
    <t>wife !mum! nana! nurse consultant !passion embed   #Human factors #immersive simulation in healthcare</t>
  </si>
  <si>
    <t>Trauma and Orthopaedic Physiotherapist all views are my own</t>
  </si>
  <si>
    <t>Vascular/Trauma Surgeon, Army Officer. Am proud to belong to ultimate team caring for patients from point of injury to discharge-Defence Medical Services.</t>
  </si>
  <si>
    <t>Consultant Allied Health Professional - Major Trauma Rehabilitation @NewcastleHosps and Honorary Senior Lecturer @UniofNewcastle</t>
  </si>
  <si>
    <t>father, 'him indoors', doctor, cyclist,technological caveman.#FOAMed opinions my own</t>
  </si>
  <si>
    <t>Academic Clinical Fellow in Surgery @OfficialNIHR Global Surgery @GlobalSurg. Clinical Trials @BiSTC1. Exec team @ASiTofficial | @STARSurg | @escp_studies</t>
  </si>
  <si>
    <t>National Trauma Emergency Laparotomy Audit.</t>
  </si>
  <si>
    <t>National Trauma Research &amp; Innovation Collaborative</t>
  </si>
  <si>
    <t>General Surgery Registrar | Research Fellow | Application of AI to Medicine  | Trauma | Royal Centre for Defence Medicine / QMUL</t>
  </si>
  <si>
    <t>Dual ICU/Anaesthesia Registrar-West of Scotland</t>
  </si>
  <si>
    <t>EM trainee and grateful student to many great teachers new to social media EM ...just learning,a little better now :-)</t>
  </si>
  <si>
    <t>ICU physician with an interest in muscle physiology and rehab recovery</t>
  </si>
  <si>
    <t>Anaesthetist, Intensivist, Professor of Care Improvement, IHI Faculty, SPSP Fellow, Founding Fellow of Q initiative. Views my own.</t>
  </si>
  <si>
    <t>Doctoring, Prehospital, Rescue, Family, Climbing, Fishing - opinions here are my own and not those of any organisation I work for or am associated with....</t>
  </si>
  <si>
    <t>Dietitian specialising in critical care and surgery; PhD student researching dietary management of ileostomies. Views my own.</t>
  </si>
  <si>
    <t>Tweets from the West Midlands approved sub-specialty PHEM training scheme</t>
  </si>
  <si>
    <t>Gareth Cornell | Clinical Specialist Physiotherapist Critical Care | Sheffield Teaching Hospitals NHS Foundation Trust | @TheACPRC Critical Care Champion |</t>
  </si>
  <si>
    <t>Rib Injury Outcome Study (RIOS), funded through @NIHR_trainees at King’s College London @KingsNursing. Run by @edbaker_ed</t>
  </si>
  <si>
    <t>Promoting best practice in Transfusion Medicine</t>
  </si>
  <si>
    <t>Welsh Intensive Care Society Audit and Research Group (tweets by Ceri Battle on behalf of group)</t>
  </si>
  <si>
    <t>Director Emergency Medicine Research Group Edinburgh (EMERGE) https://t.co/XeagVXHCKc @emerge_research Chief Investigator PATCH-ED, IPED, SNAP40-ED &amp; EHA</t>
  </si>
  <si>
    <t>Medical educationalist, simulation enthusiast, PhD student, ED doc, mother of twins, work-life balance hunter! My tweets, my views.</t>
  </si>
  <si>
    <t>Senior Occupational Therapist in Critical Care and Neuro Outliers Guy's and St Thomas' NHS Trust. Passionate in early rehabilitation. My views are my own.</t>
  </si>
  <si>
    <t>Physiotherapist (hands &amp; orthoplastics), humanitarian and attempting to be ultra runner.</t>
  </si>
  <si>
    <t>Advanced Physio - Geriatric Emergency Medicine. Passionate about acute frailty and geriatric medicine. Analogue &amp; Digital Gamer.</t>
  </si>
  <si>
    <t>PhD. Aviation Medicine Physiotherapist @RoyalAirForce &amp; specialist in neck injuries. Author of the Aircrew Conditioning Programme. Views are my own</t>
  </si>
  <si>
    <t>Research paramedic,
CLAHRC fellow 2018,
JPUH grants advisor- home grown research champion,
CAHPR-EAST ANGLIA,
MCoP ❤ EEAST</t>
  </si>
  <si>
    <t>The 2018 National Research Collaborative Meeting will be hosted by the @NWRCSurgery on 7th December 2018</t>
  </si>
  <si>
    <t>Laparoscopic Colorectal &amp; Hernia Specialist. Innovation development &amp; education. Hon Sen Lect Inst Health Sci QMUL Faculty ICENI MCAcadSEd RCS Board Member BHS</t>
  </si>
  <si>
    <t>Improving the delivery, results and outcomes of conditions of the oesophagus, stomach, duodenum, pancreas, liver and biliary tract with surgical treatment.</t>
  </si>
  <si>
    <t>Bringing patients, carers and clinicians together to identify and prioritise the unanswered questions they want health research to address.</t>
  </si>
  <si>
    <t>A leading UK Emergency Medicine Research Group, based in Edinburgh aiming to improve patient care, diagnosis and treatment #poweredbycuriosity</t>
  </si>
  <si>
    <t>Living with a rare disease, Patient Insight Partner @VersusArthritis  Vocal about patient Involvement and Insight in Research
#WhyWeDoResearch</t>
  </si>
  <si>
    <t>Research paramedic for @SECAmbulance. Research interest= Prehospital #TBI. Enjoys sitting down and going backwards, fast. Tweets are my own.</t>
  </si>
  <si>
    <t>10 CCP teams and one EOC CCP support colleagues 24/7 in caring for critically ill &amp; injured patients. Helping to lead the paramedic profession in critical care</t>
  </si>
  <si>
    <t>Military ACP working in EM and PHEC, PhD student.</t>
  </si>
  <si>
    <t>Residential and day neurological rehabilitation facility for adults following stroke, spinal, brain, orthopaedic and complex trauma injuries.</t>
  </si>
  <si>
    <t>Physiotherapist, passionate about respiratory care &amp; leadership _xD83E__xDD17_</t>
  </si>
  <si>
    <t>Physiotherapist in Major Trauma</t>
  </si>
  <si>
    <t>Clinical Lead Occupational Therapist. #traumaorthopaedics #integratedworking ❤️my job</t>
  </si>
  <si>
    <t>Director of AHP’s, Consultant Physiotherapist</t>
  </si>
  <si>
    <t>Tweeting from the Postgraduate Certificate, Diploma, Masters and PhD in Clinical Education at The University of Edinburgh</t>
  </si>
  <si>
    <t>EM Doctor &amp; Education Fellow_xD83D__xDC69_‍⚕️ part of @em3foamed . Passionate about MH, Med Ed, PEM and @MiforEM #FOAMed #MedEd (RT not Endorsements)</t>
  </si>
  <si>
    <t>Consultant in Emergency Medicine Trained at St Georges Hospital Medical School - EM Consultant for 17 years and still having fun !! Views my own</t>
  </si>
  <si>
    <t>HEMS Dr @Helimed29, Volunteer PHEM Dr @EMICS999 / @liveshq, Faculty @ATACCFaculty &amp; Lecturer @unilincoln / @UoL_Paramedics</t>
  </si>
  <si>
    <t>Head of Curriculum @FSCMoreton, Author, Technical Rescue Specialist, Guitar Technician, Husband, Daddy of 2 beautiful daughters</t>
  </si>
  <si>
    <t>Examining all things pre-hospital, retrieval &amp; paramedicine: A Canadian perspective. Research, education, blog &amp; a hub for information. #FOAMed #FOAMems</t>
  </si>
  <si>
    <t>Senior NeuroPhysiotherapist &amp; neuro trauma co-ordinator at St Georges University Hospital. Specialist interest in neurology and rehabilitation. Views my own.</t>
  </si>
  <si>
    <t>Prof of Anaesthesia &amp; Perioperative Medicine; Nottingham, UK; Patient safety and hip fracture. Novice bassist. https://t.co/5oIWeTxOP1</t>
  </si>
  <si>
    <t>Chair of AGILE, physiotherapist, project manager, mummy to be and boat rocker!  All views my own.</t>
  </si>
  <si>
    <t>A network of non-consultant PHEM Doctors who are collaborating on a  variety of exciting PHEM research projects. For more info contact PHOTONenquiries@rcsed.net</t>
  </si>
  <si>
    <t>Respiratory Pathway Lead/Physiotherapist, Vice-chair for ACPRC. Love respiratory patients and all the challenges they bring.</t>
  </si>
  <si>
    <t>Working for UK's National Institute for Health Research in health, health service and public health research. All views expressed are my own.</t>
  </si>
  <si>
    <t>Advanced neuro/trauma critical care physio working for the NHS. Member of the UKEMT. Lover of coffee, red wine and yoga. Views my own.</t>
  </si>
  <si>
    <t>HEE/NIHR Clinical Doctoral Research Fellow at UEA &amp; Upper Limb Clinical Specialist Physio Queen Elizabeth Hospital Birmingham. Live to cycle. Views my own</t>
  </si>
  <si>
    <t>Surgical Registrar (General/Colorectal/Trauma) and Clinical Research Fellow</t>
  </si>
  <si>
    <t>Emergency Medicine Consultant @nhsuhcw HEMS Dr @Helimed53 @helimed54 West Midlands PHEM TPD. Associate Editor EmergMedJ. Vice Chair TraumaCare. FPHC Executive.</t>
  </si>
  <si>
    <t>Medical doctor and Health Economist at University of Bristol (@UoBrisHEB). interested in health outcomes &amp; public policy evaluation. Opinions are my own</t>
  </si>
  <si>
    <t>Clinical specialist practitioner physiotherapist in the NHS. Surrey and Sussex CAHPR facilitator.</t>
  </si>
  <si>
    <t>Research Engagement Officer at NCT. Likes: my family, horses, outdoors, health research,.Heroes: Carl Rogers, Pat Smythe, Iain Chalmers. All views my own</t>
  </si>
  <si>
    <t>Lecturer Health Services Research, King's College London. #healthservicesresearch, #physio, #hipfracture, #frailty, #falls #CriticalAppraisal18</t>
  </si>
  <si>
    <t>NIHR Research Fellow, Emergency Nurse, ENP and PhD student at Kings College London, francophile and so on. All views my own. Currently running @RibRIOS study</t>
  </si>
  <si>
    <t>The South Wales branch of the Association of Trauma and Orthopaedic Chartered Physiotherapists. Starting 2017. southwalesATOCP@hotmail.com</t>
  </si>
  <si>
    <t>Academic Consultant Plastic Surgeon, University Hospital South Manchester and University of Manchester</t>
  </si>
  <si>
    <t>Greater Manchester Major Trauma Network</t>
  </si>
  <si>
    <t>Burns &amp; Plastic Trainee. MRCS. Army trainee. @PLASTAUK Thames Valley/Wessex Regional Rep 18/19. Mum of boys. Only personal opinions expressed.</t>
  </si>
  <si>
    <t>Trauma Physiotherapist at Oxford University Health Trust and Sessional Clinician for Single Point of Access at Oxford health trust. Views are always my own.</t>
  </si>
  <si>
    <t>Orthogeriatric ACP.  Physiotherapist and non-medical prescriber. Passionate about safe, effective compassionate care. Tweeting in a personal capacity.</t>
  </si>
  <si>
    <t>Consultant Trauma and Orthopaedic Surgeon. Younger Fellows Committee Member, RCSEd. Soft tissue knee, osteotomy, trauma, wine, food and horses _xD83D__xDC0E_</t>
  </si>
  <si>
    <t>Professional nosey person, fairy godmother and also in the Army.</t>
  </si>
  <si>
    <t>Department of Anaesthesia, Addenbrooke's, Cambridge University Hospitals, England</t>
  </si>
  <si>
    <t>Outnumbered 3:1 by ladies at home and by a worse ratio at work I'm a consultant in palliative medicine, research in #supponc #survonc #pallonc #fatigue &amp; #hpm</t>
  </si>
  <si>
    <t>BSc (Hons) MBChB MSc MRCSEd Ortho resident @EdinburghUni &amp; Royal Infirmary of Edinburgh | Cutner research fellow @RCSEd | Specialty Editor @BoneJointRes</t>
  </si>
  <si>
    <t>Tales of life, and work in #NHS as NTN Manager @TraumaNorth . Cycling London to Paris in Oct https://t.co/w8J9LMuj7K</t>
  </si>
  <si>
    <t>Operational Lead physiotherapist. Passionate about leadership and high quality care. Allergy Mummy. Cat and NUFC lover. all views are my own.</t>
  </si>
  <si>
    <t>A link for UK EM Trauma types  #FOAMed  (nb the associated website is now no more)
@ukemtrauma aka @jmjleeds</t>
  </si>
  <si>
    <t>EM Consultant, Brighton and Sussex University Hospitals &amp; KSS HEMS. Co-author: Critical Appraisal: from papers to patient https://t.co/XY4zuUKBra</t>
  </si>
  <si>
    <t>Strategic Lead for Multiprofessional Education @BSUH_NHS/Integrated Education Healthcare/Research &amp; Innovation. Marathon runner and very proud mum of two</t>
  </si>
  <si>
    <t>Keep abreast of the antics, innovations, and impact of research in our Emergency Department at Royal Berkshire NHS Foundation Trust</t>
  </si>
  <si>
    <t>Enthusiastic but poor runner, nerd and lifelong student of Emergency Care.
Views are very much my own.</t>
  </si>
  <si>
    <t>Pre-Hospital Knowledge in Trauma advocate. The views are my own.......dont take twitters word for it....go find the evidence!</t>
  </si>
  <si>
    <t>Oxford Surgical Collaborative for Audit and Research, a trainee-led initiative in the Thames valley.</t>
  </si>
  <si>
    <t>T&amp;O ST6, NIHR fellow, @BOTA_UK Academic Rep, @OxSCAR2016 Vice Chair</t>
  </si>
  <si>
    <t>Our research focuses on the clinical and cost effectiveness of orthopaedic trauma surgery. We sit within NDORMS and OCTRU at the University of Oxford.</t>
  </si>
  <si>
    <t>#NHS #EMDoctor #AandE Enthusiast #Peripatetic #Adventurer #FootballFreak #Barca</t>
  </si>
  <si>
    <t>Upper GI trainee. Chair @SSRG. Passion for trauma care. RNR Medical Branch. Inadvertent lead for Delphi studies (AUGIS and @delphi_natric).</t>
  </si>
  <si>
    <t>Major Trauma Nurse Co-ordinator @ Imperial College Healthcare NHS -Nurse -Researcher -Lecturer -obsession with neurosurgery- all opinions expressed are my own</t>
  </si>
  <si>
    <t>Major Trauma Centre for North West London at St Mary's Hospital, Paddington. Proud to be part of NWL Trauma Network and London Trauma System.</t>
  </si>
  <si>
    <t>Research Fellow and PhD candidate @EdinUniUsher patient involvement and public engagement practitioner, liberal, dog lover</t>
  </si>
  <si>
    <t>Supporting and celebrating patient and public involvement in research in Scotland</t>
  </si>
  <si>
    <t>Charity trustee, digital marketing manager, @ACPGBI_PLG member. Passionate about #parastomalhernia, PROMs #colorectalresearch and Gin! All views my own.</t>
  </si>
  <si>
    <t>Glasgow</t>
  </si>
  <si>
    <t>Cambridge, England</t>
  </si>
  <si>
    <t>Glasvegas _xD83E__xDD84_ _xD83C__xDFF4__xDB40__xDC67__xDB40__xDC62__xDB40__xDC73__xDB40__xDC63__xDB40__xDC74__xDB40__xDC7F_</t>
  </si>
  <si>
    <t>North West close to paradise</t>
  </si>
  <si>
    <t>Rural Scotland</t>
  </si>
  <si>
    <t>Aberdeen</t>
  </si>
  <si>
    <t xml:space="preserve">Chelmsford </t>
  </si>
  <si>
    <t>South West, England</t>
  </si>
  <si>
    <t>North West Wales, UK</t>
  </si>
  <si>
    <t>Farnham, Surrey and London, UK</t>
  </si>
  <si>
    <t>Cardiff</t>
  </si>
  <si>
    <t>Cardiff, Wales</t>
  </si>
  <si>
    <t>Up the chimney being smoked</t>
  </si>
  <si>
    <t>London, England</t>
  </si>
  <si>
    <t>Kings College Hospital, Camberwell, London</t>
  </si>
  <si>
    <t>England</t>
  </si>
  <si>
    <t>Scotland - Edinburgh https://w</t>
  </si>
  <si>
    <t>Leeds, UK</t>
  </si>
  <si>
    <t>East Yorkshire</t>
  </si>
  <si>
    <t>Scotland</t>
  </si>
  <si>
    <t>Sheffield</t>
  </si>
  <si>
    <t>Sunny south Wales, UK</t>
  </si>
  <si>
    <t>London</t>
  </si>
  <si>
    <t>Rome, Italy</t>
  </si>
  <si>
    <t>Newcastle Upon Tyne, England</t>
  </si>
  <si>
    <t>Nottingham, England</t>
  </si>
  <si>
    <t>Newcastle upon Tyne</t>
  </si>
  <si>
    <t>Birmingham, England</t>
  </si>
  <si>
    <t>Bromley, London</t>
  </si>
  <si>
    <t>Glasgow, Scotland</t>
  </si>
  <si>
    <t>Manchester</t>
  </si>
  <si>
    <t>UK</t>
  </si>
  <si>
    <t xml:space="preserve">Bristol, UK </t>
  </si>
  <si>
    <t>West Midlands</t>
  </si>
  <si>
    <t>Regional Transfusion Committee</t>
  </si>
  <si>
    <t>Edinburgh, UK</t>
  </si>
  <si>
    <t>Derby, England</t>
  </si>
  <si>
    <t>Usually the ED</t>
  </si>
  <si>
    <t>Waveney, East Anglia</t>
  </si>
  <si>
    <t>Chetham's Library and School of Music, Manchester, England</t>
  </si>
  <si>
    <t xml:space="preserve">Brentwood, Romford, Essex, UK </t>
  </si>
  <si>
    <t>Edinburgh, Scotland</t>
  </si>
  <si>
    <t xml:space="preserve">Scotland </t>
  </si>
  <si>
    <t>Surrey, UK</t>
  </si>
  <si>
    <t xml:space="preserve">Kent, Surrey and Sussex. </t>
  </si>
  <si>
    <t>Sheffield, England</t>
  </si>
  <si>
    <t>Wigan</t>
  </si>
  <si>
    <t xml:space="preserve">Preston,Lancashire </t>
  </si>
  <si>
    <t>North West, England</t>
  </si>
  <si>
    <t>Edinburgh</t>
  </si>
  <si>
    <t>Leicester, England</t>
  </si>
  <si>
    <t>St Georges Hospital, LONDON</t>
  </si>
  <si>
    <t>Lincolnshire / East Midlands</t>
  </si>
  <si>
    <t>Chorley, England</t>
  </si>
  <si>
    <t>Ontario, Canada</t>
  </si>
  <si>
    <t>Nottingham, _xD83C__xDDEA__xD83C__xDDFA__xD83C__xDDEC__xD83C__xDDE7_</t>
  </si>
  <si>
    <t>West Midlands, England</t>
  </si>
  <si>
    <t>Bristol, England</t>
  </si>
  <si>
    <t>Horsham, England</t>
  </si>
  <si>
    <t>West Yorkshire</t>
  </si>
  <si>
    <t>Manchester, England</t>
  </si>
  <si>
    <t>manchester</t>
  </si>
  <si>
    <t>Malton, England</t>
  </si>
  <si>
    <t>Cambridge, England, UK</t>
  </si>
  <si>
    <t>Right on  Brighton _xD83D__xDCAF__xD83E__xDD84__xD83C__xDF0A__xD83C__xDF08_</t>
  </si>
  <si>
    <t>Eaglescliffe</t>
  </si>
  <si>
    <t>Brighton, England</t>
  </si>
  <si>
    <t>Reading, England</t>
  </si>
  <si>
    <t>University of Oxford</t>
  </si>
  <si>
    <t>Sussex, UK _xD83C__xDDEC__xD83C__xDDE7__xD83C__xDDF5__xD83C__xDDF0_</t>
  </si>
  <si>
    <t>Dundee, Scotland</t>
  </si>
  <si>
    <t>Paddington, London</t>
  </si>
  <si>
    <t>Scotland, United Kingdom</t>
  </si>
  <si>
    <t>Liverpool, England</t>
  </si>
  <si>
    <t>https://t.co/4sBrEk0gHe</t>
  </si>
  <si>
    <t>https://t.co/qdOMfK4qyj</t>
  </si>
  <si>
    <t>https://t.co/QMMmdTQOEu</t>
  </si>
  <si>
    <t>https://t.co/hYYkjF3uY8</t>
  </si>
  <si>
    <t>https://t.co/uA9yaZYef6</t>
  </si>
  <si>
    <t>https://t.co/JRqBVPjq2u</t>
  </si>
  <si>
    <t>https://t.co/nehEzir8aV</t>
  </si>
  <si>
    <t>https://t.co/szGXhQBdG5</t>
  </si>
  <si>
    <t>https://t.co/aRSIuOWSyH</t>
  </si>
  <si>
    <t>https://t.co/Ovb7dN2yoX</t>
  </si>
  <si>
    <t>https://t.co/lmJBmOJaBQ</t>
  </si>
  <si>
    <t>https://t.co/z4GNmImj9R</t>
  </si>
  <si>
    <t>https://t.co/eIhP0LSR3m</t>
  </si>
  <si>
    <t>https://t.co/z5vpk7NU6v</t>
  </si>
  <si>
    <t>http://t.co/Zc4UyB3Ibh</t>
  </si>
  <si>
    <t>https://t.co/z4uMKrKtQP</t>
  </si>
  <si>
    <t>https://t.co/0XZX3tPUg2</t>
  </si>
  <si>
    <t>http://t.co/PobAK0hGdM</t>
  </si>
  <si>
    <t>https://t.co/OEsqH0AV4B</t>
  </si>
  <si>
    <t>https://t.co/dckO97y2RX</t>
  </si>
  <si>
    <t>https://t.co/KvUSAn5el5</t>
  </si>
  <si>
    <t>https://t.co/0UnaVGDe2z</t>
  </si>
  <si>
    <t>http://t.co/Uv3o0XjLFG</t>
  </si>
  <si>
    <t>http://t.co/jdxslgejaB</t>
  </si>
  <si>
    <t>https://t.co/XeagVXHCKc</t>
  </si>
  <si>
    <t>https://t.co/fVjS4RJWZe</t>
  </si>
  <si>
    <t>https://t.co/O8BDodkOMd</t>
  </si>
  <si>
    <t>https://t.co/F8VooSAwHv</t>
  </si>
  <si>
    <t>https://t.co/5TBxEu3Ouo</t>
  </si>
  <si>
    <t>https://t.co/sx2SR5f6gD</t>
  </si>
  <si>
    <t>https://t.co/eFiZHg8oAC</t>
  </si>
  <si>
    <t>https://t.co/plBV55jVOB</t>
  </si>
  <si>
    <t>https://t.co/4dyizzfgwQ</t>
  </si>
  <si>
    <t>https://t.co/OIfUdZa3Qu</t>
  </si>
  <si>
    <t>https://t.co/FwyB9sb8AQ</t>
  </si>
  <si>
    <t>https://t.co/KH3j8VHBRo</t>
  </si>
  <si>
    <t>https://t.co/pKE1kA9Pog</t>
  </si>
  <si>
    <t>https://t.co/CAS77HlITe</t>
  </si>
  <si>
    <t>https://t.co/5tChO3isQQ</t>
  </si>
  <si>
    <t>https://t.co/TidGoAB806</t>
  </si>
  <si>
    <t>https://t.co/eABdW1qTXq</t>
  </si>
  <si>
    <t>https://t.co/9uX4Y3an2P</t>
  </si>
  <si>
    <t>https://pbs.twimg.com/profile_banners/1054637592426278918/1541527783</t>
  </si>
  <si>
    <t>https://pbs.twimg.com/profile_banners/431645544/1400016185</t>
  </si>
  <si>
    <t>https://pbs.twimg.com/profile_banners/2377450349/1508242372</t>
  </si>
  <si>
    <t>https://pbs.twimg.com/profile_banners/243624882/1539549943</t>
  </si>
  <si>
    <t>https://pbs.twimg.com/profile_banners/2158498917/1519076502</t>
  </si>
  <si>
    <t>https://pbs.twimg.com/profile_banners/26074941/1409690352</t>
  </si>
  <si>
    <t>https://pbs.twimg.com/profile_banners/739130184/1432826240</t>
  </si>
  <si>
    <t>https://pbs.twimg.com/profile_banners/623135610/1536476252</t>
  </si>
  <si>
    <t>https://pbs.twimg.com/profile_banners/371935104/1464778353</t>
  </si>
  <si>
    <t>https://pbs.twimg.com/profile_banners/1478178374/1540108633</t>
  </si>
  <si>
    <t>https://pbs.twimg.com/profile_banners/1265089662/1536792159</t>
  </si>
  <si>
    <t>https://pbs.twimg.com/profile_banners/259304209/1484962949</t>
  </si>
  <si>
    <t>https://pbs.twimg.com/profile_banners/214650597/1546333087</t>
  </si>
  <si>
    <t>https://pbs.twimg.com/profile_banners/917353047705178112/1537391387</t>
  </si>
  <si>
    <t>https://pbs.twimg.com/profile_banners/604935321/1521279390</t>
  </si>
  <si>
    <t>https://pbs.twimg.com/profile_banners/168748818/1542789440</t>
  </si>
  <si>
    <t>https://pbs.twimg.com/profile_banners/888508210612756482/1542716848</t>
  </si>
  <si>
    <t>https://pbs.twimg.com/profile_banners/2165251591/1510519086</t>
  </si>
  <si>
    <t>https://pbs.twimg.com/profile_banners/16787009/1514160979</t>
  </si>
  <si>
    <t>https://pbs.twimg.com/profile_banners/461928680/1546011001</t>
  </si>
  <si>
    <t>https://pbs.twimg.com/profile_banners/378296900/1531852778</t>
  </si>
  <si>
    <t>https://pbs.twimg.com/profile_banners/4577229869/1482136690</t>
  </si>
  <si>
    <t>https://pbs.twimg.com/profile_banners/1060898515163975682/1541773995</t>
  </si>
  <si>
    <t>https://pbs.twimg.com/profile_banners/625859806/1531074077</t>
  </si>
  <si>
    <t>https://pbs.twimg.com/profile_banners/90709057/1399820256</t>
  </si>
  <si>
    <t>https://pbs.twimg.com/profile_banners/724156686882209793/1462434811</t>
  </si>
  <si>
    <t>https://pbs.twimg.com/profile_banners/2163568314/1529520137</t>
  </si>
  <si>
    <t>https://pbs.twimg.com/profile_banners/2856350799/1532736393</t>
  </si>
  <si>
    <t>https://pbs.twimg.com/profile_banners/4056411022/1469144636</t>
  </si>
  <si>
    <t>https://pbs.twimg.com/profile_banners/2868825645/1420407419</t>
  </si>
  <si>
    <t>https://pbs.twimg.com/profile_banners/1027978828533194752/1540281989</t>
  </si>
  <si>
    <t>https://pbs.twimg.com/profile_banners/378157220/1544081749</t>
  </si>
  <si>
    <t>https://pbs.twimg.com/profile_banners/1052107100862570496/1539677023</t>
  </si>
  <si>
    <t>https://pbs.twimg.com/profile_banners/966279581467643904/1519214899</t>
  </si>
  <si>
    <t>https://pbs.twimg.com/profile_banners/1060122992/1406867699</t>
  </si>
  <si>
    <t>https://pbs.twimg.com/profile_banners/397364480/1477144110</t>
  </si>
  <si>
    <t>https://pbs.twimg.com/profile_banners/616048231/1427555449</t>
  </si>
  <si>
    <t>https://pbs.twimg.com/profile_banners/27609818/1414351627</t>
  </si>
  <si>
    <t>https://pbs.twimg.com/profile_banners/814590497691959298/1483051329</t>
  </si>
  <si>
    <t>https://pbs.twimg.com/profile_banners/2885403129/1458809240</t>
  </si>
  <si>
    <t>https://pbs.twimg.com/profile_banners/2985845343/1449095276</t>
  </si>
  <si>
    <t>https://pbs.twimg.com/profile_banners/983665707857653761/1529080084</t>
  </si>
  <si>
    <t>https://pbs.twimg.com/profile_banners/1109642918/1385040426</t>
  </si>
  <si>
    <t>https://pbs.twimg.com/profile_banners/1062425325542563840/1542137633</t>
  </si>
  <si>
    <t>https://pbs.twimg.com/profile_banners/297549828/1442518815</t>
  </si>
  <si>
    <t>https://pbs.twimg.com/profile_banners/2524084725/1532125084</t>
  </si>
  <si>
    <t>https://pbs.twimg.com/profile_banners/921851468335976449/1510615980</t>
  </si>
  <si>
    <t>https://pbs.twimg.com/profile_banners/731361288/1540195691</t>
  </si>
  <si>
    <t>https://pbs.twimg.com/profile_banners/962415811536281600/1518293432</t>
  </si>
  <si>
    <t>https://pbs.twimg.com/profile_banners/991004312699654144/1525769449</t>
  </si>
  <si>
    <t>https://pbs.twimg.com/profile_banners/936722592190353408/1524693907</t>
  </si>
  <si>
    <t>https://pbs.twimg.com/profile_banners/2990588656/1534631479</t>
  </si>
  <si>
    <t>https://pbs.twimg.com/profile_banners/3027854219/1544621947</t>
  </si>
  <si>
    <t>https://pbs.twimg.com/profile_banners/857866886389911552/1501181175</t>
  </si>
  <si>
    <t>https://pbs.twimg.com/profile_banners/782194783653625856/1475325336</t>
  </si>
  <si>
    <t>https://pbs.twimg.com/profile_banners/3401044235/1443968333</t>
  </si>
  <si>
    <t>https://pbs.twimg.com/profile_banners/861981843406585856/1523464022</t>
  </si>
  <si>
    <t>https://pbs.twimg.com/profile_banners/323396744/1526231471</t>
  </si>
  <si>
    <t>https://pbs.twimg.com/profile_banners/874206057232556032/1518557111</t>
  </si>
  <si>
    <t>https://pbs.twimg.com/profile_banners/2257937911/1387733231</t>
  </si>
  <si>
    <t>https://pbs.twimg.com/profile_banners/85640071/1538225677</t>
  </si>
  <si>
    <t>https://pbs.twimg.com/profile_banners/2643913294/1403816894</t>
  </si>
  <si>
    <t>https://pbs.twimg.com/profile_banners/1601099846/1536522216</t>
  </si>
  <si>
    <t>https://pbs.twimg.com/profile_banners/196113304/1546371215</t>
  </si>
  <si>
    <t>https://pbs.twimg.com/profile_banners/880984797715320832/1498882886</t>
  </si>
  <si>
    <t>https://pbs.twimg.com/profile_banners/1623259106/1419087419</t>
  </si>
  <si>
    <t>https://pbs.twimg.com/profile_banners/2761311760/1446737193</t>
  </si>
  <si>
    <t>https://pbs.twimg.com/profile_banners/490654004/1448319434</t>
  </si>
  <si>
    <t>https://pbs.twimg.com/profile_banners/223449440/1527802383</t>
  </si>
  <si>
    <t>https://pbs.twimg.com/profile_banners/636560505/1462567135</t>
  </si>
  <si>
    <t>https://pbs.twimg.com/profile_banners/30978878/1394314414</t>
  </si>
  <si>
    <t>https://pbs.twimg.com/profile_banners/2231780650/1520459966</t>
  </si>
  <si>
    <t>https://pbs.twimg.com/profile_banners/809735319922868224/1520422293</t>
  </si>
  <si>
    <t>https://pbs.twimg.com/profile_banners/4874854948/1542888845</t>
  </si>
  <si>
    <t>https://pbs.twimg.com/profile_banners/746970864/1423497811</t>
  </si>
  <si>
    <t>https://pbs.twimg.com/profile_banners/398123476/1504178263</t>
  </si>
  <si>
    <t>https://pbs.twimg.com/profile_banners/2779108853/1448199741</t>
  </si>
  <si>
    <t>https://pbs.twimg.com/profile_banners/795662577846067200/1480284810</t>
  </si>
  <si>
    <t>https://pbs.twimg.com/profile_banners/116908086/1467670447</t>
  </si>
  <si>
    <t>https://pbs.twimg.com/profile_banners/1053209480350105605/1543532386</t>
  </si>
  <si>
    <t>https://pbs.twimg.com/profile_banners/2921474812/1499242826</t>
  </si>
  <si>
    <t>https://pbs.twimg.com/profile_banners/2269084041/1389221285</t>
  </si>
  <si>
    <t>https://pbs.twimg.com/profile_banners/886143380710985728/1546182094</t>
  </si>
  <si>
    <t>https://pbs.twimg.com/profile_banners/333495548/1411228772</t>
  </si>
  <si>
    <t>https://pbs.twimg.com/profile_banners/2951883495/1510684631</t>
  </si>
  <si>
    <t>https://pbs.twimg.com/profile_banners/140175036/1349029190</t>
  </si>
  <si>
    <t>https://pbs.twimg.com/profile_banners/79410731/1539933161</t>
  </si>
  <si>
    <t>https://pbs.twimg.com/profile_banners/3177967822/1459369260</t>
  </si>
  <si>
    <t>https://pbs.twimg.com/profile_banners/2548535288/1402263209</t>
  </si>
  <si>
    <t>https://pbs.twimg.com/profile_banners/836091410/1484221846</t>
  </si>
  <si>
    <t>https://pbs.twimg.com/profile_banners/4870320808/1496693801</t>
  </si>
  <si>
    <t>https://pbs.twimg.com/profile_banners/918426739235270656/1509670672</t>
  </si>
  <si>
    <t>https://pbs.twimg.com/profile_banners/3053704293/1536091364</t>
  </si>
  <si>
    <t>https://pbs.twimg.com/profile_banners/792081671403307008/1477691122</t>
  </si>
  <si>
    <t>https://pbs.twimg.com/profile_banners/1917154584/1542625740</t>
  </si>
  <si>
    <t>https://pbs.twimg.com/profile_banners/770982140758614016/1510062454</t>
  </si>
  <si>
    <t>https://pbs.twimg.com/profile_banners/2728833630/1540564797</t>
  </si>
  <si>
    <t>https://pbs.twimg.com/profile_banners/810816325841022978/1485625074</t>
  </si>
  <si>
    <t>https://pbs.twimg.com/profile_banners/871264314635759621/1496775454</t>
  </si>
  <si>
    <t>https://pbs.twimg.com/profile_banners/882900889484369920/1499685280</t>
  </si>
  <si>
    <t>https://pbs.twimg.com/profile_banners/20138223/1520170738</t>
  </si>
  <si>
    <t>en-gb</t>
  </si>
  <si>
    <t>fr</t>
  </si>
  <si>
    <t>en-GB</t>
  </si>
  <si>
    <t>http://abs.twimg.com/images/themes/theme1/bg.png</t>
  </si>
  <si>
    <t>http://abs.twimg.com/images/themes/theme18/bg.gif</t>
  </si>
  <si>
    <t>http://abs.twimg.com/images/themes/theme3/bg.gif</t>
  </si>
  <si>
    <t>http://abs.twimg.com/images/themes/theme14/bg.gif</t>
  </si>
  <si>
    <t>http://abs.twimg.com/images/themes/theme9/bg.gif</t>
  </si>
  <si>
    <t>http://abs.twimg.com/images/themes/theme12/bg.gif</t>
  </si>
  <si>
    <t>http://abs.twimg.com/images/themes/theme15/bg.png</t>
  </si>
  <si>
    <t>http://abs.twimg.com/images/themes/theme16/bg.gif</t>
  </si>
  <si>
    <t>http://pbs.twimg.com/profile_images/970341198731857920/uf6eLJjz_normal.jpg</t>
  </si>
  <si>
    <t>http://pbs.twimg.com/profile_images/1052107348989292544/nXIlMod-_normal.jpg</t>
  </si>
  <si>
    <t>http://pbs.twimg.com/profile_images/966280875775332352/tpMu-CcS_normal.jpg</t>
  </si>
  <si>
    <t>http://pbs.twimg.com/profile_images/989261213954662401/LHin_IEA_normal.jpg</t>
  </si>
  <si>
    <t>http://pbs.twimg.com/profile_images/378800000465700045/687ab33c8c391192bc61ef0ca9039283_normal.jpeg</t>
  </si>
  <si>
    <t>http://pbs.twimg.com/profile_images/556055666771513345/s6Zt3CSz_normal.jpeg</t>
  </si>
  <si>
    <t>http://pbs.twimg.com/profile_images/818935713282539521/rXmd5AQ4_normal.jpg</t>
  </si>
  <si>
    <t>http://pbs.twimg.com/profile_images/987611827235446786/Wg8W-zaD_normal.jpg</t>
  </si>
  <si>
    <t>http://pbs.twimg.com/profile_images/1028166796661194752/J3PF7ZHd_normal.jpg</t>
  </si>
  <si>
    <t>http://pbs.twimg.com/profile_images/544159980996157441/6e4IUo9Q_normal.jpeg</t>
  </si>
  <si>
    <t>http://pbs.twimg.com/profile_images/770994788296433664/0uZjWcBI_normal.jpg</t>
  </si>
  <si>
    <t>http://pbs.twimg.com/profile_images/825393710804373504/qFw0OiOi_normal.jpg</t>
  </si>
  <si>
    <t>http://pbs.twimg.com/profile_images/872165411902586880/MtcYToMk_normal.jpg</t>
  </si>
  <si>
    <t>http://pbs.twimg.com/profile_images/884370610390011905/2g_R3Mpn_normal.jpg</t>
  </si>
  <si>
    <t>Open Twitter Page for This Person</t>
  </si>
  <si>
    <t>https://twitter.com/jon_evans_uk</t>
  </si>
  <si>
    <t>https://twitter.com/delphi_natric</t>
  </si>
  <si>
    <t>https://twitter.com/robertdocking</t>
  </si>
  <si>
    <t>https://twitter.com/nccucambridge</t>
  </si>
  <si>
    <t>https://twitter.com/ali1m</t>
  </si>
  <si>
    <t>https://twitter.com/emdocjb</t>
  </si>
  <si>
    <t>https://twitter.com/jaynaisbitt</t>
  </si>
  <si>
    <t>https://twitter.com/gasdoc2857</t>
  </si>
  <si>
    <t>https://twitter.com/jackie_burnett</t>
  </si>
  <si>
    <t>https://twitter.com/chris_bish_78</t>
  </si>
  <si>
    <t>https://twitter.com/dan_bawden</t>
  </si>
  <si>
    <t>https://twitter.com/drlindadykes</t>
  </si>
  <si>
    <t>https://twitter.com/proftomquinn</t>
  </si>
  <si>
    <t>https://twitter.com/kerryhood</t>
  </si>
  <si>
    <t>https://twitter.com/anlecturer</t>
  </si>
  <si>
    <t>https://twitter.com/toomuchaltitude</t>
  </si>
  <si>
    <t>https://twitter.com/mdimairo</t>
  </si>
  <si>
    <t>https://twitter.com/liminalentity</t>
  </si>
  <si>
    <t>https://twitter.com/bagchisubha</t>
  </si>
  <si>
    <t>https://twitter.com/marion_mcnaught</t>
  </si>
  <si>
    <t>https://twitter.com/basics_hq</t>
  </si>
  <si>
    <t>https://twitter.com/racheln76</t>
  </si>
  <si>
    <t>https://twitter.com/sasconsultpara</t>
  </si>
  <si>
    <t>https://twitter.com/clifford0584</t>
  </si>
  <si>
    <t>https://twitter.com/davidwa13761355</t>
  </si>
  <si>
    <t>https://twitter.com/anderson10jayne</t>
  </si>
  <si>
    <t>https://twitter.com/emrashworth</t>
  </si>
  <si>
    <t>https://twitter.com/martinresposito</t>
  </si>
  <si>
    <t>https://twitter.com/sheffbear</t>
  </si>
  <si>
    <t>https://twitter.com/steven1701</t>
  </si>
  <si>
    <t>https://twitter.com/gail_carson</t>
  </si>
  <si>
    <t>https://twitter.com/iamyourgasman</t>
  </si>
  <si>
    <t>https://twitter.com/rossdavenport</t>
  </si>
  <si>
    <t>https://twitter.com/fra_latronico</t>
  </si>
  <si>
    <t>https://twitter.com/lukestevens_93</t>
  </si>
  <si>
    <t>https://twitter.com/akourdouli</t>
  </si>
  <si>
    <t>https://twitter.com/faz_char</t>
  </si>
  <si>
    <t>https://twitter.com/tomlloyd91</t>
  </si>
  <si>
    <t>https://twitter.com/paton_catie</t>
  </si>
  <si>
    <t>https://twitter.com/gborthophysio</t>
  </si>
  <si>
    <t>https://twitter.com/banerjee_0</t>
  </si>
  <si>
    <t>https://twitter.com/barbara_tait</t>
  </si>
  <si>
    <t>https://twitter.com/drlisa_ahp</t>
  </si>
  <si>
    <t>https://twitter.com/chrisconnolly83</t>
  </si>
  <si>
    <t>https://twitter.com/drjamesglasbey</t>
  </si>
  <si>
    <t>https://twitter.com/tela_natric</t>
  </si>
  <si>
    <t>https://twitter.com/natric_research</t>
  </si>
  <si>
    <t>https://twitter.com/maxmarsden83</t>
  </si>
  <si>
    <t>https://twitter.com/chrislochrin</t>
  </si>
  <si>
    <t>https://twitter.com/husam_ismail</t>
  </si>
  <si>
    <t>https://twitter.com/zudin_p</t>
  </si>
  <si>
    <t>https://twitter.com/kevindrooney</t>
  </si>
  <si>
    <t>https://twitter.com/kangaroosteve</t>
  </si>
  <si>
    <t>https://twitter.com/alex_m_mitchell</t>
  </si>
  <si>
    <t>https://twitter.com/westmidsphem</t>
  </si>
  <si>
    <t>https://twitter.com/gscornell</t>
  </si>
  <si>
    <t>https://twitter.com/ribrios</t>
  </si>
  <si>
    <t>https://twitter.com/london_rtc</t>
  </si>
  <si>
    <t>https://twitter.com/wicsarg</t>
  </si>
  <si>
    <t>https://twitter.com/mattreed73</t>
  </si>
  <si>
    <t>https://twitter.com/libbylilias</t>
  </si>
  <si>
    <t>https://twitter.com/penelopefirshma</t>
  </si>
  <si>
    <t>https://twitter.com/zoeclift</t>
  </si>
  <si>
    <t>https://twitter.com/_joemiddleton</t>
  </si>
  <si>
    <t>https://twitter.com/eslungaard</t>
  </si>
  <si>
    <t>https://twitter.com/paramedichelen</t>
  </si>
  <si>
    <t>https://twitter.com/nrcm2018</t>
  </si>
  <si>
    <t>https://twitter.com/britishhernia</t>
  </si>
  <si>
    <t>https://twitter.com/amanthesurgeon</t>
  </si>
  <si>
    <t>https://twitter.com/augishealth</t>
  </si>
  <si>
    <t>https://twitter.com/lindalliance</t>
  </si>
  <si>
    <t>https://twitter.com/emerge_research</t>
  </si>
  <si>
    <t>https://twitter.com/lynn_laidlaw</t>
  </si>
  <si>
    <t>https://twitter.com/respara_jb</t>
  </si>
  <si>
    <t>https://twitter.com/secamb_ccp</t>
  </si>
  <si>
    <t>https://twitter.com/1liz11</t>
  </si>
  <si>
    <t>https://twitter.com/stepsrehabuk</t>
  </si>
  <si>
    <t>https://twitter.com/cathedwards_1</t>
  </si>
  <si>
    <t>https://twitter.com/emilyd_pt</t>
  </si>
  <si>
    <t>https://twitter.com/annetuc_ot</t>
  </si>
  <si>
    <t>https://twitter.com/victoriadicken4</t>
  </si>
  <si>
    <t>https://twitter.com/edclined</t>
  </si>
  <si>
    <t>https://twitter.com/drsarahedwards</t>
  </si>
  <si>
    <t>https://twitter.com/philmoss1</t>
  </si>
  <si>
    <t>https://twitter.com/lincs999dr</t>
  </si>
  <si>
    <t>https://twitter.com/dunbarian</t>
  </si>
  <si>
    <t>https://twitter.com/cph_cast</t>
  </si>
  <si>
    <t>https://twitter.com/clairesalisbur3</t>
  </si>
  <si>
    <t>https://twitter.com/iainmoppett</t>
  </si>
  <si>
    <t>https://twitter.com/kategahr_kate</t>
  </si>
  <si>
    <t>https://twitter.com/researchphoton</t>
  </si>
  <si>
    <t>https://twitter.com/emaroids1</t>
  </si>
  <si>
    <t>https://twitter.com/matt_westmore</t>
  </si>
  <si>
    <t>https://twitter.com/pauladimarco1</t>
  </si>
  <si>
    <t>https://twitter.com/c_ahern26</t>
  </si>
  <si>
    <t>https://twitter.com/dr_iain_smith</t>
  </si>
  <si>
    <t>https://twitter.com/leechcaroline</t>
  </si>
  <si>
    <t>https://twitter.com/drctrice</t>
  </si>
  <si>
    <t>https://twitter.com/chris_horler</t>
  </si>
  <si>
    <t>https://twitter.com/stroppybrunette</t>
  </si>
  <si>
    <t>https://twitter.com/katiejsheehan</t>
  </si>
  <si>
    <t>https://twitter.com/edbaker_ed</t>
  </si>
  <si>
    <t>https://twitter.com/atocp_swales</t>
  </si>
  <si>
    <t>https://twitter.com/docj88</t>
  </si>
  <si>
    <t>https://twitter.com/gmmajortrauma</t>
  </si>
  <si>
    <t>https://twitter.com/rachelhowes6</t>
  </si>
  <si>
    <t>https://twitter.com/srikesavan</t>
  </si>
  <si>
    <t>https://twitter.com/jojenningsnhs</t>
  </si>
  <si>
    <t>https://twitter.com/misscharliex13</t>
  </si>
  <si>
    <t>https://twitter.com/winters799</t>
  </si>
  <si>
    <t>https://twitter.com/camanaesthesia</t>
  </si>
  <si>
    <t>https://twitter.com/drol007</t>
  </si>
  <si>
    <t>https://twitter.com/drjerrytsang</t>
  </si>
  <si>
    <t>https://twitter.com/kportas</t>
  </si>
  <si>
    <t>https://twitter.com/vicjewitt</t>
  </si>
  <si>
    <t>https://twitter.com/mears_jemma</t>
  </si>
  <si>
    <t>https://twitter.com/ukemtrauma</t>
  </si>
  <si>
    <t>https://twitter.com/dbootland</t>
  </si>
  <si>
    <t>https://twitter.com/carrieweller1</t>
  </si>
  <si>
    <t>https://twitter.com/edresearchrbft</t>
  </si>
  <si>
    <t>https://twitter.com/marcusyalman</t>
  </si>
  <si>
    <t>https://twitter.com/phkitpara</t>
  </si>
  <si>
    <t>https://twitter.com/oxscar2016</t>
  </si>
  <si>
    <t>https://twitter.com/brethertonc</t>
  </si>
  <si>
    <t>https://twitter.com/oxford_trauma</t>
  </si>
  <si>
    <t>https://twitter.com/drsaharfatima</t>
  </si>
  <si>
    <t>https://twitter.com/wilsonmsj</t>
  </si>
  <si>
    <t>https://twitter.com/abbyharperpayne</t>
  </si>
  <si>
    <t>https://twitter.com/smhmajortrauma</t>
  </si>
  <si>
    <t>https://twitter.com/carol_porteous</t>
  </si>
  <si>
    <t>https://twitter.com/allisonworth4</t>
  </si>
  <si>
    <t>https://twitter.com/littlemissileo</t>
  </si>
  <si>
    <t>jon_evans_uk
Interested in setting research
priorities for UK trauma patients?
On 01 Jan 2019 the Delphi process
will go live. Please spread the
word among your colleagues (clinicians
and allied health professionals)
and most importantly, submit your
questions!</t>
  </si>
  <si>
    <t>delphi_natric
Interested in setting research
priorities for UK trauma patients?
On 01 Jan 2019 the Delphi process
will go live. Please spread the
word among your colleagues (clinicians
and allied health professionals)
and most importantly, submit your
questions!</t>
  </si>
  <si>
    <t>robertdocking
Interested in setting research
priorities for UK trauma patients?
On 01 Jan 2019 the Delphi process
will go live. Please spread the
word among your colleagues (clinicians
and allied health professionals)
and most importantly, submit your
questions!</t>
  </si>
  <si>
    <t>nccucambridge
Interested in setting research
priorities for UK trauma patients?
On 01 Jan 2019 the Delphi process
will go live. Please spread the
word among your colleagues (clinicians
and allied health professionals)
and most importantly, submit your
questions!</t>
  </si>
  <si>
    <t>ali1m
Interested in setting research
priorities for UK trauma patients?
On 01 Jan 2019 the Delphi process
will go live. Please spread the
word among your colleagues (clinicians
and allied health professionals)
and most importantly, submit your
questions!</t>
  </si>
  <si>
    <t>emdocjb
Interested in setting research
priorities for UK trauma patients?
On 01 Jan 2019 the Delphi process
will go live. Please spread the
word among your colleagues (clinicians
and allied health professionals)
and most importantly, submit your
questions!</t>
  </si>
  <si>
    <t>jaynaisbitt
Interested in setting research
priorities for UK trauma patients?
On 01 Jan 2019 the Delphi process
will go live. Please spread the
word among your colleagues (clinicians
and allied health professionals)
and most importantly, submit your
questions!</t>
  </si>
  <si>
    <t>gasdoc2857
Interested in setting research
priorities for UK trauma patients?
On 01 Jan 2019 the Delphi process
will go live. Please spread the
word among your colleagues (clinicians
and allied health professionals)
and most importantly, submit your
questions!</t>
  </si>
  <si>
    <t>jackie_burnett
Interested in setting research
priorities for UK trauma patients?
On 01 Jan 2019 the Delphi process
will go live. Please spread the
word among your colleagues (clinicians
and allied health professionals)
and most importantly, submit your
questions!</t>
  </si>
  <si>
    <t>chris_bish_78
Interested in setting research
priorities for UK trauma patients?
On 01 Jan 2019 the Delphi process
will go live. Please spread the
word among your colleagues (clinicians
and allied health professionals)
and most importantly, submit your
questions!</t>
  </si>
  <si>
    <t>dan_bawden
Interested in setting research
priorities for UK trauma patients?
On 01 Jan 2019 the Delphi process
will go live. Please spread the
word among your colleagues (clinicians
and allied health professionals)
and most importantly, submit your
questions!</t>
  </si>
  <si>
    <t>drlindadykes
Interested in setting research
priorities for UK trauma patients?
On 01 Jan 2019 the Delphi process
will go live. Please spread the
word among your colleagues (clinicians
and allied health professionals)
and most importantly, submit your
questions!</t>
  </si>
  <si>
    <t>proftomquinn
Interested in setting research
priorities for UK trauma patients?
On 01 Jan 2019 the Delphi process
will go live. Please spread the
word among your colleagues (clinicians
and allied health professionals)
and most importantly, submit your
questions!</t>
  </si>
  <si>
    <t>kerryhood
Interested in setting research
priorities for UK trauma patients?
On 01 Jan 2019 the Delphi process
will go live. Please spread the
word among your colleagues (clinicians
and allied health professionals)
and most importantly, submit your
questions!</t>
  </si>
  <si>
    <t>anlecturer
@delphi_natric @toomuchaltitude
- any interest?</t>
  </si>
  <si>
    <t xml:space="preserve">toomuchaltitude
</t>
  </si>
  <si>
    <t>mdimairo
Interested in setting research
priorities for UK trauma patients?
On 01 Jan 2019 the Delphi process
will go live. Please spread the
word among your colleagues (clinicians
and allied health professionals)
and most importantly, submit your
questions!</t>
  </si>
  <si>
    <t>liminalentity
Interested in setting research
priorities for UK trauma patients?
On 01 Jan 2019 the Delphi process
will go live. Please spread the
word among your colleagues (clinicians
and allied health professionals)
and most importantly, submit your
questions!</t>
  </si>
  <si>
    <t>bagchisubha
Interested in setting research
priorities for UK trauma patients?
On 01 Jan 2019 the Delphi process
will go live. Please spread the
word among your colleagues (clinicians
and allied health professionals)
and most importantly, submit your
questions!</t>
  </si>
  <si>
    <t>marion_mcnaught
Interested in setting research
priorities for UK trauma patients?
On 01 Jan 2019 the Delphi process
will go live. Please spread the
word among your colleagues (clinicians
and allied health professionals)
and most importantly, submit your
questions!</t>
  </si>
  <si>
    <t>basics_hq
Interested in setting research
priorities for UK trauma patients?
On 01 Jan 2019 the Delphi process
will go live. Please spread the
word among your colleagues (clinicians
and allied health professionals)
and most importantly, submit your
questions!</t>
  </si>
  <si>
    <t>racheln76
Interested in setting research
priorities for UK trauma patients?
On 01 Jan 2019 the Delphi process
will go live. Please spread the
word among your colleagues (clinicians
and allied health professionals)
and most importantly, submit your
questions!</t>
  </si>
  <si>
    <t>sasconsultpara
Interested in setting research
priorities for UK trauma patients?
On 01 Jan 2019 the Delphi process
will go live. Please spread the
word among your colleagues (clinicians
and allied health professionals)
and most importantly, submit your
questions!</t>
  </si>
  <si>
    <t>clifford0584
Interested in setting research
priorities for UK trauma patients?
On 01 Jan 2019 the Delphi process
will go live. Please spread the
word among your colleagues (clinicians
and allied health professionals)
and most importantly, submit your
questions!</t>
  </si>
  <si>
    <t>davidwa13761355
Interested in setting research
priorities for UK trauma patients?
On 01 Jan 2019 the Delphi process
will go live. Please spread the
word among your colleagues (clinicians
and allied health professionals)
and most importantly, submit your
questions!</t>
  </si>
  <si>
    <t>anderson10jayne
Interested in setting research
priorities for UK trauma patients?
On 01 Jan 2019 the Delphi process
will go live. Please spread the
word among your colleagues (clinicians
and allied health professionals)
and most importantly, submit your
questions!</t>
  </si>
  <si>
    <t>emrashworth
Interested in setting research
priorities for UK trauma patients?
On 01 Jan 2019 the Delphi process
will go live. Please spread the
word among your colleagues (clinicians
and allied health professionals)
and most importantly, submit your
questions!</t>
  </si>
  <si>
    <t>martinresposito
Interested in setting research
priorities for UK trauma patients?
On 01 Jan 2019 the Delphi process
will go live. Please spread the
word among your colleagues (clinicians
and allied health professionals)
and most importantly, submit your
questions!</t>
  </si>
  <si>
    <t>sheffbear
Interested in setting research
priorities for UK trauma patients?
On 01 Jan 2019 the Delphi process
will go live. Please spread the
word among your colleagues (clinicians
and allied health professionals)
and most importantly, submit your
questions!</t>
  </si>
  <si>
    <t>steven1701
Interested in setting research
priorities for UK trauma patients?
On 01 Jan 2019 the Delphi process
will go live. Please spread the
word among your colleagues (clinicians
and allied health professionals)
and most importantly, submit your
questions!</t>
  </si>
  <si>
    <t>gail_carson
Interested in setting research
priorities for UK trauma patients?
On 01 Jan 2019 the Delphi process
will go live. Please spread the
word among your colleagues (clinicians
and allied health professionals)
and most importantly, submit your
questions!</t>
  </si>
  <si>
    <t>iamyourgasman
Interested in setting research
priorities for UK trauma patients?
On 01 Jan 2019 the Delphi process
will go live. Please spread the
word among your colleagues (clinicians
and allied health professionals)
and most importantly, submit your
questions!</t>
  </si>
  <si>
    <t>rossdavenport
Interested in setting research
priorities for UK trauma patients?
On 01 Jan 2019 the Delphi process
will go live. Please spread the
word among your colleagues (clinicians
and allied health professionals)
and most importantly, submit your
questions!</t>
  </si>
  <si>
    <t>fra_latronico
Interested in setting research
priorities for UK trauma patients?
On 01 Jan 2019 the Delphi process
will go live. Please spread the
word among your colleagues (clinicians
and allied health professionals)
and most importantly, submit your
questions!</t>
  </si>
  <si>
    <t>lukestevens_93
Interested in setting research
priorities for UK trauma patients?
On 01 Jan 2019 the Delphi process
will go live. Please spread the
word among your colleagues (clinicians
and allied health professionals)
and most importantly, submit your
questions!</t>
  </si>
  <si>
    <t>akourdouli
Interested in setting research
priorities for UK trauma patients?
On 01 Jan 2019 the Delphi process
will go live. Please spread the
word among your colleagues (clinicians
and allied health professionals)
and most importantly, submit your
questions!</t>
  </si>
  <si>
    <t>faz_char
Interested in setting research
priorities for UK trauma patients?
On 01 Jan 2019 the Delphi process
will go live. Please spread the
word among your colleagues (clinicians
and allied health professionals)
and most importantly, submit your
questions!</t>
  </si>
  <si>
    <t>tomlloyd91
Interested in setting research
priorities for UK trauma patients?
On 01 Jan 2019 the Delphi process
will go live. Please spread the
word among your colleagues (clinicians
and allied health professionals)
and most importantly, submit your
questions!</t>
  </si>
  <si>
    <t>paton_catie
Interested in setting research
priorities for UK trauma patients?
On 01 Jan 2019 the Delphi process
will go live. Please spread the
word among your colleagues (clinicians
and allied health professionals)
and most importantly, submit your
questions!</t>
  </si>
  <si>
    <t>gborthophysio
Interested in setting research
priorities for UK trauma patients?
On 01 Jan 2019 the Delphi process
will go live. Please spread the
word among your colleagues (clinicians
and allied health professionals)
and most importantly, submit your
questions!</t>
  </si>
  <si>
    <t>banerjee_0
Interested in setting research
priorities for UK trauma patients?
On 01 Jan 2019 the Delphi process
will go live. Please spread the
word among your colleagues (clinicians
and allied health professionals)
and most importantly, submit your
questions!</t>
  </si>
  <si>
    <t>barbara_tait
Interested in setting research
priorities for UK trauma patients?
On 01 Jan 2019 the Delphi process
will go live. Please spread the
word among your colleagues (clinicians
and allied health professionals)
and most importantly, submit your
questions!</t>
  </si>
  <si>
    <t>drlisa_ahp
Great response to the survey ‘pre-launch’.
100 followers in just shy of 24
hours. Just one submitted question
from each of you and we have a
valid, robust process already!
4 days until we go live #Delphi
#survey #trauma #research</t>
  </si>
  <si>
    <t>chrisconnolly83
@chrisconnolly83 Good question
(and thanks for asking). A link
to the survey (google forms) will
be released on 01 Jan. easy to
use, quick. So hopefully plenty
of questions forthcoming. Just
giving some time for people to
put their thinking caps on.....</t>
  </si>
  <si>
    <t>drjamesglasbey
Also, @NaTRIC_Research will launch
their @tela_natric study on the
same day. Much needed work on trauma
laparotomy outcomes - are you involved?
#collaborativeresearch</t>
  </si>
  <si>
    <t xml:space="preserve">tela_natric
</t>
  </si>
  <si>
    <t xml:space="preserve">natric_research
</t>
  </si>
  <si>
    <t>maxmarsden83
Interested in setting research
priorities for UK trauma patients?
On 01 Jan 2019 the Delphi process
will go live. Please spread the
word among your colleagues (clinicians
and allied health professionals)
and most importantly, submit your
questions!</t>
  </si>
  <si>
    <t>chrislochrin
Interested in setting research
priorities for UK trauma patients?
On 01 Jan 2019 the Delphi process
will go live. Please spread the
word among your colleagues (clinicians
and allied health professionals)
and most importantly, submit your
questions!</t>
  </si>
  <si>
    <t>husam_ismail
Interested in setting research
priorities for UK trauma patients?
On 01 Jan 2019 the Delphi process
will go live. Please spread the
word among your colleagues (clinicians
and allied health professionals)
and most importantly, submit your
questions!</t>
  </si>
  <si>
    <t>zudin_p
@delphi_natric Very interested!</t>
  </si>
  <si>
    <t>kevindrooney
Interested in setting research
priorities for UK trauma patients?
On 01 Jan 2019 the Delphi process
will go live. Please spread the
word among your colleagues (clinicians
and allied health professionals)
and most importantly, submit your
questions!</t>
  </si>
  <si>
    <t>kangaroosteve
Interested in setting research
priorities for UK trauma patients?
On 01 Jan 2019 the Delphi process
will go live. Please spread the
word among your colleagues (clinicians
and allied health professionals)
and most importantly, submit your
questions!</t>
  </si>
  <si>
    <t>alex_m_mitchell
Interested in setting research
priorities for UK trauma patients?
On 01 Jan 2019 the Delphi process
will go live. Please spread the
word among your colleagues (clinicians
and allied health professionals)
and most importantly, submit your
questions!</t>
  </si>
  <si>
    <t>westmidsphem
Interested in setting research
priorities for UK trauma patients?
On 01 Jan 2019 the Delphi process
will go live. Please spread the
word among your colleagues (clinicians
and allied health professionals)
and most importantly, submit your
questions!</t>
  </si>
  <si>
    <t>gscornell
Interested in setting research
priorities for UK trauma patients?
On 01 Jan 2019 the Delphi process
will go live. Please spread the
word among your colleagues (clinicians
and allied health professionals)
and most importantly, submit your
questions!</t>
  </si>
  <si>
    <t>ribrios
Interested in setting research
priorities for UK trauma patients?
On 01 Jan 2019 the Delphi process
will go live. Please spread the
word among your colleagues (clinicians
and allied health professionals)
and most importantly, submit your
questions!</t>
  </si>
  <si>
    <t>london_rtc
Interested in setting research
priorities for UK trauma patients?
On 01 Jan 2019 the Delphi process
will go live. Please spread the
word among your colleagues (clinicians
and allied health professionals)
and most importantly, submit your
questions!</t>
  </si>
  <si>
    <t>wicsarg
Interested in setting research
priorities for UK trauma patients?
On 01 Jan 2019 the Delphi process
will go live. Please spread the
word among your colleagues (clinicians
and allied health professionals)
and most importantly, submit your
questions!</t>
  </si>
  <si>
    <t>mattreed73
Interested in setting research
priorities for UK trauma patients?
On 01 Jan 2019 the Delphi process
will go live. Please spread the
word among your colleagues (clinicians
and allied health professionals)
and most importantly, submit your
questions!</t>
  </si>
  <si>
    <t>libbylilias
Interested in setting research
priorities for UK trauma patients?
On 01 Jan 2019 the Delphi process
will go live. Please spread the
word among your colleagues (clinicians
and allied health professionals)
and most importantly, submit your
questions!</t>
  </si>
  <si>
    <t>penelopefirshma
Interested in setting research
priorities for UK trauma patients?
On 01 Jan 2019 the Delphi process
will go live. Please spread the
word among your colleagues (clinicians
and allied health professionals)
and most importantly, submit your
questions!</t>
  </si>
  <si>
    <t>zoeclift
Interested in setting research
priorities for UK trauma patients?
On 01 Jan 2019 the Delphi process
will go live. Please spread the
word among your colleagues (clinicians
and allied health professionals)
and most importantly, submit your
questions!</t>
  </si>
  <si>
    <t>_joemiddleton
Interested in setting research
priorities for UK trauma patients?
On 01 Jan 2019 the Delphi process
will go live. Please spread the
word among your colleagues (clinicians
and allied health professionals)
and most importantly, submit your
questions!</t>
  </si>
  <si>
    <t>eslungaard
Interested in setting research
priorities for UK trauma patients?
On 01 Jan 2019 the Delphi process
will go live. Please spread the
word among your colleagues (clinicians
and allied health professionals)
and most importantly, submit your
questions!</t>
  </si>
  <si>
    <t>paramedichelen
Interested in setting research
priorities for UK trauma patients?
On 01 Jan 2019 the Delphi process
will go live. Please spread the
word among your colleagues (clinicians
and allied health professionals)
and most importantly, submit your
questions!</t>
  </si>
  <si>
    <t xml:space="preserve">nrcm2018
</t>
  </si>
  <si>
    <t>britishhernia
@lynn_laidlaw @emerge_research
@LindAlliance Again, a good point
well made. However, I’ve been to
three surgical conferences this
year @BritishHernia @Augishealth
@NRCM2018 all of whom have had
representation on the podium from
PPI. #seachange</t>
  </si>
  <si>
    <t>amanthesurgeon
@delphi_natric @BritishHernia @lynn_laidlaw
@emerge_research @LindAlliance
@Augishealth @NRCM2018 You are
absolutely correct. Patient involvement
is key ! #herniafriends</t>
  </si>
  <si>
    <t xml:space="preserve">augishealth
</t>
  </si>
  <si>
    <t xml:space="preserve">lindalliance
</t>
  </si>
  <si>
    <t>emerge_research
Interested in setting research
priorities for UK trauma patients?
On 01 Jan 2019 the Delphi process
will go live. Please spread the
word among your colleagues (clinicians
and allied health professionals)
and most importantly, submit your
questions!</t>
  </si>
  <si>
    <t>lynn_laidlaw
@WilsonMSJ @delphi_natric @BrethertonC
@LindAlliance @littlemissileo @emerge_research
@AllisonWorth4 @carol_porteous
Sounds great. With everyone pulling
together you can do this.</t>
  </si>
  <si>
    <t>respara_jb
@delphi_natric @SECAmb_CCP</t>
  </si>
  <si>
    <t xml:space="preserve">secamb_ccp
</t>
  </si>
  <si>
    <t>1liz11
Interested in setting research
priorities for UK trauma patients?
On 01 Jan 2019 the Delphi process
will go live. Please spread the
word among your colleagues (clinicians
and allied health professionals)
and most importantly, submit your
questions!</t>
  </si>
  <si>
    <t>stepsrehabuk
Interested in setting research
priorities for UK trauma patients?
On 01 Jan 2019 the Delphi process
will go live. Please spread the
word among your colleagues (clinicians
and allied health professionals)
and most importantly, submit your
questions!</t>
  </si>
  <si>
    <t>cathedwards_1
@delphi_natric @VictoriaDicken4
@annetuc_ot @EmilyD_PT</t>
  </si>
  <si>
    <t xml:space="preserve">emilyd_pt
</t>
  </si>
  <si>
    <t xml:space="preserve">annetuc_ot
</t>
  </si>
  <si>
    <t>victoriadicken4
Interested in setting research
priorities for UK trauma patients?
On 01 Jan 2019 the Delphi process
will go live. Please spread the
word among your colleagues (clinicians
and allied health professionals)
and most importantly, submit your
questions!</t>
  </si>
  <si>
    <t>edclined
Interested in setting research
priorities for UK trauma patients?
On 01 Jan 2019 the Delphi process
will go live. Please spread the
word among your colleagues (clinicians
and allied health professionals)
and most importantly, submit your
questions!</t>
  </si>
  <si>
    <t>drsarahedwards
Hey UK Trauma Delphi(@delphi_natric),
thank you for following me</t>
  </si>
  <si>
    <t>philmoss1
Also, @NaTRIC_Research will launch
their @tela_natric study on the
same day. Much needed work on trauma
laparotomy outcomes - are you involved?
#collaborativeresearch</t>
  </si>
  <si>
    <t>lincs999dr
Interested in setting research
priorities for UK trauma patients?
On 01 Jan 2019 the Delphi process
will go live. Please spread the
word among your colleagues (clinicians
and allied health professionals)
and most importantly, submit your
questions!</t>
  </si>
  <si>
    <t>dunbarian
@delphi_natric thanks for the follow
peeps! Best wishes</t>
  </si>
  <si>
    <t>cph_cast
Interested in setting research
priorities for UK trauma patients?
On 01 Jan 2019 the Delphi process
will go live. Please spread the
word among your colleagues (clinicians
and allied health professionals)
and most importantly, submit your
questions!</t>
  </si>
  <si>
    <t>clairesalisbur3
Interested in setting research
priorities for UK trauma patients?
On 01 Jan 2019 the Delphi process
will go live. Please spread the
word among your colleagues (clinicians
and allied health professionals)
and most importantly, submit your
questions!</t>
  </si>
  <si>
    <t>iainmoppett
Interested in setting research
priorities for UK trauma patients?
On 01 Jan 2019 the Delphi process
will go live. Please spread the
word among your colleagues (clinicians
and allied health professionals)
and most importantly, submit your
questions!</t>
  </si>
  <si>
    <t>kategahr_kate
Interested in setting research
priorities for UK trauma patients?
On 01 Jan 2019 the Delphi process
will go live. Please spread the
word among your colleagues (clinicians
and allied health professionals)
and most importantly, submit your
questions!</t>
  </si>
  <si>
    <t>researchphoton
Also, @NaTRIC_Research will launch
their @tela_natric study on the
same day. Much needed work on trauma
laparotomy outcomes - are you involved?
#collaborativeresearch</t>
  </si>
  <si>
    <t>emaroids1
Interested in setting research
priorities for UK trauma patients?
On 01 Jan 2019 the Delphi process
will go live. Please spread the
word among your colleagues (clinicians
and allied health professionals)
and most importantly, submit your
questions!</t>
  </si>
  <si>
    <t>matt_westmore
Interested in setting research
priorities for UK trauma patients?
On 01 Jan 2019 the Delphi process
will go live. Please spread the
word among your colleagues (clinicians
and allied health professionals)
and most importantly, submit your
questions!</t>
  </si>
  <si>
    <t>pauladimarco1
Interested in setting research
priorities for UK trauma patients?
On 01 Jan 2019 the Delphi process
will go live. Please spread the
word among your colleagues (clinicians
and allied health professionals)
and most importantly, submit your
questions!</t>
  </si>
  <si>
    <t>c_ahern26
Interested in setting research
priorities for UK trauma patients?
On 01 Jan 2019 the Delphi process
will go live. Please spread the
word among your colleagues (clinicians
and allied health professionals)
and most importantly, submit your
questions!</t>
  </si>
  <si>
    <t>dr_iain_smith
Interested in setting research
priorities for UK trauma patients?
On 01 Jan 2019 the Delphi process
will go live. Please spread the
word among your colleagues (clinicians
and allied health professionals)
and most importantly, submit your
questions!</t>
  </si>
  <si>
    <t>leechcaroline
Interested in setting research
priorities for UK trauma patients?
On 01 Jan 2019 the Delphi process
will go live. Please spread the
word among your colleagues (clinicians
and allied health professionals)
and most importantly, submit your
questions!</t>
  </si>
  <si>
    <t>drctrice
Interested in setting research
priorities for UK trauma patients?
On 01 Jan 2019 the Delphi process
will go live. Please spread the
word among your colleagues (clinicians
and allied health professionals)
and most importantly, submit your
questions!</t>
  </si>
  <si>
    <t>chris_horler
Interested in setting research
priorities for UK trauma patients?
On 01 Jan 2019 the Delphi process
will go live. Please spread the
word among your colleagues (clinicians
and allied health professionals)
and most importantly, submit your
questions!</t>
  </si>
  <si>
    <t>stroppybrunette
Interested in setting research
priorities for UK trauma patients?
On 01 Jan 2019 the Delphi process
will go live. Please spread the
word among your colleagues (clinicians
and allied health professionals)
and most importantly, submit your
questions!</t>
  </si>
  <si>
    <t>katiejsheehan
Interested in setting research
priorities for UK trauma patients?
On 01 Jan 2019 the Delphi process
will go live. Please spread the
word among your colleagues (clinicians
and allied health professionals)
and most importantly, submit your
questions!</t>
  </si>
  <si>
    <t>edbaker_ed
Interested in setting research
priorities for UK trauma patients?
On 01 Jan 2019 the Delphi process
will go live. Please spread the
word among your colleagues (clinicians
and allied health professionals)
and most importantly, submit your
questions!</t>
  </si>
  <si>
    <t>atocp_swales
Interested in setting research
priorities for UK trauma patients?
On 01 Jan 2019 the Delphi process
will go live. Please spread the
word among your colleagues (clinicians
and allied health professionals)
and most importantly, submit your
questions!</t>
  </si>
  <si>
    <t>docj88
Interested in setting research
priorities for UK trauma patients?
On 01 Jan 2019 the Delphi process
will go live. Please spread the
word among your colleagues (clinicians
and allied health professionals)
and most importantly, submit your
questions!</t>
  </si>
  <si>
    <t>gmmajortrauma
Interested in setting research
priorities for UK trauma patients?
On 01 Jan 2019 the Delphi process
will go live. Please spread the
word among your colleagues (clinicians
and allied health professionals)
and most importantly, submit your
questions!</t>
  </si>
  <si>
    <t>rachelhowes6
Interested in setting research
priorities for UK trauma patients?
On 01 Jan 2019 the Delphi process
will go live. Please spread the
word among your colleagues (clinicians
and allied health professionals)
and most importantly, submit your
questions!</t>
  </si>
  <si>
    <t>srikesavan
@delphi_natric I have always thought
allied health professionals were
clinicians too _xD83D__xDE00_</t>
  </si>
  <si>
    <t>jojenningsnhs
So the trauma workforce has backed
us in droves. 3 days and &amp;gt;300
followers. 48 hours and we go live
⏰ I’ll aim to go live around 0900
(sore head dependent - I am from
_xD83C__xDFF4__xDB40__xDC67__xDB40__xDC62__xDB40__xDC73__xDB40__xDC63__xDB40__xDC74__xDB40__xDC7F_). #delphi #trauma
#collaborative #multidisciplinary
#patientcare</t>
  </si>
  <si>
    <t>misscharliex13
Interested in setting research
priorities for UK trauma patients?
On 01 Jan 2019 the Delphi process
will go live. Please spread the
word among your colleagues (clinicians
and allied health professionals)
and most importantly, submit your
questions!</t>
  </si>
  <si>
    <t>winters799
So the trauma workforce has backed
us in droves. 3 days and &amp;gt;300
followers. 48 hours and we go live
⏰ I’ll aim to go live around 0900
(sore head dependent - I am from
_xD83C__xDFF4__xDB40__xDC67__xDB40__xDC62__xDB40__xDC73__xDB40__xDC63__xDB40__xDC74__xDB40__xDC7F_). #delphi #trauma
#collaborative #multidisciplinary
#patientcare</t>
  </si>
  <si>
    <t>camanaesthesia
Interested in setting research
priorities for UK trauma patients?
On 01 Jan 2019 the Delphi process
will go live. Please spread the
word among your colleagues (clinicians
and allied health professionals)
and most importantly, submit your
questions!</t>
  </si>
  <si>
    <t>drol007
Interested in setting research
priorities for UK trauma patients?
On 01 Jan 2019 the Delphi process
will go live. Please spread the
word among your colleagues (clinicians
and allied health professionals)
and most importantly, submit your
questions!</t>
  </si>
  <si>
    <t>drjerrytsang
Interested in setting research
priorities for UK trauma patients?
On 01 Jan 2019 the Delphi process
will go live. Please spread the
word among your colleagues (clinicians
and allied health professionals)
and most importantly, submit your
questions!</t>
  </si>
  <si>
    <t>kportas
Interested in setting research
priorities for UK trauma patients?
On 01 Jan 2019 the Delphi process
will go live. Please spread the
word among your colleagues (clinicians
and allied health professionals)
and most importantly, submit your
questions!</t>
  </si>
  <si>
    <t>vicjewitt
Interested in setting research
priorities for UK trauma patients?
On 01 Jan 2019 the Delphi process
will go live. Please spread the
word among your colleagues (clinicians
and allied health professionals)
and most importantly, submit your
questions!</t>
  </si>
  <si>
    <t>mears_jemma
Interested in setting research
priorities for UK trauma patients?
On 01 Jan 2019 the Delphi process
will go live. Please spread the
word among your colleagues (clinicians
and allied health professionals)
and most importantly, submit your
questions!</t>
  </si>
  <si>
    <t>ukemtrauma
Interested in setting research
priorities for UK trauma patients?
On 01 Jan 2019 the Delphi process
will go live. Please spread the
word among your colleagues (clinicians
and allied health professionals)
and most importantly, submit your
questions!</t>
  </si>
  <si>
    <t>dbootland
Interested in setting research
priorities for UK trauma patients?
On 01 Jan 2019 the Delphi process
will go live. Please spread the
word among your colleagues (clinicians
and allied health professionals)
and most importantly, submit your
questions!</t>
  </si>
  <si>
    <t>carrieweller1
Interested in setting research
priorities for UK trauma patients?
On 01 Jan 2019 the Delphi process
will go live. Please spread the
word among your colleagues (clinicians
and allied health professionals)
and most importantly, submit your
questions!</t>
  </si>
  <si>
    <t>edresearchrbft
Interested in setting research
priorities for UK trauma patients?
On 01 Jan 2019 the Delphi process
will go live. Please spread the
word among your colleagues (clinicians
and allied health professionals)
and most importantly, submit your
questions!</t>
  </si>
  <si>
    <t>marcusyalman
Interested in setting research
priorities for UK trauma patients?
On 01 Jan 2019 the Delphi process
will go live. Please spread the
word among your colleagues (clinicians
and allied health professionals)
and most importantly, submit your
questions!</t>
  </si>
  <si>
    <t xml:space="preserve">phkitpara
</t>
  </si>
  <si>
    <t>oxscar2016
@delphi_natric @LindAlliance I'd
also be v interested to hear how
others from #SoMe4Surgery approach
PPI (esp if not via @LindAlliance
) and at what point in the cycle
they begin - do they use the results
of a prospective audit to identify
a theme and then refine questions
with PPI or start before this?</t>
  </si>
  <si>
    <t>brethertonc
@BrethertonC @LindAlliance Yes.
interesting. seems difficult to
get PPI from start unless HCP have
drafted preliminary questions/topics.
But that may just be an arrogant
doctor talking _xD83E__xDD37_‍♂️ what do you
think @lynn_laidlaw @littlemissileo?</t>
  </si>
  <si>
    <t xml:space="preserve">oxford_trauma
</t>
  </si>
  <si>
    <t>drsaharfatima
Interested in setting research
priorities for UK trauma patients?
On 01 Jan 2019 the Delphi process
will go live. Please spread the
word among your colleagues (clinicians
and allied health professionals)
and most importantly, submit your
questions!</t>
  </si>
  <si>
    <t>wilsonmsj
@lynn_laidlaw @delphi_natric @BrethertonC
@LindAlliance @littlemissileo @emerge_research
@AllisonWorth4 @carol_porteous
I’m going to buy you coffee ☕️
sometime soon</t>
  </si>
  <si>
    <t>abbyharperpayne
@delphi_natric We are always up
for a bit of collaboration at @SMHMajorTrauma!
Keep us posted @WilsonMSJ</t>
  </si>
  <si>
    <t xml:space="preserve">smhmajortrauma
</t>
  </si>
  <si>
    <t xml:space="preserve">carol_porteous
</t>
  </si>
  <si>
    <t xml:space="preserve">allisonworth4
</t>
  </si>
  <si>
    <t>littlemissileo
@delphi_natric @BrethertonC @LindAlliance
@lynn_laidlaw Don’t think of the
I in PPI as involvement, it’s integration.
If you’re doing any research, when
you start to gather your team,
a PPI rep is as important a member
as everyone else. Include from
the start and you’ll have far better
outcomes.</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</si>
  <si>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</si>
  <si>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</si>
  <si>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</si>
  <si>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</si>
  <si>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</si>
  <si>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</si>
  <si>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</si>
  <si>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</si>
  <si>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</si>
  <si>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</si>
  <si>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</si>
  <si>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</si>
  <si>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</si>
  <si>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</si>
  <si>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</si>
  <si>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</si>
  <si>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</si>
  <si>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</si>
  <si>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</si>
  <si>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</si>
  <si>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</si>
  <si>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</si>
  <si>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</si>
  <si>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</si>
  <si>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1.0.1.407</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</si>
  <si>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</si>
  <si>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</si>
  <si>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</si>
  <si>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</si>
  <si>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</si>
  <si>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</si>
  <si>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</si>
  <si>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</si>
  <si>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</si>
  <si>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</si>
  <si>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</si>
  <si>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</si>
  <si>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</si>
  <si>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</si>
  <si>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</si>
  <si>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</si>
  <si>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</si>
  <si>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</si>
  <si>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</si>
  <si>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</si>
  <si>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</si>
  <si>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</si>
  <si>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</si>
  <si>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</si>
  <si>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</si>
  <si>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</si>
  <si>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</si>
  <si>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delphi</t>
  </si>
  <si>
    <t>trauma</t>
  </si>
  <si>
    <t>collaborative</t>
  </si>
  <si>
    <t>multidisciplinary</t>
  </si>
  <si>
    <t>patientcare</t>
  </si>
  <si>
    <t>Top Hashtags in Tweet in G1</t>
  </si>
  <si>
    <t>survey</t>
  </si>
  <si>
    <t>research</t>
  </si>
  <si>
    <t>Top Hashtags in Tweet in G2</t>
  </si>
  <si>
    <t>Top Hashtags in Tweet in G3</t>
  </si>
  <si>
    <t>Top Hashtags in Tweet in G4</t>
  </si>
  <si>
    <t>Top Hashtags in Tweet in G5</t>
  </si>
  <si>
    <t>Top Hashtags in Tweet in G6</t>
  </si>
  <si>
    <t>Top Hashtags in Tweet in G7</t>
  </si>
  <si>
    <t>Top Hashtags in Tweet</t>
  </si>
  <si>
    <t>delphi trauma survey research collaborative multidisciplinary patientcare collaborativeresearch seachange</t>
  </si>
  <si>
    <t>some4surgery noresearchaboutmewithoutme herniafriends</t>
  </si>
  <si>
    <t>Top Words in Tweet in Entire Graph</t>
  </si>
  <si>
    <t>Words in Sentiment List#1: Positive</t>
  </si>
  <si>
    <t>Words in Sentiment List#2: Negative</t>
  </si>
  <si>
    <t>Words in Sentiment List#3: Angry/Violent</t>
  </si>
  <si>
    <t>Non-categorized Words</t>
  </si>
  <si>
    <t>Total Words</t>
  </si>
  <si>
    <t>go</t>
  </si>
  <si>
    <t>live</t>
  </si>
  <si>
    <t>questions</t>
  </si>
  <si>
    <t>Top Words in Tweet in G1</t>
  </si>
  <si>
    <t>process</t>
  </si>
  <si>
    <t>01</t>
  </si>
  <si>
    <t>jan</t>
  </si>
  <si>
    <t>interested</t>
  </si>
  <si>
    <t>Top Words in Tweet in G2</t>
  </si>
  <si>
    <t>ppi</t>
  </si>
  <si>
    <t>patients</t>
  </si>
  <si>
    <t>setting</t>
  </si>
  <si>
    <t>Top Words in Tweet in G3</t>
  </si>
  <si>
    <t>launch</t>
  </si>
  <si>
    <t>study</t>
  </si>
  <si>
    <t>same</t>
  </si>
  <si>
    <t>day</t>
  </si>
  <si>
    <t>much</t>
  </si>
  <si>
    <t>needed</t>
  </si>
  <si>
    <t>work</t>
  </si>
  <si>
    <t>Top Words in Tweet in G4</t>
  </si>
  <si>
    <t>Top Words in Tweet in G5</t>
  </si>
  <si>
    <t>Top Words in Tweet in G6</t>
  </si>
  <si>
    <t>Top Words in Tweet in G7</t>
  </si>
  <si>
    <t>Top Words in Tweet</t>
  </si>
  <si>
    <t>trauma go live delphi questions process research 01 jan interested</t>
  </si>
  <si>
    <t>lindalliance delphi_natric ppi emerge_research brethertonc littlemissileo patients trauma setting questions</t>
  </si>
  <si>
    <t>trauma natric_research launch tela_natric study same day much needed work</t>
  </si>
  <si>
    <t>Top Word Pairs in Tweet in Entire Graph</t>
  </si>
  <si>
    <t>go,live</t>
  </si>
  <si>
    <t>01,jan</t>
  </si>
  <si>
    <t>setting,research</t>
  </si>
  <si>
    <t>research,priorities</t>
  </si>
  <si>
    <t>uk,trauma</t>
  </si>
  <si>
    <t>trauma,patients</t>
  </si>
  <si>
    <t>allied,health</t>
  </si>
  <si>
    <t>health,professionals</t>
  </si>
  <si>
    <t>interested,setting</t>
  </si>
  <si>
    <t>priorities,uk</t>
  </si>
  <si>
    <t>Top Word Pairs in Tweet in G1</t>
  </si>
  <si>
    <t>Top Word Pairs in Tweet in G2</t>
  </si>
  <si>
    <t>brethertonc,lindalliance</t>
  </si>
  <si>
    <t>delphi_natric,brethertonc</t>
  </si>
  <si>
    <t>lindalliance,littlemissileo</t>
  </si>
  <si>
    <t>delphi_natric,emerge_research</t>
  </si>
  <si>
    <t>emerge_research,lindalliance</t>
  </si>
  <si>
    <t>emerge_research,allisonworth4</t>
  </si>
  <si>
    <t>allisonworth4,carol_porteous</t>
  </si>
  <si>
    <t>littlemissileo,emerge_research</t>
  </si>
  <si>
    <t>Top Word Pairs in Tweet in G3</t>
  </si>
  <si>
    <t>natric_research,launch</t>
  </si>
  <si>
    <t>launch,tela_natric</t>
  </si>
  <si>
    <t>tela_natric,study</t>
  </si>
  <si>
    <t>study,same</t>
  </si>
  <si>
    <t>same,day</t>
  </si>
  <si>
    <t>day,much</t>
  </si>
  <si>
    <t>much,needed</t>
  </si>
  <si>
    <t>needed,work</t>
  </si>
  <si>
    <t>work,trauma</t>
  </si>
  <si>
    <t>trauma,laparotomy</t>
  </si>
  <si>
    <t>Top Word Pairs in Tweet in G4</t>
  </si>
  <si>
    <t>Top Word Pairs in Tweet in G5</t>
  </si>
  <si>
    <t>Top Word Pairs in Tweet in G6</t>
  </si>
  <si>
    <t>Top Word Pairs in Tweet in G7</t>
  </si>
  <si>
    <t>Top Word Pairs in Tweet</t>
  </si>
  <si>
    <t>go,live  01,jan  uk,trauma  allied,health  health,professionals  interested,setting  setting,research  research,priorities  priorities,uk  trauma,patients</t>
  </si>
  <si>
    <t>brethertonc,lindalliance  delphi_natric,brethertonc  lindalliance,littlemissileo  delphi_natric,emerge_research  emerge_research,lindalliance  emerge_research,allisonworth4  allisonworth4,carol_porteous  littlemissileo,emerge_research  setting,research  research,priorities</t>
  </si>
  <si>
    <t>natric_research,launch  launch,tela_natric  tela_natric,study  study,same  same,day  day,much  much,needed  needed,work  work,trauma  trauma,laparotomy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</si>
  <si>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</si>
  <si>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</si>
  <si>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</si>
  <si>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</si>
  <si>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</si>
  <si>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</si>
  <si>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</si>
  <si>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</si>
  <si>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</si>
  <si>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</si>
  <si>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</si>
  <si>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</si>
  <si>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</si>
  <si>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</si>
  <si>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</si>
  <si>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</si>
  <si>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</si>
  <si>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delphi_natric chrisconnolly83 brethertonc lynn_laidlaw</t>
  </si>
  <si>
    <t>delphi_natric lynn_laidlaw wilsonmsj abbyharperpayne brethertonc</t>
  </si>
  <si>
    <t>Top Mentioned in Tweet</t>
  </si>
  <si>
    <t>lindalliance lynn_laidlaw littlemissileo natric_research tela_natric emerge_research britishhernia augishealth nrcm2018 delphi_natric</t>
  </si>
  <si>
    <t>lindalliance emerge_research brethertonc littlemissileo delphi_natric allisonworth4 carol_porteous lynn_laidlaw smhmajortrauma britishhernia</t>
  </si>
  <si>
    <t>natric_research tela_natric</t>
  </si>
  <si>
    <t>victoriadicken4 annetuc_ot emilyd_pt</t>
  </si>
  <si>
    <t>Top Tweeters in Entire Graph</t>
  </si>
  <si>
    <t>Top Tweeters in G1</t>
  </si>
  <si>
    <t>Top Tweeters in G2</t>
  </si>
  <si>
    <t>Top Tweeters in G3</t>
  </si>
  <si>
    <t>Top Tweeters in G4</t>
  </si>
  <si>
    <t>Top Tweeters in G5</t>
  </si>
  <si>
    <t>Top Tweeters in G6</t>
  </si>
  <si>
    <t>Top Tweeters in G7</t>
  </si>
  <si>
    <t>Top Tweeters</t>
  </si>
  <si>
    <t>drlindadykes clifford0584 drol007 proftomquinn kerryhood ali1m sasconsultpara gasdoc2857 mdimairo _joemiddleton</t>
  </si>
  <si>
    <t>emerge_research lindalliance littlemissileo lynn_laidlaw britishhernia amanthesurgeon abbyharperpayne oxford_trauma augishealth wilsonmsj</t>
  </si>
  <si>
    <t>drjamesglasbey philmoss1 winters799 maxmarsden83 natric_research researchphoton tela_natric</t>
  </si>
  <si>
    <t>cathedwards_1 annetuc_ot victoriadicken4 emilyd_pt</t>
  </si>
  <si>
    <t>phkitpara marcusyalman</t>
  </si>
  <si>
    <t>respara_jb secamb_ccp</t>
  </si>
  <si>
    <t>toomuchaltitude anlecturer</t>
  </si>
  <si>
    <t>Top URLs in Tweet by Count</t>
  </si>
  <si>
    <t>Top URLs in Tweet by Salience</t>
  </si>
  <si>
    <t>Top Domains in Tweet by Count</t>
  </si>
  <si>
    <t>Top Domains in Tweet by Salience</t>
  </si>
  <si>
    <t>Top Hashtags in Tweet by Count</t>
  </si>
  <si>
    <t>delphi trauma seachange collaborativeresearch collaborative multidisciplinary patientcare survey research</t>
  </si>
  <si>
    <t>Top Hashtags in Tweet by Salience</t>
  </si>
  <si>
    <t>Top Words in Tweet by Count</t>
  </si>
  <si>
    <t>interested setting research priorities uk trauma patients 01 jan 2019</t>
  </si>
  <si>
    <t>trauma go live questions survey delphi lindalliance ppi lynn_laidlaw good</t>
  </si>
  <si>
    <t>delphi_natric toomuchaltitude interest</t>
  </si>
  <si>
    <t>survey great response pre launch 100 followers shy 24 hours</t>
  </si>
  <si>
    <t>01 jan questions chrisconnolly83 good question thanks asking link survey</t>
  </si>
  <si>
    <t>natric_research launch tela_natric study same day much needed work trauma</t>
  </si>
  <si>
    <t>trauma interested setting research priorities uk patients 01 jan 2019</t>
  </si>
  <si>
    <t>delphi_natric very interested</t>
  </si>
  <si>
    <t>lynn_laidlaw emerge_research lindalliance again good point well made ve three</t>
  </si>
  <si>
    <t>delphi_natric britishhernia lynn_laidlaw emerge_research lindalliance augishealth nrcm2018 absolutely correct patient</t>
  </si>
  <si>
    <t>delphi_natric lindalliance emerge_research patients brethertonc littlemissileo ppi setting great s</t>
  </si>
  <si>
    <t>delphi_natric secamb_ccp interested setting research priorities uk trauma patients 01</t>
  </si>
  <si>
    <t>delphi_natric victoriadicken4 annetuc_ot emilyd_pt</t>
  </si>
  <si>
    <t>hey uk trauma delphi delphi_natric thank following</t>
  </si>
  <si>
    <t>delphi_natric thanks follow peeps best wishes</t>
  </si>
  <si>
    <t>delphi_natric always thought allied health professionals clinicians fantastic please provide</t>
  </si>
  <si>
    <t>trauma go live delphi workforce backed droves 3 days gt</t>
  </si>
  <si>
    <t>delphi_natric phkitpara thoughts interested setting research priorities uk trauma patients</t>
  </si>
  <si>
    <t>lindalliance ppi delphi_natric v interested hear others some4surgery approach esp</t>
  </si>
  <si>
    <t>lindalliance ppi questions delphi_natric seems start process setting trauma interested</t>
  </si>
  <si>
    <t>delphi_natric lynn_laidlaw brethertonc lindalliance littlemissileo day emerge_research allisonworth4 carol_porteous m</t>
  </si>
  <si>
    <t>delphi_natric always up bit collaboration smhmajortrauma keep posted wilsonmsj</t>
  </si>
  <si>
    <t>ppi start delphi_natric brethertonc lindalliance lynn_laidlaw include better out questions</t>
  </si>
  <si>
    <t>Top Words in Tweet by Salience</t>
  </si>
  <si>
    <t>survey go live trauma questions delphi lindalliance ppi lynn_laidlaw good</t>
  </si>
  <si>
    <t>chrisconnolly83 good question thanks asking link survey google forms released</t>
  </si>
  <si>
    <t>interested setting research priorities uk patients 01 jan 2019 delphi</t>
  </si>
  <si>
    <t>s patients great trauma brethertonc littlemissileo ppi setting allisonworth4 carol_porteous</t>
  </si>
  <si>
    <t>always thought allied health professionals clinicians fantastic please provide link</t>
  </si>
  <si>
    <t>workforce backed droves 3 days gt 300 followers 48 hours</t>
  </si>
  <si>
    <t>go live workforce backed droves 3 days gt 300 followers</t>
  </si>
  <si>
    <t>ppi seems start process setting trauma interested hear approach theme</t>
  </si>
  <si>
    <t>survey day emerge_research allisonworth4 carol_porteous m launch trauma lynn_laidlaw brethertonc</t>
  </si>
  <si>
    <t>out questions don t think involvement s integration re doing</t>
  </si>
  <si>
    <t>Top Word Pairs in Tweet by Count</t>
  </si>
  <si>
    <t>interested,setting  setting,research  research,priorities  priorities,uk  uk,trauma  trauma,patients  patients,01  01,jan  jan,2019  2019,delphi</t>
  </si>
  <si>
    <t>go,live  01,jan  brethertonc,lindalliance  lindalliance,yes  yes,interesting  interesting,seems  seems,difficult  difficult,ppi  ppi,start  start,unless</t>
  </si>
  <si>
    <t>delphi_natric,toomuchaltitude  toomuchaltitude,interest</t>
  </si>
  <si>
    <t>great,response  response,survey  survey,pre  pre,launch  launch,100  100,followers  followers,shy  shy,24  24,hours  hours,one</t>
  </si>
  <si>
    <t>01,jan  chrisconnolly83,good  good,question  question,thanks  thanks,asking  asking,link  link,survey  survey,google  google,forms  forms,released</t>
  </si>
  <si>
    <t>delphi_natric,very  very,interested</t>
  </si>
  <si>
    <t>lynn_laidlaw,emerge_research  emerge_research,lindalliance  lindalliance,again  again,good  good,point  point,well  well,made  made,ve  ve,three  three,surgical</t>
  </si>
  <si>
    <t>delphi_natric,britishhernia  britishhernia,lynn_laidlaw  lynn_laidlaw,emerge_research  emerge_research,lindalliance  lindalliance,augishealth  augishealth,nrcm2018  nrcm2018,absolutely  absolutely,correct  correct,patient  patient,involvement</t>
  </si>
  <si>
    <t>delphi_natric,emerge_research  delphi_natric,brethertonc  brethertonc,lindalliance  lindalliance,littlemissileo  emerge_research,lindalliance  emerge_research,allisonworth4  allisonworth4,carol_porteous  wilsonmsj,delphi_natric  littlemissileo,emerge_research  priority,setting</t>
  </si>
  <si>
    <t>delphi_natric,secamb_ccp  interested,setting  setting,research  research,priorities  priorities,uk  uk,trauma  trauma,patients  patients,01  01,jan  jan,2019</t>
  </si>
  <si>
    <t>delphi_natric,victoriadicken4  victoriadicken4,annetuc_ot  annetuc_ot,emilyd_pt</t>
  </si>
  <si>
    <t>hey,uk  uk,trauma  trauma,delphi  delphi,delphi_natric  delphi_natric,thank  thank,following</t>
  </si>
  <si>
    <t>delphi_natric,thanks  thanks,follow  follow,peeps  peeps,best  best,wishes</t>
  </si>
  <si>
    <t>delphi_natric,always  always,thought  thought,allied  allied,health  health,professionals  professionals,clinicians  delphi_natric,fantastic  fantastic,please  please,provide  provide,link</t>
  </si>
  <si>
    <t>go,live  trauma,workforce  workforce,backed  backed,droves  droves,3  3,days  days,gt  gt,300  300,followers  followers,48</t>
  </si>
  <si>
    <t>delphi_natric,phkitpara  phkitpara,thoughts  interested,setting  setting,research  research,priorities  priorities,uk  uk,trauma  trauma,patients  patients,01  01,jan</t>
  </si>
  <si>
    <t>delphi_natric,lindalliance  lindalliance,v  v,interested  interested,hear  hear,others  others,some4surgery  some4surgery,approach  approach,ppi  ppi,esp  esp,via</t>
  </si>
  <si>
    <t>ppi,start  delphi_natric,lindalliance  approach,ppi  brethertonc,lindalliance  lindalliance,yes  yes,interesting  interesting,seems  seems,difficult  difficult,ppi  start,unless</t>
  </si>
  <si>
    <t>lynn_laidlaw,delphi_natric  delphi_natric,brethertonc  brethertonc,lindalliance  lindalliance,littlemissileo  littlemissileo,emerge_research  emerge_research,allisonworth4  allisonworth4,carol_porteous  carol_porteous,m  m,going  going,buy</t>
  </si>
  <si>
    <t>delphi_natric,always  always,up  up,bit  bit,collaboration  collaboration,smhmajortrauma  smhmajortrauma,keep  keep,posted  posted,wilsonmsj</t>
  </si>
  <si>
    <t>delphi_natric,brethertonc  brethertonc,lindalliance  lindalliance,lynn_laidlaw  lynn_laidlaw,don  don,t  t,think  think,ppi  ppi,involvement  involvement,s  s,integration</t>
  </si>
  <si>
    <t>Top Word Pairs in Tweet by Salience</t>
  </si>
  <si>
    <t>chrisconnolly83,good  good,question  question,thanks  thanks,asking  asking,link  link,survey  survey,google  google,forms  forms,released  released,01</t>
  </si>
  <si>
    <t>emerge_research,lindalliance  delphi_natric,brethertonc  brethertonc,lindalliance  lindalliance,littlemissileo  delphi_natric,emerge_research  emerge_research,allisonworth4  allisonworth4,carol_porteous  wilsonmsj,delphi_natric  littlemissileo,emerge_research  priority,setting</t>
  </si>
  <si>
    <t>trauma,workforce  workforce,backed  backed,droves  droves,3  3,days  days,gt  gt,300  300,followers  followers,48  48,hours</t>
  </si>
  <si>
    <t>littlemissileo,emerge_research  emerge_research,allisonworth4  allisonworth4,carol_porteous  lynn_laidlaw,delphi_natric  delphi_natric,brethertonc  brethertonc,lindalliance  lindalliance,littlemissileo  carol_porteous,m  m,going  going,buy</t>
  </si>
  <si>
    <t>lynn_laidlaw,don  don,t  t,think  think,ppi  ppi,involvement  involvement,s  s,integration  integration,re  re,doing  doing,research</t>
  </si>
  <si>
    <t>Word</t>
  </si>
  <si>
    <t>priorities</t>
  </si>
  <si>
    <t>uk</t>
  </si>
  <si>
    <t>professionals</t>
  </si>
  <si>
    <t>please</t>
  </si>
  <si>
    <t>colleagues</t>
  </si>
  <si>
    <t>clinicians</t>
  </si>
  <si>
    <t>allied</t>
  </si>
  <si>
    <t>health</t>
  </si>
  <si>
    <t>2019</t>
  </si>
  <si>
    <t>spread</t>
  </si>
  <si>
    <t>word</t>
  </si>
  <si>
    <t>importantly</t>
  </si>
  <si>
    <t>submit</t>
  </si>
  <si>
    <t>involved</t>
  </si>
  <si>
    <t>outcomes</t>
  </si>
  <si>
    <t>great</t>
  </si>
  <si>
    <t>start</t>
  </si>
  <si>
    <t>laparotomy</t>
  </si>
  <si>
    <t>followers</t>
  </si>
  <si>
    <t>hours</t>
  </si>
  <si>
    <t>days</t>
  </si>
  <si>
    <t>think</t>
  </si>
  <si>
    <t>s</t>
  </si>
  <si>
    <t>question</t>
  </si>
  <si>
    <t>ll</t>
  </si>
  <si>
    <t>point</t>
  </si>
  <si>
    <t>use</t>
  </si>
  <si>
    <t>good</t>
  </si>
  <si>
    <t>thinking</t>
  </si>
  <si>
    <t>help</t>
  </si>
  <si>
    <t>priority</t>
  </si>
  <si>
    <t>important</t>
  </si>
  <si>
    <t>better</t>
  </si>
  <si>
    <t>before</t>
  </si>
  <si>
    <t>seems</t>
  </si>
  <si>
    <t>response</t>
  </si>
  <si>
    <t>pre</t>
  </si>
  <si>
    <t>100</t>
  </si>
  <si>
    <t>shy</t>
  </si>
  <si>
    <t>24</t>
  </si>
  <si>
    <t>one</t>
  </si>
  <si>
    <t>submitted</t>
  </si>
  <si>
    <t>each</t>
  </si>
  <si>
    <t>valid</t>
  </si>
  <si>
    <t>robust</t>
  </si>
  <si>
    <t>already</t>
  </si>
  <si>
    <t>4</t>
  </si>
  <si>
    <t>until</t>
  </si>
  <si>
    <t>hear</t>
  </si>
  <si>
    <t>others</t>
  </si>
  <si>
    <t>approach</t>
  </si>
  <si>
    <t>theme</t>
  </si>
  <si>
    <t>workforce</t>
  </si>
  <si>
    <t>backed</t>
  </si>
  <si>
    <t>droves</t>
  </si>
  <si>
    <t>3</t>
  </si>
  <si>
    <t>gt</t>
  </si>
  <si>
    <t>300</t>
  </si>
  <si>
    <t>48</t>
  </si>
  <si>
    <t>aim</t>
  </si>
  <si>
    <t>around</t>
  </si>
  <si>
    <t>0900</t>
  </si>
  <si>
    <t>sore</t>
  </si>
  <si>
    <t>head</t>
  </si>
  <si>
    <t>dependent</t>
  </si>
  <si>
    <t>link</t>
  </si>
  <si>
    <t>thanks</t>
  </si>
  <si>
    <t>conference</t>
  </si>
  <si>
    <t>well</t>
  </si>
  <si>
    <t>year</t>
  </si>
  <si>
    <t>everyone</t>
  </si>
  <si>
    <t>bit</t>
  </si>
  <si>
    <t>thought</t>
  </si>
  <si>
    <t>planning</t>
  </si>
  <si>
    <t>networks</t>
  </si>
  <si>
    <t>different</t>
  </si>
  <si>
    <t>power</t>
  </si>
  <si>
    <t>m</t>
  </si>
  <si>
    <t>going</t>
  </si>
  <si>
    <t>involvement</t>
  </si>
  <si>
    <t>include</t>
  </si>
  <si>
    <t>out</t>
  </si>
  <si>
    <t>yes</t>
  </si>
  <si>
    <t>interesting</t>
  </si>
  <si>
    <t>difficult</t>
  </si>
  <si>
    <t>unless</t>
  </si>
  <si>
    <t>hcp</t>
  </si>
  <si>
    <t>drafted</t>
  </si>
  <si>
    <t>preliminary</t>
  </si>
  <si>
    <t>topics</t>
  </si>
  <si>
    <t>arrogant</t>
  </si>
  <si>
    <t>doctor</t>
  </si>
  <si>
    <t>talking</t>
  </si>
  <si>
    <t>always</t>
  </si>
  <si>
    <t>up</t>
  </si>
  <si>
    <t>exercise</t>
  </si>
  <si>
    <t>v</t>
  </si>
  <si>
    <t>esp</t>
  </si>
  <si>
    <t>cycle</t>
  </si>
  <si>
    <t>begin</t>
  </si>
  <si>
    <t>results</t>
  </si>
  <si>
    <t>prospective</t>
  </si>
  <si>
    <t>audit</t>
  </si>
  <si>
    <t>identify</t>
  </si>
  <si>
    <t>refine</t>
  </si>
  <si>
    <t>patient</t>
  </si>
  <si>
    <t>again</t>
  </si>
  <si>
    <t>made</t>
  </si>
  <si>
    <t>ve</t>
  </si>
  <si>
    <t>three</t>
  </si>
  <si>
    <t>surgical</t>
  </si>
  <si>
    <t>conferences</t>
  </si>
  <si>
    <t>representation</t>
  </si>
  <si>
    <t>podium</t>
  </si>
  <si>
    <t>asking</t>
  </si>
  <si>
    <t>google</t>
  </si>
  <si>
    <t>forms</t>
  </si>
  <si>
    <t>released</t>
  </si>
  <si>
    <t>easy</t>
  </si>
  <si>
    <t>quick</t>
  </si>
  <si>
    <t>hopefully</t>
  </si>
  <si>
    <t>plenty</t>
  </si>
  <si>
    <t>forthcoming</t>
  </si>
  <si>
    <t>giving</t>
  </si>
  <si>
    <t>time</t>
  </si>
  <si>
    <t>people</t>
  </si>
  <si>
    <t>put</t>
  </si>
  <si>
    <t>caps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</si>
  <si>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</si>
  <si>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</si>
  <si>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</si>
  <si>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</si>
  <si>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</si>
  <si>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</si>
  <si>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</si>
  <si>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</si>
  <si>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</si>
  <si>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</si>
  <si>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</si>
  <si>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</si>
  <si>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</si>
  <si>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</si>
  <si>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</si>
  <si>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</si>
  <si>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</si>
  <si>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</si>
  <si>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</si>
  <si>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</si>
  <si>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</si>
  <si>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</si>
  <si>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</si>
  <si>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</si>
  <si>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</si>
  <si>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</si>
  <si>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</si>
  <si>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</si>
  <si>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26, 115, 0</t>
  </si>
  <si>
    <t>53, 102, 0</t>
  </si>
  <si>
    <t>229, 13, 0</t>
  </si>
  <si>
    <t>112, 72, 0</t>
  </si>
  <si>
    <t>85, 85, 0</t>
  </si>
  <si>
    <t>Red</t>
  </si>
  <si>
    <t>G1: trauma go live delphi questions process research 01 jan interested</t>
  </si>
  <si>
    <t>G2: lindalliance delphi_natric ppi emerge_research brethertonc littlemissileo patients trauma setting questions</t>
  </si>
  <si>
    <t>G3: trauma natric_research launch tela_natric study same day much needed work</t>
  </si>
  <si>
    <t>Edge Weight▓1▓10▓0▓True▓Green▓Red▓▓Edge Weight▓1▓5▓0▓3▓10▓False▓Edge Weight▓1▓10▓0▓32▓6▓False▓▓0▓0▓0▓True▓Black▓Black▓▓Followers▓51▓2424▓0▓162▓1000▓False▓Followers▓51▓9800▓0▓100▓70▓False▓▓0▓0▓0▓0▓0▓False▓▓0▓0▓0▓0▓0▓False</t>
  </si>
  <si>
    <t>Subgraph</t>
  </si>
  <si>
    <t>GraphSource░TwitterSearch▓GraphTerm░@delphi_natric▓ImportDescription░The graph represents a network of 132 Twitter users whose recent tweets contained "@delphi_natric", or who were replied to or mentioned in those tweets, taken from a data set limited to a maximum of 18,000 tweets.  The network was obtained from Twitter on Wednesday, 02 January 2019 at 11:08 UTC.
The tweets in the network were tweeted over the 4-day, 6-hour, 18-minute period from Thursday, 27 December 2018 at 15:54 UTC to Monday, 31 December 2018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"mentions".▓ImportSuggestedTitle░@delphi_natric Twitter NodeXL SNA Map and Report for Wednesday, 02 January 2019 at 11:08 UTC▓ImportSuggestedFileNameNoExtension░2019-01-02 11-08-20 NodeXL Twitter Search @delphi_natric▓GroupingDescription░The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</si>
</sst>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975297"/>
        <c:axId val="59451082"/>
      </c:barChart>
      <c:catAx>
        <c:axId val="28975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451082"/>
        <c:crosses val="autoZero"/>
        <c:auto val="1"/>
        <c:lblOffset val="100"/>
        <c:noMultiLvlLbl val="0"/>
      </c:catAx>
      <c:valAx>
        <c:axId val="5945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5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297691"/>
        <c:axId val="50808308"/>
      </c:barChart>
      <c:catAx>
        <c:axId val="652976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08308"/>
        <c:crosses val="autoZero"/>
        <c:auto val="1"/>
        <c:lblOffset val="100"/>
        <c:noMultiLvlLbl val="0"/>
      </c:catAx>
      <c:valAx>
        <c:axId val="50808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621589"/>
        <c:axId val="21832254"/>
      </c:barChart>
      <c:catAx>
        <c:axId val="546215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832254"/>
        <c:crosses val="autoZero"/>
        <c:auto val="1"/>
        <c:lblOffset val="100"/>
        <c:noMultiLvlLbl val="0"/>
      </c:catAx>
      <c:valAx>
        <c:axId val="21832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1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272559"/>
        <c:axId val="23582120"/>
      </c:barChart>
      <c:catAx>
        <c:axId val="622725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582120"/>
        <c:crosses val="autoZero"/>
        <c:auto val="1"/>
        <c:lblOffset val="100"/>
        <c:noMultiLvlLbl val="0"/>
      </c:catAx>
      <c:valAx>
        <c:axId val="23582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72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912489"/>
        <c:axId val="31103538"/>
      </c:barChart>
      <c:catAx>
        <c:axId val="109124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103538"/>
        <c:crosses val="autoZero"/>
        <c:auto val="1"/>
        <c:lblOffset val="100"/>
        <c:noMultiLvlLbl val="0"/>
      </c:catAx>
      <c:valAx>
        <c:axId val="31103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12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496387"/>
        <c:axId val="36358620"/>
      </c:barChart>
      <c:catAx>
        <c:axId val="114963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358620"/>
        <c:crosses val="autoZero"/>
        <c:auto val="1"/>
        <c:lblOffset val="100"/>
        <c:noMultiLvlLbl val="0"/>
      </c:catAx>
      <c:valAx>
        <c:axId val="36358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96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792125"/>
        <c:axId val="59367078"/>
      </c:barChart>
      <c:catAx>
        <c:axId val="587921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67078"/>
        <c:crosses val="autoZero"/>
        <c:auto val="1"/>
        <c:lblOffset val="100"/>
        <c:noMultiLvlLbl val="0"/>
      </c:catAx>
      <c:valAx>
        <c:axId val="59367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2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541655"/>
        <c:axId val="44003984"/>
      </c:barChart>
      <c:catAx>
        <c:axId val="645416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003984"/>
        <c:crosses val="autoZero"/>
        <c:auto val="1"/>
        <c:lblOffset val="100"/>
        <c:noMultiLvlLbl val="0"/>
      </c:catAx>
      <c:valAx>
        <c:axId val="44003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41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491537"/>
        <c:axId val="7552922"/>
      </c:barChart>
      <c:catAx>
        <c:axId val="60491537"/>
        <c:scaling>
          <c:orientation val="minMax"/>
        </c:scaling>
        <c:axPos val="b"/>
        <c:delete val="1"/>
        <c:majorTickMark val="out"/>
        <c:minorTickMark val="none"/>
        <c:tickLblPos val="none"/>
        <c:crossAx val="7552922"/>
        <c:crosses val="autoZero"/>
        <c:auto val="1"/>
        <c:lblOffset val="100"/>
        <c:noMultiLvlLbl val="0"/>
      </c:catAx>
      <c:valAx>
        <c:axId val="7552922"/>
        <c:scaling>
          <c:orientation val="minMax"/>
        </c:scaling>
        <c:axPos val="l"/>
        <c:delete val="1"/>
        <c:majorTickMark val="out"/>
        <c:minorTickMark val="none"/>
        <c:tickLblPos val="none"/>
        <c:crossAx val="604915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jon_evans_u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delphi_natri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robertdock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nccucambrid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li1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mdocj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jaynaisbit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gasdoc285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jackie_burnet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hris_bish_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dan_bawd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drlindadyk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proftomqui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kerryhoo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lectur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oomuchaltitud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dimair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liminalenti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bagchisubh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rion_mcnaugh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basics_hq"/>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acheln7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asconsultp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clifford058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davidwa1376135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nderson10jay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mrashwor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artinresposit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sheffbea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teven17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gail_cars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iamyourgas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rossdavenpor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fra_latroni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lukestevens_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akourdou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faz_ch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omlloyd9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paton_cati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borthophysi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banerjee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barbara_tai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drlisa_ah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chrisconnolly8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drjamesglasb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tela_natri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natric_researc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maxmarsden8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hrislochr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husam_ismai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zudin_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kevindro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kangarooste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alex_m_mitche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westmidsphe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gscornel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ibrio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ondon_rt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wicsar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mattreed7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libbylilia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penelopefirshm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zoeclif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_joemiddlet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eslungaar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paramedichel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nrcm201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britishhern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amanthesurge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augishealt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lindallianc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emerge_researc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lynn_laidla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respara_jb"/>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secamb_ccp"/>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1liz1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stepsrehabu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cathedwards_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emilyd_p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annetuc_o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victoriadicken4"/>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edcline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drsarahedwar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philmoss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lincs999d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dunbari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cph_ca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lairesalisbur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iainmoppet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kategahr_kat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researchphot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emaroids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matt_westmor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pauladimarco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c_ahern2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dr_iain_smit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leechcaroli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drctri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chris_horl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stroppybrunet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katiejsheeh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edbaker_e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atocp_swal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docj8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gmmajortraum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rachelhowes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srikesav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jojenningsnh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misscharliex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winters799"/>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camanaesthes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drol00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drjerrytsa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kport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vicjewi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mears_jem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ukemtrau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dbootl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carrieweller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edresearchrbf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marcusyalm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phkitpar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oxscar2016"/>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brethertonc"/>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oxford_trau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rsaharfatim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wilsonmsj"/>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abbyharperpay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smhmajortraum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carol_porteou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allisonworth4"/>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littlemissile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67" totalsRowShown="0" headerRowDxfId="379" dataDxfId="343">
  <autoFilter ref="A2:BL267"/>
  <tableColumns count="64">
    <tableColumn id="1" name="Vertex 1" dataDxfId="328"/>
    <tableColumn id="2" name="Vertex 2" dataDxfId="326"/>
    <tableColumn id="3" name="Color" dataDxfId="327"/>
    <tableColumn id="4" name="Width" dataDxfId="352"/>
    <tableColumn id="11" name="Style" dataDxfId="351"/>
    <tableColumn id="5" name="Opacity" dataDxfId="350"/>
    <tableColumn id="6" name="Visibility" dataDxfId="349"/>
    <tableColumn id="10" name="Label" dataDxfId="348"/>
    <tableColumn id="12" name="Label Text Color" dataDxfId="347"/>
    <tableColumn id="13" name="Label Font Size" dataDxfId="346"/>
    <tableColumn id="14" name="Reciprocated?" dataDxfId="29"/>
    <tableColumn id="7" name="ID" dataDxfId="345"/>
    <tableColumn id="9" name="Dynamic Filter" dataDxfId="344"/>
    <tableColumn id="8" name="Add Your Own Columns Here" dataDxfId="325"/>
    <tableColumn id="15" name="Relationship" dataDxfId="324"/>
    <tableColumn id="16" name="Relationship Date (UTC)" dataDxfId="323"/>
    <tableColumn id="17" name="Tweet" dataDxfId="322"/>
    <tableColumn id="18" name="URLs in Tweet" dataDxfId="321"/>
    <tableColumn id="19" name="Domains in Tweet" dataDxfId="320"/>
    <tableColumn id="20" name="Hashtags in Tweet" dataDxfId="319"/>
    <tableColumn id="21" name="Media in Tweet" dataDxfId="318"/>
    <tableColumn id="22" name="Tweet Image File" dataDxfId="317"/>
    <tableColumn id="23" name="Tweet Date (UTC)" dataDxfId="316"/>
    <tableColumn id="24" name="Twitter Page for Tweet" dataDxfId="315"/>
    <tableColumn id="25" name="Latitude" dataDxfId="314"/>
    <tableColumn id="26" name="Longitude" dataDxfId="313"/>
    <tableColumn id="27" name="Imported ID" dataDxfId="312"/>
    <tableColumn id="28" name="In-Reply-To Tweet ID" dataDxfId="311"/>
    <tableColumn id="29" name="Favorited" dataDxfId="310"/>
    <tableColumn id="30" name="Favorite Count" dataDxfId="309"/>
    <tableColumn id="31" name="In-Reply-To User ID" dataDxfId="308"/>
    <tableColumn id="32" name="Is Quote Status" dataDxfId="307"/>
    <tableColumn id="33" name="Language" dataDxfId="306"/>
    <tableColumn id="34" name="Possibly Sensitive" dataDxfId="305"/>
    <tableColumn id="35" name="Quoted Status ID" dataDxfId="304"/>
    <tableColumn id="36" name="Retweeted" dataDxfId="303"/>
    <tableColumn id="37" name="Retweet Count" dataDxfId="302"/>
    <tableColumn id="38" name="Retweet ID" dataDxfId="301"/>
    <tableColumn id="39" name="Source" dataDxfId="300"/>
    <tableColumn id="40" name="Truncated" dataDxfId="299"/>
    <tableColumn id="41" name="Unified Twitter ID" dataDxfId="298"/>
    <tableColumn id="42" name="Imported Tweet Type" dataDxfId="297"/>
    <tableColumn id="43" name="Added By Extended Analysis" dataDxfId="296"/>
    <tableColumn id="44" name="Corrected By Extended Analysis" dataDxfId="295"/>
    <tableColumn id="45" name="Place Bounding Box" dataDxfId="294"/>
    <tableColumn id="46" name="Place Country" dataDxfId="293"/>
    <tableColumn id="47" name="Place Country Code" dataDxfId="292"/>
    <tableColumn id="48" name="Place Full Name" dataDxfId="291"/>
    <tableColumn id="49" name="Place ID" dataDxfId="290"/>
    <tableColumn id="50" name="Place Name" dataDxfId="289"/>
    <tableColumn id="51" name="Place Type" dataDxfId="288"/>
    <tableColumn id="52" name="Place URL" dataDxfId="28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249" dataDxfId="248">
  <autoFilter ref="A2:C18"/>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2" totalsRowShown="0" headerRowDxfId="242" dataDxfId="241">
  <autoFilter ref="A1:P2"/>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P5" totalsRowShown="0" headerRowDxfId="224" dataDxfId="223">
  <autoFilter ref="A4:P5"/>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P17" totalsRowShown="0" headerRowDxfId="206" dataDxfId="205">
  <autoFilter ref="A7:P17"/>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0:P30" totalsRowShown="0" headerRowDxfId="187" dataDxfId="186">
  <autoFilter ref="A20:P30"/>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3:P43" totalsRowShown="0" headerRowDxfId="168" dataDxfId="167">
  <autoFilter ref="A33:P43"/>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6:P52" totalsRowShown="0" headerRowDxfId="149" dataDxfId="148">
  <autoFilter ref="A46:P52"/>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5:P65" totalsRowShown="0" headerRowDxfId="146" dataDxfId="145">
  <autoFilter ref="A55:P65"/>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8:P78" totalsRowShown="0" headerRowDxfId="111" dataDxfId="110">
  <autoFilter ref="A68:P78"/>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4" totalsRowShown="0" headerRowDxfId="378" dataDxfId="329">
  <autoFilter ref="A2:BT134"/>
  <tableColumns count="72">
    <tableColumn id="1" name="Vertex" dataDxfId="342"/>
    <tableColumn id="72" name="Subgraph"/>
    <tableColumn id="2" name="Color" dataDxfId="341"/>
    <tableColumn id="5" name="Shape" dataDxfId="340"/>
    <tableColumn id="6" name="Size" dataDxfId="339"/>
    <tableColumn id="4" name="Opacity" dataDxfId="267"/>
    <tableColumn id="7" name="Image File" dataDxfId="265"/>
    <tableColumn id="3" name="Visibility" dataDxfId="266"/>
    <tableColumn id="10" name="Label" dataDxfId="338"/>
    <tableColumn id="16" name="Label Fill Color" dataDxfId="337"/>
    <tableColumn id="9" name="Label Position" dataDxfId="261"/>
    <tableColumn id="8" name="Tooltip" dataDxfId="259"/>
    <tableColumn id="18" name="Layout Order" dataDxfId="260"/>
    <tableColumn id="13" name="X" dataDxfId="336"/>
    <tableColumn id="14" name="Y" dataDxfId="335"/>
    <tableColumn id="12" name="Locked?" dataDxfId="334"/>
    <tableColumn id="19" name="Polar R" dataDxfId="333"/>
    <tableColumn id="20" name="Polar Angle" dataDxfId="33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31"/>
    <tableColumn id="28" name="Dynamic Filter" dataDxfId="330"/>
    <tableColumn id="17" name="Add Your Own Columns Here" dataDxfId="286"/>
    <tableColumn id="30" name="Name" dataDxfId="285"/>
    <tableColumn id="31" name="Followed" dataDxfId="284"/>
    <tableColumn id="32" name="Followers" dataDxfId="283"/>
    <tableColumn id="33" name="Tweets" dataDxfId="282"/>
    <tableColumn id="34" name="Favorites" dataDxfId="281"/>
    <tableColumn id="35" name="Time Zone UTC Offset (Seconds)" dataDxfId="280"/>
    <tableColumn id="36" name="Description" dataDxfId="279"/>
    <tableColumn id="37" name="Location" dataDxfId="278"/>
    <tableColumn id="38" name="Web" dataDxfId="277"/>
    <tableColumn id="39" name="Time Zone" dataDxfId="276"/>
    <tableColumn id="40" name="Joined Twitter Date (UTC)" dataDxfId="275"/>
    <tableColumn id="41" name="Profile Banner Url" dataDxfId="274"/>
    <tableColumn id="42" name="Default Profile" dataDxfId="273"/>
    <tableColumn id="43" name="Default Profile Image" dataDxfId="272"/>
    <tableColumn id="44" name="Geo Enabled" dataDxfId="271"/>
    <tableColumn id="45" name="Language" dataDxfId="270"/>
    <tableColumn id="46" name="Listed Count" dataDxfId="269"/>
    <tableColumn id="47" name="Profile Background Image Url" dataDxfId="268"/>
    <tableColumn id="48" name="Verified" dataDxfId="264"/>
    <tableColumn id="49" name="Custom Menu Item Text" dataDxfId="263"/>
    <tableColumn id="50" name="Custom Menu Item Action" dataDxfId="262"/>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389" totalsRowShown="0" headerRowDxfId="82" dataDxfId="81">
  <autoFilter ref="A1:G389"/>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79" totalsRowShown="0" headerRowDxfId="73" dataDxfId="72">
  <autoFilter ref="A1:L37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77">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376"/>
    <tableColumn id="20" name="Collapsed X"/>
    <tableColumn id="21" name="Collapsed Y"/>
    <tableColumn id="6" name="ID" dataDxfId="37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374" dataDxfId="373">
  <autoFilter ref="A1:C13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2"/>
    <tableColumn id="2" name="Degree Frequency" dataDxfId="371">
      <calculatedColumnFormula>COUNTIF(Vertices[Degree], "&gt;= " &amp; D2) - COUNTIF(Vertices[Degree], "&gt;=" &amp; D3)</calculatedColumnFormula>
    </tableColumn>
    <tableColumn id="3" name="In-Degree Bin" dataDxfId="370"/>
    <tableColumn id="4" name="In-Degree Frequency" dataDxfId="369">
      <calculatedColumnFormula>COUNTIF(Vertices[In-Degree], "&gt;= " &amp; F2) - COUNTIF(Vertices[In-Degree], "&gt;=" &amp; F3)</calculatedColumnFormula>
    </tableColumn>
    <tableColumn id="5" name="Out-Degree Bin" dataDxfId="368"/>
    <tableColumn id="6" name="Out-Degree Frequency" dataDxfId="367">
      <calculatedColumnFormula>COUNTIF(Vertices[Out-Degree], "&gt;= " &amp; H2) - COUNTIF(Vertices[Out-Degree], "&gt;=" &amp; H3)</calculatedColumnFormula>
    </tableColumn>
    <tableColumn id="7" name="Betweenness Centrality Bin" dataDxfId="366"/>
    <tableColumn id="8" name="Betweenness Centrality Frequency" dataDxfId="365">
      <calculatedColumnFormula>COUNTIF(Vertices[Betweenness Centrality], "&gt;= " &amp; J2) - COUNTIF(Vertices[Betweenness Centrality], "&gt;=" &amp; J3)</calculatedColumnFormula>
    </tableColumn>
    <tableColumn id="9" name="Closeness Centrality Bin" dataDxfId="364"/>
    <tableColumn id="10" name="Closeness Centrality Frequency" dataDxfId="363">
      <calculatedColumnFormula>COUNTIF(Vertices[Closeness Centrality], "&gt;= " &amp; L2) - COUNTIF(Vertices[Closeness Centrality], "&gt;=" &amp; L3)</calculatedColumnFormula>
    </tableColumn>
    <tableColumn id="11" name="Eigenvector Centrality Bin" dataDxfId="362"/>
    <tableColumn id="12" name="Eigenvector Centrality Frequency" dataDxfId="361">
      <calculatedColumnFormula>COUNTIF(Vertices[Eigenvector Centrality], "&gt;= " &amp; N2) - COUNTIF(Vertices[Eigenvector Centrality], "&gt;=" &amp; N3)</calculatedColumnFormula>
    </tableColumn>
    <tableColumn id="18" name="PageRank Bin" dataDxfId="360"/>
    <tableColumn id="17" name="PageRank Frequency" dataDxfId="359">
      <calculatedColumnFormula>COUNTIF(Vertices[Eigenvector Centrality], "&gt;= " &amp; P2) - COUNTIF(Vertices[Eigenvector Centrality], "&gt;=" &amp; P3)</calculatedColumnFormula>
    </tableColumn>
    <tableColumn id="13" name="Clustering Coefficient Bin" dataDxfId="358"/>
    <tableColumn id="14" name="Clustering Coefficient Frequency" dataDxfId="357">
      <calculatedColumnFormula>COUNTIF(Vertices[Clustering Coefficient], "&gt;= " &amp; R2) - COUNTIF(Vertices[Clustering Coefficient], "&gt;=" &amp; R3)</calculatedColumnFormula>
    </tableColumn>
    <tableColumn id="15" name="Dynamic Filter Bin" dataDxfId="356"/>
    <tableColumn id="16" name="Dynamic Filter Frequency" dataDxfId="35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vdA9elX4AAxpm_.jpg" TargetMode="External" /><Relationship Id="rId2" Type="http://schemas.openxmlformats.org/officeDocument/2006/relationships/hyperlink" Target="https://pbs.twimg.com/media/DvdA9elX4AAxpm_.jpg" TargetMode="External" /><Relationship Id="rId3" Type="http://schemas.openxmlformats.org/officeDocument/2006/relationships/hyperlink" Target="https://pbs.twimg.com/media/DvdA9elX4AAxpm_.jpg" TargetMode="External" /><Relationship Id="rId4" Type="http://schemas.openxmlformats.org/officeDocument/2006/relationships/hyperlink" Target="http://pbs.twimg.com/profile_images/781769079292067840/lJwdjTLi_normal.jpg" TargetMode="External" /><Relationship Id="rId5" Type="http://schemas.openxmlformats.org/officeDocument/2006/relationships/hyperlink" Target="http://pbs.twimg.com/profile_images/655783905232945152/YUc_yo6e_normal.png" TargetMode="External" /><Relationship Id="rId6" Type="http://schemas.openxmlformats.org/officeDocument/2006/relationships/hyperlink" Target="http://pbs.twimg.com/profile_images/956241307248267265/r_0rZgQ8_normal.jpg" TargetMode="External" /><Relationship Id="rId7" Type="http://schemas.openxmlformats.org/officeDocument/2006/relationships/hyperlink" Target="http://pbs.twimg.com/profile_images/1078338655532605445/tZY5n8NQ_normal.jpg" TargetMode="External" /><Relationship Id="rId8" Type="http://schemas.openxmlformats.org/officeDocument/2006/relationships/hyperlink" Target="http://pbs.twimg.com/profile_images/1056647413186904064/m2qNIFV8_normal.jpg" TargetMode="External" /><Relationship Id="rId9" Type="http://schemas.openxmlformats.org/officeDocument/2006/relationships/hyperlink" Target="http://pbs.twimg.com/profile_images/378800000125057205/2f194327236f4a8744e8d9752e06f478_normal.jpeg" TargetMode="External" /><Relationship Id="rId10" Type="http://schemas.openxmlformats.org/officeDocument/2006/relationships/hyperlink" Target="http://pbs.twimg.com/profile_images/1007181499744116737/JjiV6VRf_normal.jpg" TargetMode="External" /><Relationship Id="rId11" Type="http://schemas.openxmlformats.org/officeDocument/2006/relationships/hyperlink" Target="http://pbs.twimg.com/profile_images/1038683064308776960/aOQO-TOL_normal.jpg" TargetMode="External" /><Relationship Id="rId12" Type="http://schemas.openxmlformats.org/officeDocument/2006/relationships/hyperlink" Target="http://pbs.twimg.com/profile_images/1022758668213936128/dSqRmriy_normal.jpg" TargetMode="External" /><Relationship Id="rId13" Type="http://schemas.openxmlformats.org/officeDocument/2006/relationships/hyperlink" Target="http://pbs.twimg.com/profile_images/917572461553704961/OxkLU_LZ_normal.jpg" TargetMode="External" /><Relationship Id="rId14" Type="http://schemas.openxmlformats.org/officeDocument/2006/relationships/hyperlink" Target="http://pbs.twimg.com/profile_images/787291299661615104/yJ5S2Ymv_normal.jpg" TargetMode="External" /><Relationship Id="rId15" Type="http://schemas.openxmlformats.org/officeDocument/2006/relationships/hyperlink" Target="http://pbs.twimg.com/profile_images/1068268808853426176/wwHOVPQ0_normal.jpg" TargetMode="External" /><Relationship Id="rId16" Type="http://schemas.openxmlformats.org/officeDocument/2006/relationships/hyperlink" Target="http://pbs.twimg.com/profile_images/930123000757850112/s54M9nuz_normal.jpg" TargetMode="External" /><Relationship Id="rId17" Type="http://schemas.openxmlformats.org/officeDocument/2006/relationships/hyperlink" Target="http://pbs.twimg.com/profile_images/967022531730444288/bpQFrwl__normal.jpg" TargetMode="External" /><Relationship Id="rId18" Type="http://schemas.openxmlformats.org/officeDocument/2006/relationships/hyperlink" Target="http://pbs.twimg.com/profile_images/967022531730444288/bpQFrwl__normal.jpg" TargetMode="External" /><Relationship Id="rId19" Type="http://schemas.openxmlformats.org/officeDocument/2006/relationships/hyperlink" Target="http://pbs.twimg.com/profile_images/1065146788523446274/G72rQ88y_normal.jpg" TargetMode="External" /><Relationship Id="rId20" Type="http://schemas.openxmlformats.org/officeDocument/2006/relationships/hyperlink" Target="http://pbs.twimg.com/profile_images/1078767539835023361/n2esHPzC_normal.jpg" TargetMode="External" /><Relationship Id="rId21" Type="http://schemas.openxmlformats.org/officeDocument/2006/relationships/hyperlink" Target="http://pbs.twimg.com/profile_images/932066356870205440/PmEdFpIo_normal.jpg" TargetMode="External" /><Relationship Id="rId22" Type="http://schemas.openxmlformats.org/officeDocument/2006/relationships/hyperlink" Target="http://pbs.twimg.com/profile_images/1054668070164283392/lp5MOSfe_normal.jpg" TargetMode="External" /><Relationship Id="rId23" Type="http://schemas.openxmlformats.org/officeDocument/2006/relationships/hyperlink" Target="http://pbs.twimg.com/profile_images/532197678969401344/shOrfOoq_normal.jpeg" TargetMode="External" /><Relationship Id="rId24" Type="http://schemas.openxmlformats.org/officeDocument/2006/relationships/hyperlink" Target="http://pbs.twimg.com/profile_images/945085756741169152/2SrXCwaf_normal.jpg" TargetMode="External" /><Relationship Id="rId25" Type="http://schemas.openxmlformats.org/officeDocument/2006/relationships/hyperlink" Target="http://pbs.twimg.com/profile_images/1078732810519744512/TncJ5sf__normal.jpg" TargetMode="External" /><Relationship Id="rId26" Type="http://schemas.openxmlformats.org/officeDocument/2006/relationships/hyperlink" Target="http://pbs.twimg.com/profile_images/873272724512276480/NM0blSqH_normal.jpg" TargetMode="External" /><Relationship Id="rId27" Type="http://schemas.openxmlformats.org/officeDocument/2006/relationships/hyperlink" Target="http://pbs.twimg.com/profile_images/787730667861905413/LcqW55Gm_normal.jpg" TargetMode="External" /><Relationship Id="rId28" Type="http://schemas.openxmlformats.org/officeDocument/2006/relationships/hyperlink" Target="http://pbs.twimg.com/profile_images/845717076878802946/ajr7DJe4_normal.jpg" TargetMode="External" /><Relationship Id="rId29" Type="http://schemas.openxmlformats.org/officeDocument/2006/relationships/hyperlink" Target="http://pbs.twimg.com/profile_images/1025112702845415425/DZCnf62d_normal.jpg" TargetMode="External" /><Relationship Id="rId30" Type="http://schemas.openxmlformats.org/officeDocument/2006/relationships/hyperlink" Target="http://pbs.twimg.com/profile_images/1060899247111970816/vYgyfLXg_normal.jpg" TargetMode="External" /><Relationship Id="rId31" Type="http://schemas.openxmlformats.org/officeDocument/2006/relationships/hyperlink" Target="http://pbs.twimg.com/profile_images/865178980755709953/ug_IwhFR_normal.jpg" TargetMode="External" /><Relationship Id="rId32" Type="http://schemas.openxmlformats.org/officeDocument/2006/relationships/hyperlink" Target="http://pbs.twimg.com/profile_images/668936335982469120/5U-0sx3P_normal.jpg" TargetMode="External" /><Relationship Id="rId33" Type="http://schemas.openxmlformats.org/officeDocument/2006/relationships/hyperlink" Target="http://pbs.twimg.com/profile_images/748514039463022592/bPhvD9mA_normal.jpg" TargetMode="External" /><Relationship Id="rId34" Type="http://schemas.openxmlformats.org/officeDocument/2006/relationships/hyperlink" Target="http://pbs.twimg.com/profile_images/2851383583/f45f13302211b95ac6af6d20ad6636fe_normal.png" TargetMode="External" /><Relationship Id="rId35" Type="http://schemas.openxmlformats.org/officeDocument/2006/relationships/hyperlink" Target="http://pbs.twimg.com/profile_images/1016341506284769280/vK46aVq8_normal.jpg" TargetMode="External" /><Relationship Id="rId36" Type="http://schemas.openxmlformats.org/officeDocument/2006/relationships/hyperlink" Target="http://pbs.twimg.com/profile_images/929835150564839425/DJue9zSn_normal.jpg" TargetMode="External" /><Relationship Id="rId37" Type="http://schemas.openxmlformats.org/officeDocument/2006/relationships/hyperlink" Target="http://pbs.twimg.com/profile_images/1048234159049793536/tn2Tlx1L_normal.jpg" TargetMode="External" /><Relationship Id="rId38" Type="http://schemas.openxmlformats.org/officeDocument/2006/relationships/hyperlink" Target="http://pbs.twimg.com/profile_images/774584907880247298/JZt1azVA_normal.jpg" TargetMode="External" /><Relationship Id="rId39" Type="http://schemas.openxmlformats.org/officeDocument/2006/relationships/hyperlink" Target="http://pbs.twimg.com/profile_images/756271667832352768/P5Mdtxuc_normal.jpg" TargetMode="External" /><Relationship Id="rId40" Type="http://schemas.openxmlformats.org/officeDocument/2006/relationships/hyperlink" Target="http://pbs.twimg.com/profile_images/2667259421/8966264c73f8cc7c724607bda83b41d3_normal.jpeg" TargetMode="External" /><Relationship Id="rId41" Type="http://schemas.openxmlformats.org/officeDocument/2006/relationships/hyperlink" Target="http://pbs.twimg.com/profile_images/631165569824329728/0Y-ohzJn_normal.jpg" TargetMode="External" /><Relationship Id="rId42" Type="http://schemas.openxmlformats.org/officeDocument/2006/relationships/hyperlink" Target="http://pbs.twimg.com/profile_images/475227400192925696/d0hyEeZ7_normal.jpeg" TargetMode="External" /><Relationship Id="rId43" Type="http://schemas.openxmlformats.org/officeDocument/2006/relationships/hyperlink" Target="http://pbs.twimg.com/profile_images/1032580450701770753/1yVo_hPR_normal.jpg" TargetMode="External" /><Relationship Id="rId44" Type="http://schemas.openxmlformats.org/officeDocument/2006/relationships/hyperlink" Target="http://pbs.twimg.com/profile_images/683649402662219776/EHUj-6q__normal.jpg" TargetMode="External" /><Relationship Id="rId45" Type="http://schemas.openxmlformats.org/officeDocument/2006/relationships/hyperlink" Target="http://pbs.twimg.com/profile_images/1027994612424691713/9eoSPdM__normal.jpg" TargetMode="External" /><Relationship Id="rId46" Type="http://schemas.openxmlformats.org/officeDocument/2006/relationships/hyperlink" Target="http://pbs.twimg.com/profile_images/1059872786406170627/lqpf22wF_normal.jpg" TargetMode="External" /><Relationship Id="rId47" Type="http://schemas.openxmlformats.org/officeDocument/2006/relationships/hyperlink" Target="http://pbs.twimg.com/profile_images/3398224402/2acd19823870f92de93928be86a2643e_normal.jpeg" TargetMode="External" /><Relationship Id="rId48" Type="http://schemas.openxmlformats.org/officeDocument/2006/relationships/hyperlink" Target="http://pbs.twimg.com/profile_images/3398224402/2acd19823870f92de93928be86a2643e_normal.jpeg" TargetMode="External" /><Relationship Id="rId49" Type="http://schemas.openxmlformats.org/officeDocument/2006/relationships/hyperlink" Target="http://pbs.twimg.com/profile_images/378800000515345590/c0e54f89adf4d0412cee53574b9c9846_normal.jpeg" TargetMode="External" /><Relationship Id="rId50" Type="http://schemas.openxmlformats.org/officeDocument/2006/relationships/hyperlink" Target="http://pbs.twimg.com/profile_images/378800000515345590/c0e54f89adf4d0412cee53574b9c9846_normal.jpeg" TargetMode="External" /><Relationship Id="rId51" Type="http://schemas.openxmlformats.org/officeDocument/2006/relationships/hyperlink" Target="http://pbs.twimg.com/profile_images/378800000515345590/c0e54f89adf4d0412cee53574b9c9846_normal.jpeg" TargetMode="External" /><Relationship Id="rId52" Type="http://schemas.openxmlformats.org/officeDocument/2006/relationships/hyperlink" Target="http://pbs.twimg.com/profile_images/675218934803644416/aQYoMqiN_normal.jpg" TargetMode="External" /><Relationship Id="rId53" Type="http://schemas.openxmlformats.org/officeDocument/2006/relationships/hyperlink" Target="http://pbs.twimg.com/profile_images/675218934803644416/aQYoMqiN_normal.jpg" TargetMode="External" /><Relationship Id="rId54" Type="http://schemas.openxmlformats.org/officeDocument/2006/relationships/hyperlink" Target="http://pbs.twimg.com/profile_images/675218934803644416/aQYoMqiN_normal.jpg" TargetMode="External" /><Relationship Id="rId55" Type="http://schemas.openxmlformats.org/officeDocument/2006/relationships/hyperlink" Target="http://pbs.twimg.com/profile_images/675218934803644416/aQYoMqiN_normal.jpg" TargetMode="External" /><Relationship Id="rId56" Type="http://schemas.openxmlformats.org/officeDocument/2006/relationships/hyperlink" Target="http://pbs.twimg.com/profile_images/926576600858193921/hKvzI7z-_normal.jpg" TargetMode="External" /><Relationship Id="rId57" Type="http://schemas.openxmlformats.org/officeDocument/2006/relationships/hyperlink" Target="http://pbs.twimg.com/profile_images/970657500604305409/q4HuO4Tu_normal.jpg" TargetMode="External" /><Relationship Id="rId58" Type="http://schemas.openxmlformats.org/officeDocument/2006/relationships/hyperlink" Target="http://pbs.twimg.com/profile_images/783659730401161216/umx_Q1lb_normal.jpg" TargetMode="External" /><Relationship Id="rId59" Type="http://schemas.openxmlformats.org/officeDocument/2006/relationships/hyperlink" Target="http://pbs.twimg.com/profile_images/953262929247322114/H3SoCrkY_normal.jpg" TargetMode="External" /><Relationship Id="rId60" Type="http://schemas.openxmlformats.org/officeDocument/2006/relationships/hyperlink" Target="http://pbs.twimg.com/profile_images/3497459861/4bef22f10a92966c214a1a1e1fa0ec59_normal.jpeg" TargetMode="External" /><Relationship Id="rId61" Type="http://schemas.openxmlformats.org/officeDocument/2006/relationships/hyperlink" Target="http://pbs.twimg.com/profile_images/814599474198749185/erOJB203_normal.jpg" TargetMode="External" /><Relationship Id="rId62" Type="http://schemas.openxmlformats.org/officeDocument/2006/relationships/hyperlink" Target="http://pbs.twimg.com/profile_images/535423277481488384/VrHFpXfv_normal.jpeg" TargetMode="External" /><Relationship Id="rId63" Type="http://schemas.openxmlformats.org/officeDocument/2006/relationships/hyperlink" Target="http://pbs.twimg.com/profile_images/673094734865375232/KnJH5GPO_normal.jpg" TargetMode="External" /><Relationship Id="rId64" Type="http://schemas.openxmlformats.org/officeDocument/2006/relationships/hyperlink" Target="http://pbs.twimg.com/profile_images/983672933074784256/kGzes_Tl_normal.jpg" TargetMode="External" /><Relationship Id="rId65" Type="http://schemas.openxmlformats.org/officeDocument/2006/relationships/hyperlink" Target="http://pbs.twimg.com/profile_images/414014887325876224/5viLsnvO_normal.jpeg" TargetMode="External" /><Relationship Id="rId66" Type="http://schemas.openxmlformats.org/officeDocument/2006/relationships/hyperlink" Target="http://pbs.twimg.com/profile_images/1062613004607467520/AwlnUaru_normal.jpg" TargetMode="External" /><Relationship Id="rId67" Type="http://schemas.openxmlformats.org/officeDocument/2006/relationships/hyperlink" Target="http://pbs.twimg.com/profile_images/411859646475825154/M6DaQQLF_normal.jpeg" TargetMode="External" /><Relationship Id="rId68" Type="http://schemas.openxmlformats.org/officeDocument/2006/relationships/hyperlink" Target="http://pbs.twimg.com/profile_images/1020432656893345794/3x97ZAP__normal.jpg" TargetMode="External" /><Relationship Id="rId69" Type="http://schemas.openxmlformats.org/officeDocument/2006/relationships/hyperlink" Target="http://pbs.twimg.com/profile_images/921852300150345728/BB9GEgVY_normal.jpg" TargetMode="External" /><Relationship Id="rId70" Type="http://schemas.openxmlformats.org/officeDocument/2006/relationships/hyperlink" Target="http://pbs.twimg.com/profile_images/467174007/360_icon_normal.jpg" TargetMode="External" /><Relationship Id="rId71" Type="http://schemas.openxmlformats.org/officeDocument/2006/relationships/hyperlink" Target="http://pbs.twimg.com/profile_images/1054283259830505472/5_MwSPPe_normal.jpg" TargetMode="External" /><Relationship Id="rId72" Type="http://schemas.openxmlformats.org/officeDocument/2006/relationships/hyperlink" Target="http://pbs.twimg.com/profile_images/962418519571910657/ZMG6DS3x_normal.jpg" TargetMode="External" /><Relationship Id="rId73" Type="http://schemas.openxmlformats.org/officeDocument/2006/relationships/hyperlink" Target="http://pbs.twimg.com/profile_images/998244083901452288/G5lMO_l6_normal.jpg" TargetMode="External" /><Relationship Id="rId74" Type="http://schemas.openxmlformats.org/officeDocument/2006/relationships/hyperlink" Target="http://pbs.twimg.com/profile_images/1059872786406170627/lqpf22wF_normal.jpg" TargetMode="External" /><Relationship Id="rId75" Type="http://schemas.openxmlformats.org/officeDocument/2006/relationships/hyperlink" Target="http://pbs.twimg.com/profile_images/623866668381507584/YaK4PDPk_normal.png" TargetMode="External" /><Relationship Id="rId76" Type="http://schemas.openxmlformats.org/officeDocument/2006/relationships/hyperlink" Target="http://pbs.twimg.com/profile_images/606954102250049536/pTshflZG_normal.png" TargetMode="External" /><Relationship Id="rId77" Type="http://schemas.openxmlformats.org/officeDocument/2006/relationships/hyperlink" Target="http://pbs.twimg.com/profile_images/1059872786406170627/lqpf22wF_normal.jpg" TargetMode="External" /><Relationship Id="rId78" Type="http://schemas.openxmlformats.org/officeDocument/2006/relationships/hyperlink" Target="http://pbs.twimg.com/profile_images/623866668381507584/YaK4PDPk_normal.png" TargetMode="External" /><Relationship Id="rId79" Type="http://schemas.openxmlformats.org/officeDocument/2006/relationships/hyperlink" Target="http://pbs.twimg.com/profile_images/606954102250049536/pTshflZG_normal.png" TargetMode="External" /><Relationship Id="rId80" Type="http://schemas.openxmlformats.org/officeDocument/2006/relationships/hyperlink" Target="http://pbs.twimg.com/profile_images/1059872786406170627/lqpf22wF_normal.jpg" TargetMode="External" /><Relationship Id="rId81" Type="http://schemas.openxmlformats.org/officeDocument/2006/relationships/hyperlink" Target="http://pbs.twimg.com/profile_images/623866668381507584/YaK4PDPk_normal.png" TargetMode="External" /><Relationship Id="rId82" Type="http://schemas.openxmlformats.org/officeDocument/2006/relationships/hyperlink" Target="http://pbs.twimg.com/profile_images/623866668381507584/YaK4PDPk_normal.png" TargetMode="External" /><Relationship Id="rId83" Type="http://schemas.openxmlformats.org/officeDocument/2006/relationships/hyperlink" Target="http://pbs.twimg.com/profile_images/623866668381507584/YaK4PDPk_normal.png" TargetMode="External" /><Relationship Id="rId84" Type="http://schemas.openxmlformats.org/officeDocument/2006/relationships/hyperlink" Target="http://pbs.twimg.com/profile_images/623866668381507584/YaK4PDPk_normal.png" TargetMode="External" /><Relationship Id="rId85" Type="http://schemas.openxmlformats.org/officeDocument/2006/relationships/hyperlink" Target="http://pbs.twimg.com/profile_images/606954102250049536/pTshflZG_normal.png" TargetMode="External" /><Relationship Id="rId86" Type="http://schemas.openxmlformats.org/officeDocument/2006/relationships/hyperlink" Target="http://pbs.twimg.com/profile_images/606954102250049536/pTshflZG_normal.png" TargetMode="External" /><Relationship Id="rId87" Type="http://schemas.openxmlformats.org/officeDocument/2006/relationships/hyperlink" Target="http://pbs.twimg.com/profile_images/606954102250049536/pTshflZG_normal.png" TargetMode="External" /><Relationship Id="rId88" Type="http://schemas.openxmlformats.org/officeDocument/2006/relationships/hyperlink" Target="http://pbs.twimg.com/profile_images/606954102250049536/pTshflZG_normal.png" TargetMode="External" /><Relationship Id="rId89" Type="http://schemas.openxmlformats.org/officeDocument/2006/relationships/hyperlink" Target="http://pbs.twimg.com/profile_images/606954102250049536/pTshflZG_normal.png" TargetMode="External" /><Relationship Id="rId90" Type="http://schemas.openxmlformats.org/officeDocument/2006/relationships/hyperlink" Target="http://pbs.twimg.com/profile_images/1066498969893785606/-GlgF2eE_normal.jpg" TargetMode="External" /><Relationship Id="rId91" Type="http://schemas.openxmlformats.org/officeDocument/2006/relationships/hyperlink" Target="http://pbs.twimg.com/profile_images/1066498969893785606/-GlgF2eE_normal.jpg" TargetMode="External" /><Relationship Id="rId92" Type="http://schemas.openxmlformats.org/officeDocument/2006/relationships/hyperlink" Target="http://pbs.twimg.com/profile_images/1066498969893785606/-GlgF2eE_normal.jpg" TargetMode="External" /><Relationship Id="rId93" Type="http://schemas.openxmlformats.org/officeDocument/2006/relationships/hyperlink" Target="http://pbs.twimg.com/profile_images/1033478904000983040/Gr7lcJVJ_normal.jpg" TargetMode="External" /><Relationship Id="rId94" Type="http://schemas.openxmlformats.org/officeDocument/2006/relationships/hyperlink" Target="http://pbs.twimg.com/profile_images/861982590064107521/uYQqMv7L_normal.jpg" TargetMode="External" /><Relationship Id="rId95" Type="http://schemas.openxmlformats.org/officeDocument/2006/relationships/hyperlink" Target="http://pbs.twimg.com/profile_images/744680664922992640/lmGGXbvV_normal.jpg" TargetMode="External" /><Relationship Id="rId96" Type="http://schemas.openxmlformats.org/officeDocument/2006/relationships/hyperlink" Target="http://pbs.twimg.com/profile_images/744680664922992640/lmGGXbvV_normal.jpg" TargetMode="External" /><Relationship Id="rId97" Type="http://schemas.openxmlformats.org/officeDocument/2006/relationships/hyperlink" Target="http://pbs.twimg.com/profile_images/850755554679173123/-kLFogTy_normal.jpg" TargetMode="External" /><Relationship Id="rId98" Type="http://schemas.openxmlformats.org/officeDocument/2006/relationships/hyperlink" Target="http://pbs.twimg.com/profile_images/744680664922992640/lmGGXbvV_normal.jpg" TargetMode="External" /><Relationship Id="rId99" Type="http://schemas.openxmlformats.org/officeDocument/2006/relationships/hyperlink" Target="http://pbs.twimg.com/profile_images/744680664922992640/lmGGXbvV_normal.jpg" TargetMode="External" /><Relationship Id="rId100" Type="http://schemas.openxmlformats.org/officeDocument/2006/relationships/hyperlink" Target="http://pbs.twimg.com/profile_images/960451289636360192/8vTnLvWk_normal.jpg" TargetMode="External" /><Relationship Id="rId101" Type="http://schemas.openxmlformats.org/officeDocument/2006/relationships/hyperlink" Target="http://pbs.twimg.com/profile_images/977277443844268032/W_vDBrd1_normal.jpg" TargetMode="External" /><Relationship Id="rId102" Type="http://schemas.openxmlformats.org/officeDocument/2006/relationships/hyperlink" Target="http://pbs.twimg.com/profile_images/482155308023029760/92U2d_zz_normal.jpeg" TargetMode="External" /><Relationship Id="rId103" Type="http://schemas.openxmlformats.org/officeDocument/2006/relationships/hyperlink" Target="http://pbs.twimg.com/profile_images/482155308023029760/92U2d_zz_normal.jpeg" TargetMode="External" /><Relationship Id="rId104" Type="http://schemas.openxmlformats.org/officeDocument/2006/relationships/hyperlink" Target="http://pbs.twimg.com/profile_images/482155308023029760/92U2d_zz_normal.jpeg" TargetMode="External" /><Relationship Id="rId105" Type="http://schemas.openxmlformats.org/officeDocument/2006/relationships/hyperlink" Target="http://pbs.twimg.com/profile_images/633684440280100865/0cPz9y_V_normal.jpg" TargetMode="External" /><Relationship Id="rId106" Type="http://schemas.openxmlformats.org/officeDocument/2006/relationships/hyperlink" Target="http://pbs.twimg.com/profile_images/1038070330445709313/sTBgXfPA_normal.jpg" TargetMode="External" /><Relationship Id="rId107" Type="http://schemas.openxmlformats.org/officeDocument/2006/relationships/hyperlink" Target="http://pbs.twimg.com/profile_images/881004845792100352/oFD95h-C_normal.jpg" TargetMode="External" /><Relationship Id="rId108" Type="http://schemas.openxmlformats.org/officeDocument/2006/relationships/hyperlink" Target="http://pbs.twimg.com/profile_images/735863464233668608/oTlTKryi_normal.jpg" TargetMode="External" /><Relationship Id="rId109" Type="http://schemas.openxmlformats.org/officeDocument/2006/relationships/hyperlink" Target="http://pbs.twimg.com/profile_images/736231507300225025/4mKDUCTZ_normal.jpg" TargetMode="External" /><Relationship Id="rId110" Type="http://schemas.openxmlformats.org/officeDocument/2006/relationships/hyperlink" Target="http://pbs.twimg.com/profile_images/1062279361829785608/jFvhaBi3_normal.jpg" TargetMode="External" /><Relationship Id="rId111" Type="http://schemas.openxmlformats.org/officeDocument/2006/relationships/hyperlink" Target="http://pbs.twimg.com/profile_images/977161794979540992/NYJbiGob_normal.jpg" TargetMode="External" /><Relationship Id="rId112" Type="http://schemas.openxmlformats.org/officeDocument/2006/relationships/hyperlink" Target="http://pbs.twimg.com/profile_images/977161794979540992/NYJbiGob_normal.jpg" TargetMode="External" /><Relationship Id="rId113" Type="http://schemas.openxmlformats.org/officeDocument/2006/relationships/hyperlink" Target="http://pbs.twimg.com/profile_images/977161794979540992/NYJbiGob_normal.jpg" TargetMode="External" /><Relationship Id="rId114" Type="http://schemas.openxmlformats.org/officeDocument/2006/relationships/hyperlink" Target="http://pbs.twimg.com/profile_images/1051761319202906114/E5CIcLKP_normal.jpg" TargetMode="External" /><Relationship Id="rId115" Type="http://schemas.openxmlformats.org/officeDocument/2006/relationships/hyperlink" Target="http://pbs.twimg.com/profile_images/440922312666132480/UcwdVk2g_normal.jpeg" TargetMode="External" /><Relationship Id="rId116" Type="http://schemas.openxmlformats.org/officeDocument/2006/relationships/hyperlink" Target="http://pbs.twimg.com/profile_images/1043860426537271296/_7g_iLUc_normal.jpg" TargetMode="External" /><Relationship Id="rId117" Type="http://schemas.openxmlformats.org/officeDocument/2006/relationships/hyperlink" Target="http://pbs.twimg.com/profile_images/718935566662909952/MSqER3G8_normal.jpg" TargetMode="External" /><Relationship Id="rId118" Type="http://schemas.openxmlformats.org/officeDocument/2006/relationships/hyperlink" Target="http://pbs.twimg.com/profile_images/501535980487069698/x0N3MObg_normal.jpeg" TargetMode="External" /><Relationship Id="rId119" Type="http://schemas.openxmlformats.org/officeDocument/2006/relationships/hyperlink" Target="http://pbs.twimg.com/profile_images/1071863084782968833/mVM4eUo-_normal.jpg" TargetMode="External" /><Relationship Id="rId120" Type="http://schemas.openxmlformats.org/officeDocument/2006/relationships/hyperlink" Target="http://pbs.twimg.com/profile_images/1018040166408212480/fROmpLOf_normal.jpg" TargetMode="External" /><Relationship Id="rId121" Type="http://schemas.openxmlformats.org/officeDocument/2006/relationships/hyperlink" Target="http://pbs.twimg.com/profile_images/1065585166905675776/HVZe2yJK_normal.jpg" TargetMode="External" /><Relationship Id="rId122" Type="http://schemas.openxmlformats.org/officeDocument/2006/relationships/hyperlink" Target="http://pbs.twimg.com/profile_images/1004645565446131712/VqhID7Mb_normal.jpg" TargetMode="External" /><Relationship Id="rId123" Type="http://schemas.openxmlformats.org/officeDocument/2006/relationships/hyperlink" Target="http://pbs.twimg.com/profile_images/1002228127093985280/dR9IzjdL_normal.jpg" TargetMode="External" /><Relationship Id="rId124" Type="http://schemas.openxmlformats.org/officeDocument/2006/relationships/hyperlink" Target="http://pbs.twimg.com/profile_images/513719583988264960/ge6k0Io6_normal.jpeg" TargetMode="External" /><Relationship Id="rId125" Type="http://schemas.openxmlformats.org/officeDocument/2006/relationships/hyperlink" Target="http://pbs.twimg.com/profile_images/795664503958544384/zyr0VdJw_normal.jpg" TargetMode="External" /><Relationship Id="rId126" Type="http://schemas.openxmlformats.org/officeDocument/2006/relationships/hyperlink" Target="http://pbs.twimg.com/profile_images/795240334074773508/ipyHhCn9_normal.jpg" TargetMode="External" /><Relationship Id="rId127" Type="http://schemas.openxmlformats.org/officeDocument/2006/relationships/hyperlink" Target="http://pbs.twimg.com/profile_images/1068278427717906435/s69R8RXN_normal.jpg" TargetMode="External" /><Relationship Id="rId128" Type="http://schemas.openxmlformats.org/officeDocument/2006/relationships/hyperlink" Target="http://pbs.twimg.com/profile_images/1023693630261915648/HFcCylLr_normal.jpg" TargetMode="External" /><Relationship Id="rId129" Type="http://schemas.openxmlformats.org/officeDocument/2006/relationships/hyperlink" Target="http://pbs.twimg.com/profile_images/943001855709405184/Z0frw2yi_normal.jpg" TargetMode="External" /><Relationship Id="rId130" Type="http://schemas.openxmlformats.org/officeDocument/2006/relationships/hyperlink" Target="http://pbs.twimg.com/profile_images/943001855709405184/Z0frw2yi_normal.jpg" TargetMode="External" /><Relationship Id="rId131" Type="http://schemas.openxmlformats.org/officeDocument/2006/relationships/hyperlink" Target="http://pbs.twimg.com/profile_images/1052620735477366784/IIurLaf5_normal.jpg" TargetMode="External" /><Relationship Id="rId132" Type="http://schemas.openxmlformats.org/officeDocument/2006/relationships/hyperlink" Target="http://pbs.twimg.com/profile_images/1052620735477366784/IIurLaf5_normal.jpg" TargetMode="External" /><Relationship Id="rId133" Type="http://schemas.openxmlformats.org/officeDocument/2006/relationships/hyperlink" Target="http://pbs.twimg.com/profile_images/1014072413481553920/_AgJKfnd_normal.jpg" TargetMode="External" /><Relationship Id="rId134" Type="http://schemas.openxmlformats.org/officeDocument/2006/relationships/hyperlink" Target="http://pbs.twimg.com/profile_images/638228358984298496/5G_l714m_normal.jpg" TargetMode="External" /><Relationship Id="rId135" Type="http://schemas.openxmlformats.org/officeDocument/2006/relationships/hyperlink" Target="http://pbs.twimg.com/profile_images/638228358984298496/5G_l714m_normal.jpg" TargetMode="External" /><Relationship Id="rId136" Type="http://schemas.openxmlformats.org/officeDocument/2006/relationships/hyperlink" Target="http://pbs.twimg.com/profile_images/638228358984298496/5G_l714m_normal.jpg" TargetMode="External" /><Relationship Id="rId137" Type="http://schemas.openxmlformats.org/officeDocument/2006/relationships/hyperlink" Target="http://pbs.twimg.com/profile_images/638228358984298496/5G_l714m_normal.jpg" TargetMode="External" /><Relationship Id="rId138" Type="http://schemas.openxmlformats.org/officeDocument/2006/relationships/hyperlink" Target="http://pbs.twimg.com/profile_images/638228358984298496/5G_l714m_normal.jpg" TargetMode="External" /><Relationship Id="rId139" Type="http://schemas.openxmlformats.org/officeDocument/2006/relationships/hyperlink" Target="http://pbs.twimg.com/profile_images/949795034773315584/gP0MzPCh_normal.jpg" TargetMode="External" /><Relationship Id="rId140" Type="http://schemas.openxmlformats.org/officeDocument/2006/relationships/hyperlink" Target="http://pbs.twimg.com/profile_images/860596861727526912/Ua761TEu_normal.jpg" TargetMode="External" /><Relationship Id="rId141" Type="http://schemas.openxmlformats.org/officeDocument/2006/relationships/hyperlink" Target="http://pbs.twimg.com/profile_images/791943756731654146/j5FPBp6c_normal.jpg" TargetMode="External" /><Relationship Id="rId142" Type="http://schemas.openxmlformats.org/officeDocument/2006/relationships/hyperlink" Target="http://pbs.twimg.com/profile_images/959882144268148738/WCmjFTqR_normal.jpg" TargetMode="External" /><Relationship Id="rId143" Type="http://schemas.openxmlformats.org/officeDocument/2006/relationships/hyperlink" Target="http://pbs.twimg.com/profile_images/1053182122507284480/MSm87fz3_normal.jpg" TargetMode="External" /><Relationship Id="rId144" Type="http://schemas.openxmlformats.org/officeDocument/2006/relationships/hyperlink" Target="http://pbs.twimg.com/profile_images/644943228098224128/QC-uIuCN_normal.jpg" TargetMode="External" /><Relationship Id="rId145" Type="http://schemas.openxmlformats.org/officeDocument/2006/relationships/hyperlink" Target="http://pbs.twimg.com/profile_images/475752378860179457/Ele_0fSi_normal.jpeg" TargetMode="External" /><Relationship Id="rId146" Type="http://schemas.openxmlformats.org/officeDocument/2006/relationships/hyperlink" Target="http://pbs.twimg.com/profile_images/819512159927463936/QwjzmbLK_normal.jpg" TargetMode="External" /><Relationship Id="rId147" Type="http://schemas.openxmlformats.org/officeDocument/2006/relationships/hyperlink" Target="http://pbs.twimg.com/profile_images/871822418926608386/WbO2lOQO_normal.jpg" TargetMode="External" /><Relationship Id="rId148" Type="http://schemas.openxmlformats.org/officeDocument/2006/relationships/hyperlink" Target="http://pbs.twimg.com/profile_images/953674413689442304/P9vcPl1X_normal.jpg" TargetMode="External" /><Relationship Id="rId149" Type="http://schemas.openxmlformats.org/officeDocument/2006/relationships/hyperlink" Target="http://pbs.twimg.com/profile_images/1037067993707163648/MHn8KBSX_normal.jpg" TargetMode="External" /><Relationship Id="rId150" Type="http://schemas.openxmlformats.org/officeDocument/2006/relationships/hyperlink" Target="http://pbs.twimg.com/profile_images/1037067993707163648/MHn8KBSX_normal.jpg" TargetMode="External" /><Relationship Id="rId151" Type="http://schemas.openxmlformats.org/officeDocument/2006/relationships/hyperlink" Target="http://pbs.twimg.com/profile_images/1037067993707163648/MHn8KBSX_normal.jpg" TargetMode="External" /><Relationship Id="rId152" Type="http://schemas.openxmlformats.org/officeDocument/2006/relationships/hyperlink" Target="http://pbs.twimg.com/profile_images/799311597869142017/7oxMNr6x_normal.jpg" TargetMode="External" /><Relationship Id="rId153" Type="http://schemas.openxmlformats.org/officeDocument/2006/relationships/hyperlink" Target="http://pbs.twimg.com/profile_images/799311597869142017/7oxMNr6x_normal.jpg" TargetMode="External" /><Relationship Id="rId154" Type="http://schemas.openxmlformats.org/officeDocument/2006/relationships/hyperlink" Target="http://pbs.twimg.com/profile_images/799311597869142017/7oxMNr6x_normal.jpg" TargetMode="External" /><Relationship Id="rId155" Type="http://schemas.openxmlformats.org/officeDocument/2006/relationships/hyperlink" Target="http://pbs.twimg.com/profile_images/542456784963649536/WTX1HC2j_normal.png" TargetMode="External" /><Relationship Id="rId156" Type="http://schemas.openxmlformats.org/officeDocument/2006/relationships/hyperlink" Target="http://pbs.twimg.com/profile_images/1078993305608818688/fG4fKTnx_normal.jpg" TargetMode="External" /><Relationship Id="rId157" Type="http://schemas.openxmlformats.org/officeDocument/2006/relationships/hyperlink" Target="http://pbs.twimg.com/profile_images/1059872786406170627/lqpf22wF_normal.jpg" TargetMode="External" /><Relationship Id="rId158" Type="http://schemas.openxmlformats.org/officeDocument/2006/relationships/hyperlink" Target="http://pbs.twimg.com/profile_images/910871834073141249/i3h_c88c_normal.jpg" TargetMode="External" /><Relationship Id="rId159" Type="http://schemas.openxmlformats.org/officeDocument/2006/relationships/hyperlink" Target="http://pbs.twimg.com/profile_images/1059872786406170627/lqpf22wF_normal.jpg" TargetMode="External" /><Relationship Id="rId160" Type="http://schemas.openxmlformats.org/officeDocument/2006/relationships/hyperlink" Target="http://pbs.twimg.com/profile_images/910871834073141249/i3h_c88c_normal.jpg" TargetMode="External" /><Relationship Id="rId161" Type="http://schemas.openxmlformats.org/officeDocument/2006/relationships/hyperlink" Target="http://pbs.twimg.com/profile_images/1048246079467278337/NNWk6RDK_normal.jpg" TargetMode="External" /><Relationship Id="rId162" Type="http://schemas.openxmlformats.org/officeDocument/2006/relationships/hyperlink" Target="http://pbs.twimg.com/profile_images/910871834073141249/i3h_c88c_normal.jpg" TargetMode="External" /><Relationship Id="rId163" Type="http://schemas.openxmlformats.org/officeDocument/2006/relationships/hyperlink" Target="http://pbs.twimg.com/profile_images/1048246079467278337/NNWk6RDK_normal.jpg" TargetMode="External" /><Relationship Id="rId164" Type="http://schemas.openxmlformats.org/officeDocument/2006/relationships/hyperlink" Target="http://pbs.twimg.com/profile_images/1048246079467278337/NNWk6RDK_normal.jpg" TargetMode="External" /><Relationship Id="rId165" Type="http://schemas.openxmlformats.org/officeDocument/2006/relationships/hyperlink" Target="http://pbs.twimg.com/profile_images/910871834073141249/i3h_c88c_normal.jpg" TargetMode="External" /><Relationship Id="rId166" Type="http://schemas.openxmlformats.org/officeDocument/2006/relationships/hyperlink" Target="http://pbs.twimg.com/profile_images/910871834073141249/i3h_c88c_normal.jpg" TargetMode="External" /><Relationship Id="rId167" Type="http://schemas.openxmlformats.org/officeDocument/2006/relationships/hyperlink" Target="http://pbs.twimg.com/profile_images/910871834073141249/i3h_c88c_normal.jpg" TargetMode="External" /><Relationship Id="rId168" Type="http://schemas.openxmlformats.org/officeDocument/2006/relationships/hyperlink" Target="http://pbs.twimg.com/profile_images/1070427194747437057/NRrToJei_normal.jpg" TargetMode="External" /><Relationship Id="rId169" Type="http://schemas.openxmlformats.org/officeDocument/2006/relationships/hyperlink" Target="http://pbs.twimg.com/profile_images/1070427194747437057/NRrToJei_normal.jpg" TargetMode="External" /><Relationship Id="rId170" Type="http://schemas.openxmlformats.org/officeDocument/2006/relationships/hyperlink" Target="http://pbs.twimg.com/profile_images/1070427194747437057/NRrToJei_normal.jpg" TargetMode="External" /><Relationship Id="rId171" Type="http://schemas.openxmlformats.org/officeDocument/2006/relationships/hyperlink" Target="http://pbs.twimg.com/profile_images/910871834073141249/i3h_c88c_normal.jpg" TargetMode="External" /><Relationship Id="rId172" Type="http://schemas.openxmlformats.org/officeDocument/2006/relationships/hyperlink" Target="http://pbs.twimg.com/profile_images/910871834073141249/i3h_c88c_normal.jpg" TargetMode="External" /><Relationship Id="rId173" Type="http://schemas.openxmlformats.org/officeDocument/2006/relationships/hyperlink" Target="http://pbs.twimg.com/profile_images/1070427194747437057/NRrToJei_normal.jpg" TargetMode="External" /><Relationship Id="rId174" Type="http://schemas.openxmlformats.org/officeDocument/2006/relationships/hyperlink" Target="http://pbs.twimg.com/profile_images/1070427194747437057/NRrToJei_normal.jpg" TargetMode="External" /><Relationship Id="rId175" Type="http://schemas.openxmlformats.org/officeDocument/2006/relationships/hyperlink" Target="http://pbs.twimg.com/profile_images/1070427194747437057/NRrToJei_normal.jpg" TargetMode="External" /><Relationship Id="rId176" Type="http://schemas.openxmlformats.org/officeDocument/2006/relationships/hyperlink" Target="http://pbs.twimg.com/profile_images/1059872786406170627/lqpf22wF_normal.jpg" TargetMode="External" /><Relationship Id="rId177" Type="http://schemas.openxmlformats.org/officeDocument/2006/relationships/hyperlink" Target="http://pbs.twimg.com/profile_images/1072135487203303424/6lOr3N3c_normal.jpg" TargetMode="External" /><Relationship Id="rId178" Type="http://schemas.openxmlformats.org/officeDocument/2006/relationships/hyperlink" Target="http://pbs.twimg.com/profile_images/910871834073141249/i3h_c88c_normal.jpg" TargetMode="External" /><Relationship Id="rId179" Type="http://schemas.openxmlformats.org/officeDocument/2006/relationships/hyperlink" Target="http://pbs.twimg.com/profile_images/910871834073141249/i3h_c88c_normal.jpg" TargetMode="External" /><Relationship Id="rId180" Type="http://schemas.openxmlformats.org/officeDocument/2006/relationships/hyperlink" Target="http://pbs.twimg.com/profile_images/1070427194747437057/NRrToJei_normal.jpg" TargetMode="External" /><Relationship Id="rId181" Type="http://schemas.openxmlformats.org/officeDocument/2006/relationships/hyperlink" Target="http://pbs.twimg.com/profile_images/1070427194747437057/NRrToJei_normal.jpg" TargetMode="External" /><Relationship Id="rId182" Type="http://schemas.openxmlformats.org/officeDocument/2006/relationships/hyperlink" Target="http://pbs.twimg.com/profile_images/1070427194747437057/NRrToJei_normal.jpg" TargetMode="External" /><Relationship Id="rId183" Type="http://schemas.openxmlformats.org/officeDocument/2006/relationships/hyperlink" Target="https://pbs.twimg.com/media/DvdA9elX4AAxpm_.jpg" TargetMode="External" /><Relationship Id="rId184" Type="http://schemas.openxmlformats.org/officeDocument/2006/relationships/hyperlink" Target="http://pbs.twimg.com/profile_images/1070427194747437057/NRrToJei_normal.jpg" TargetMode="External" /><Relationship Id="rId185" Type="http://schemas.openxmlformats.org/officeDocument/2006/relationships/hyperlink" Target="http://pbs.twimg.com/profile_images/1070427194747437057/NRrToJei_normal.jpg" TargetMode="External" /><Relationship Id="rId186" Type="http://schemas.openxmlformats.org/officeDocument/2006/relationships/hyperlink" Target="http://pbs.twimg.com/profile_images/1070427194747437057/NRrToJei_normal.jpg" TargetMode="External" /><Relationship Id="rId187" Type="http://schemas.openxmlformats.org/officeDocument/2006/relationships/hyperlink" Target="http://pbs.twimg.com/profile_images/1070427194747437057/NRrToJei_normal.jpg" TargetMode="External" /><Relationship Id="rId188" Type="http://schemas.openxmlformats.org/officeDocument/2006/relationships/hyperlink" Target="http://pbs.twimg.com/profile_images/1070427194747437057/NRrToJei_normal.jpg" TargetMode="External" /><Relationship Id="rId189" Type="http://schemas.openxmlformats.org/officeDocument/2006/relationships/hyperlink" Target="http://pbs.twimg.com/profile_images/1059872786406170627/lqpf22wF_normal.jpg" TargetMode="External" /><Relationship Id="rId190" Type="http://schemas.openxmlformats.org/officeDocument/2006/relationships/hyperlink" Target="http://pbs.twimg.com/profile_images/542456784963649536/WTX1HC2j_normal.png" TargetMode="External" /><Relationship Id="rId191" Type="http://schemas.openxmlformats.org/officeDocument/2006/relationships/hyperlink" Target="http://pbs.twimg.com/profile_images/1074405409421737984/Z4eXIvVl_normal.jpg" TargetMode="External" /><Relationship Id="rId192" Type="http://schemas.openxmlformats.org/officeDocument/2006/relationships/hyperlink" Target="http://pbs.twimg.com/profile_images/1074405409421737984/Z4eXIvVl_normal.jpg" TargetMode="External" /><Relationship Id="rId193" Type="http://schemas.openxmlformats.org/officeDocument/2006/relationships/hyperlink" Target="http://pbs.twimg.com/profile_images/1074405409421737984/Z4eXIvVl_normal.jpg" TargetMode="External" /><Relationship Id="rId194" Type="http://schemas.openxmlformats.org/officeDocument/2006/relationships/hyperlink" Target="http://pbs.twimg.com/profile_images/1074405409421737984/Z4eXIvVl_normal.jpg" TargetMode="External" /><Relationship Id="rId195" Type="http://schemas.openxmlformats.org/officeDocument/2006/relationships/hyperlink" Target="http://pbs.twimg.com/profile_images/1074405409421737984/Z4eXIvVl_normal.jpg" TargetMode="External" /><Relationship Id="rId196" Type="http://schemas.openxmlformats.org/officeDocument/2006/relationships/hyperlink" Target="http://pbs.twimg.com/profile_images/1074405409421737984/Z4eXIvVl_normal.jpg" TargetMode="External" /><Relationship Id="rId197" Type="http://schemas.openxmlformats.org/officeDocument/2006/relationships/hyperlink" Target="http://pbs.twimg.com/profile_images/1074405409421737984/Z4eXIvVl_normal.jpg" TargetMode="External" /><Relationship Id="rId198" Type="http://schemas.openxmlformats.org/officeDocument/2006/relationships/hyperlink" Target="http://pbs.twimg.com/profile_images/1074405409421737984/Z4eXIvVl_normal.jpg" TargetMode="External" /><Relationship Id="rId199" Type="http://schemas.openxmlformats.org/officeDocument/2006/relationships/hyperlink" Target="http://pbs.twimg.com/profile_images/910871834073141249/i3h_c88c_normal.jpg" TargetMode="External" /><Relationship Id="rId200" Type="http://schemas.openxmlformats.org/officeDocument/2006/relationships/hyperlink" Target="http://pbs.twimg.com/profile_images/910871834073141249/i3h_c88c_normal.jpg" TargetMode="External" /><Relationship Id="rId201" Type="http://schemas.openxmlformats.org/officeDocument/2006/relationships/hyperlink" Target="http://pbs.twimg.com/profile_images/910871834073141249/i3h_c88c_normal.jpg" TargetMode="External" /><Relationship Id="rId202" Type="http://schemas.openxmlformats.org/officeDocument/2006/relationships/hyperlink" Target="http://pbs.twimg.com/profile_images/1070427194747437057/NRrToJei_normal.jpg" TargetMode="External" /><Relationship Id="rId203" Type="http://schemas.openxmlformats.org/officeDocument/2006/relationships/hyperlink" Target="http://pbs.twimg.com/profile_images/1070427194747437057/NRrToJei_normal.jpg" TargetMode="External" /><Relationship Id="rId204" Type="http://schemas.openxmlformats.org/officeDocument/2006/relationships/hyperlink" Target="http://pbs.twimg.com/profile_images/1070427194747437057/NRrToJei_normal.jpg" TargetMode="External" /><Relationship Id="rId205" Type="http://schemas.openxmlformats.org/officeDocument/2006/relationships/hyperlink" Target="http://pbs.twimg.com/profile_images/1070427194747437057/NRrToJei_normal.jpg" TargetMode="External" /><Relationship Id="rId206" Type="http://schemas.openxmlformats.org/officeDocument/2006/relationships/hyperlink" Target="http://pbs.twimg.com/profile_images/1070427194747437057/NRrToJei_normal.jpg" TargetMode="External" /><Relationship Id="rId207" Type="http://schemas.openxmlformats.org/officeDocument/2006/relationships/hyperlink" Target="http://pbs.twimg.com/profile_images/1059872786406170627/lqpf22wF_normal.jpg" TargetMode="External" /><Relationship Id="rId208" Type="http://schemas.openxmlformats.org/officeDocument/2006/relationships/hyperlink" Target="http://pbs.twimg.com/profile_images/1059872786406170627/lqpf22wF_normal.jpg" TargetMode="External" /><Relationship Id="rId209" Type="http://schemas.openxmlformats.org/officeDocument/2006/relationships/hyperlink" Target="http://pbs.twimg.com/profile_images/542456784963649536/WTX1HC2j_normal.png" TargetMode="External" /><Relationship Id="rId210" Type="http://schemas.openxmlformats.org/officeDocument/2006/relationships/hyperlink" Target="http://pbs.twimg.com/profile_images/542456784963649536/WTX1HC2j_normal.png" TargetMode="External" /><Relationship Id="rId211" Type="http://schemas.openxmlformats.org/officeDocument/2006/relationships/hyperlink" Target="http://pbs.twimg.com/profile_images/542456784963649536/WTX1HC2j_normal.png" TargetMode="External" /><Relationship Id="rId212" Type="http://schemas.openxmlformats.org/officeDocument/2006/relationships/hyperlink" Target="http://pbs.twimg.com/profile_images/542456784963649536/WTX1HC2j_normal.png" TargetMode="External" /><Relationship Id="rId213" Type="http://schemas.openxmlformats.org/officeDocument/2006/relationships/hyperlink" Target="http://pbs.twimg.com/profile_images/910871834073141249/i3h_c88c_normal.jpg" TargetMode="External" /><Relationship Id="rId214" Type="http://schemas.openxmlformats.org/officeDocument/2006/relationships/hyperlink" Target="http://pbs.twimg.com/profile_images/910871834073141249/i3h_c88c_normal.jpg" TargetMode="External" /><Relationship Id="rId215" Type="http://schemas.openxmlformats.org/officeDocument/2006/relationships/hyperlink" Target="http://pbs.twimg.com/profile_images/910871834073141249/i3h_c88c_normal.jpg" TargetMode="External" /><Relationship Id="rId216" Type="http://schemas.openxmlformats.org/officeDocument/2006/relationships/hyperlink" Target="http://pbs.twimg.com/profile_images/1070427194747437057/NRrToJei_normal.jpg" TargetMode="External" /><Relationship Id="rId217" Type="http://schemas.openxmlformats.org/officeDocument/2006/relationships/hyperlink" Target="http://pbs.twimg.com/profile_images/1070427194747437057/NRrToJei_normal.jpg" TargetMode="External" /><Relationship Id="rId218" Type="http://schemas.openxmlformats.org/officeDocument/2006/relationships/hyperlink" Target="https://pbs.twimg.com/media/DvdA9elX4AAxpm_.jpg" TargetMode="External" /><Relationship Id="rId219" Type="http://schemas.openxmlformats.org/officeDocument/2006/relationships/hyperlink" Target="http://pbs.twimg.com/profile_images/1070427194747437057/NRrToJei_normal.jpg" TargetMode="External" /><Relationship Id="rId220" Type="http://schemas.openxmlformats.org/officeDocument/2006/relationships/hyperlink" Target="http://pbs.twimg.com/profile_images/1070427194747437057/NRrToJei_normal.jpg" TargetMode="External" /><Relationship Id="rId221" Type="http://schemas.openxmlformats.org/officeDocument/2006/relationships/hyperlink" Target="http://pbs.twimg.com/profile_images/1070427194747437057/NRrToJei_normal.jpg" TargetMode="External" /><Relationship Id="rId222" Type="http://schemas.openxmlformats.org/officeDocument/2006/relationships/hyperlink" Target="http://pbs.twimg.com/profile_images/1070427194747437057/NRrToJei_normal.jpg" TargetMode="External" /><Relationship Id="rId223" Type="http://schemas.openxmlformats.org/officeDocument/2006/relationships/hyperlink" Target="http://pbs.twimg.com/profile_images/1070427194747437057/NRrToJei_normal.jpg" TargetMode="External" /><Relationship Id="rId224" Type="http://schemas.openxmlformats.org/officeDocument/2006/relationships/hyperlink" Target="http://pbs.twimg.com/profile_images/1070427194747437057/NRrToJei_normal.jpg" TargetMode="External" /><Relationship Id="rId225" Type="http://schemas.openxmlformats.org/officeDocument/2006/relationships/hyperlink" Target="http://pbs.twimg.com/profile_images/1070427194747437057/NRrToJei_normal.jpg" TargetMode="External" /><Relationship Id="rId226" Type="http://schemas.openxmlformats.org/officeDocument/2006/relationships/hyperlink" Target="http://pbs.twimg.com/profile_images/1059872786406170627/lqpf22wF_normal.jpg" TargetMode="External" /><Relationship Id="rId227" Type="http://schemas.openxmlformats.org/officeDocument/2006/relationships/hyperlink" Target="http://pbs.twimg.com/profile_images/542456784963649536/WTX1HC2j_normal.png" TargetMode="External" /><Relationship Id="rId228" Type="http://schemas.openxmlformats.org/officeDocument/2006/relationships/hyperlink" Target="http://pbs.twimg.com/profile_images/542456784963649536/WTX1HC2j_normal.png" TargetMode="External" /><Relationship Id="rId229" Type="http://schemas.openxmlformats.org/officeDocument/2006/relationships/hyperlink" Target="http://pbs.twimg.com/profile_images/542456784963649536/WTX1HC2j_normal.png" TargetMode="External" /><Relationship Id="rId230" Type="http://schemas.openxmlformats.org/officeDocument/2006/relationships/hyperlink" Target="http://pbs.twimg.com/profile_images/542456784963649536/WTX1HC2j_normal.png" TargetMode="External" /><Relationship Id="rId231" Type="http://schemas.openxmlformats.org/officeDocument/2006/relationships/hyperlink" Target="http://pbs.twimg.com/profile_images/542456784963649536/WTX1HC2j_normal.png" TargetMode="External" /><Relationship Id="rId232" Type="http://schemas.openxmlformats.org/officeDocument/2006/relationships/hyperlink" Target="http://pbs.twimg.com/profile_images/542456784963649536/WTX1HC2j_normal.png" TargetMode="External" /><Relationship Id="rId233" Type="http://schemas.openxmlformats.org/officeDocument/2006/relationships/hyperlink" Target="http://pbs.twimg.com/profile_images/910871834073141249/i3h_c88c_normal.jpg" TargetMode="External" /><Relationship Id="rId234" Type="http://schemas.openxmlformats.org/officeDocument/2006/relationships/hyperlink" Target="http://pbs.twimg.com/profile_images/910871834073141249/i3h_c88c_normal.jpg" TargetMode="External" /><Relationship Id="rId235" Type="http://schemas.openxmlformats.org/officeDocument/2006/relationships/hyperlink" Target="http://pbs.twimg.com/profile_images/910871834073141249/i3h_c88c_normal.jpg" TargetMode="External" /><Relationship Id="rId236" Type="http://schemas.openxmlformats.org/officeDocument/2006/relationships/hyperlink" Target="http://pbs.twimg.com/profile_images/1070427194747437057/NRrToJei_normal.jpg" TargetMode="External" /><Relationship Id="rId237" Type="http://schemas.openxmlformats.org/officeDocument/2006/relationships/hyperlink" Target="http://pbs.twimg.com/profile_images/1070427194747437057/NRrToJei_normal.jpg" TargetMode="External" /><Relationship Id="rId238" Type="http://schemas.openxmlformats.org/officeDocument/2006/relationships/hyperlink" Target="http://pbs.twimg.com/profile_images/1070427194747437057/NRrToJei_normal.jpg" TargetMode="External" /><Relationship Id="rId239" Type="http://schemas.openxmlformats.org/officeDocument/2006/relationships/hyperlink" Target="http://pbs.twimg.com/profile_images/1070427194747437057/NRrToJei_normal.jpg" TargetMode="External" /><Relationship Id="rId240" Type="http://schemas.openxmlformats.org/officeDocument/2006/relationships/hyperlink" Target="http://pbs.twimg.com/profile_images/1070427194747437057/NRrToJei_normal.jpg" TargetMode="External" /><Relationship Id="rId241" Type="http://schemas.openxmlformats.org/officeDocument/2006/relationships/hyperlink" Target="http://pbs.twimg.com/profile_images/1059872786406170627/lqpf22wF_normal.jpg" TargetMode="External" /><Relationship Id="rId242" Type="http://schemas.openxmlformats.org/officeDocument/2006/relationships/hyperlink" Target="http://pbs.twimg.com/profile_images/1059872786406170627/lqpf22wF_normal.jpg" TargetMode="External" /><Relationship Id="rId243" Type="http://schemas.openxmlformats.org/officeDocument/2006/relationships/hyperlink" Target="http://pbs.twimg.com/profile_images/1059872786406170627/lqpf22wF_normal.jpg" TargetMode="External" /><Relationship Id="rId244" Type="http://schemas.openxmlformats.org/officeDocument/2006/relationships/hyperlink" Target="http://pbs.twimg.com/profile_images/1059872786406170627/lqpf22wF_normal.jpg" TargetMode="External" /><Relationship Id="rId245" Type="http://schemas.openxmlformats.org/officeDocument/2006/relationships/hyperlink" Target="http://pbs.twimg.com/profile_images/1059872786406170627/lqpf22wF_normal.jpg" TargetMode="External" /><Relationship Id="rId246" Type="http://schemas.openxmlformats.org/officeDocument/2006/relationships/hyperlink" Target="http://pbs.twimg.com/profile_images/910871834073141249/i3h_c88c_normal.jpg" TargetMode="External" /><Relationship Id="rId247" Type="http://schemas.openxmlformats.org/officeDocument/2006/relationships/hyperlink" Target="http://pbs.twimg.com/profile_images/910871834073141249/i3h_c88c_normal.jpg" TargetMode="External" /><Relationship Id="rId248" Type="http://schemas.openxmlformats.org/officeDocument/2006/relationships/hyperlink" Target="http://pbs.twimg.com/profile_images/910871834073141249/i3h_c88c_normal.jpg" TargetMode="External" /><Relationship Id="rId249" Type="http://schemas.openxmlformats.org/officeDocument/2006/relationships/hyperlink" Target="http://pbs.twimg.com/profile_images/910871834073141249/i3h_c88c_normal.jpg" TargetMode="External" /><Relationship Id="rId250" Type="http://schemas.openxmlformats.org/officeDocument/2006/relationships/hyperlink" Target="http://pbs.twimg.com/profile_images/910871834073141249/i3h_c88c_normal.jpg" TargetMode="External" /><Relationship Id="rId251" Type="http://schemas.openxmlformats.org/officeDocument/2006/relationships/hyperlink" Target="http://pbs.twimg.com/profile_images/910871834073141249/i3h_c88c_normal.jpg" TargetMode="External" /><Relationship Id="rId252" Type="http://schemas.openxmlformats.org/officeDocument/2006/relationships/hyperlink" Target="http://pbs.twimg.com/profile_images/1070427194747437057/NRrToJei_normal.jpg" TargetMode="External" /><Relationship Id="rId253" Type="http://schemas.openxmlformats.org/officeDocument/2006/relationships/hyperlink" Target="http://pbs.twimg.com/profile_images/1070427194747437057/NRrToJei_normal.jpg" TargetMode="External" /><Relationship Id="rId254" Type="http://schemas.openxmlformats.org/officeDocument/2006/relationships/hyperlink" Target="http://pbs.twimg.com/profile_images/1070427194747437057/NRrToJei_normal.jpg" TargetMode="External" /><Relationship Id="rId255" Type="http://schemas.openxmlformats.org/officeDocument/2006/relationships/hyperlink" Target="https://pbs.twimg.com/media/DvdA9elX4AAxpm_.jpg" TargetMode="External" /><Relationship Id="rId256" Type="http://schemas.openxmlformats.org/officeDocument/2006/relationships/hyperlink" Target="http://pbs.twimg.com/profile_images/1070427194747437057/NRrToJei_normal.jpg" TargetMode="External" /><Relationship Id="rId257" Type="http://schemas.openxmlformats.org/officeDocument/2006/relationships/hyperlink" Target="http://pbs.twimg.com/profile_images/1070427194747437057/NRrToJei_normal.jpg" TargetMode="External" /><Relationship Id="rId258" Type="http://schemas.openxmlformats.org/officeDocument/2006/relationships/hyperlink" Target="http://pbs.twimg.com/profile_images/1070427194747437057/NRrToJei_normal.jpg" TargetMode="External" /><Relationship Id="rId259" Type="http://schemas.openxmlformats.org/officeDocument/2006/relationships/hyperlink" Target="http://pbs.twimg.com/profile_images/1070427194747437057/NRrToJei_normal.jpg" TargetMode="External" /><Relationship Id="rId260" Type="http://schemas.openxmlformats.org/officeDocument/2006/relationships/hyperlink" Target="http://pbs.twimg.com/profile_images/1070427194747437057/NRrToJei_normal.jpg" TargetMode="External" /><Relationship Id="rId261" Type="http://schemas.openxmlformats.org/officeDocument/2006/relationships/hyperlink" Target="http://pbs.twimg.com/profile_images/1070427194747437057/NRrToJei_normal.jpg" TargetMode="External" /><Relationship Id="rId262" Type="http://schemas.openxmlformats.org/officeDocument/2006/relationships/hyperlink" Target="http://pbs.twimg.com/profile_images/1070427194747437057/NRrToJei_normal.jpg" TargetMode="External" /><Relationship Id="rId263" Type="http://schemas.openxmlformats.org/officeDocument/2006/relationships/hyperlink" Target="http://pbs.twimg.com/profile_images/1070427194747437057/NRrToJei_normal.jpg" TargetMode="External" /><Relationship Id="rId264" Type="http://schemas.openxmlformats.org/officeDocument/2006/relationships/hyperlink" Target="http://pbs.twimg.com/profile_images/910871834073141249/i3h_c88c_normal.jpg" TargetMode="External" /><Relationship Id="rId265" Type="http://schemas.openxmlformats.org/officeDocument/2006/relationships/hyperlink" Target="http://pbs.twimg.com/profile_images/910871834073141249/i3h_c88c_normal.jpg" TargetMode="External" /><Relationship Id="rId266" Type="http://schemas.openxmlformats.org/officeDocument/2006/relationships/hyperlink" Target="http://pbs.twimg.com/profile_images/910871834073141249/i3h_c88c_normal.jpg" TargetMode="External" /><Relationship Id="rId267" Type="http://schemas.openxmlformats.org/officeDocument/2006/relationships/hyperlink" Target="http://pbs.twimg.com/profile_images/1070427194747437057/NRrToJei_normal.jpg" TargetMode="External" /><Relationship Id="rId268" Type="http://schemas.openxmlformats.org/officeDocument/2006/relationships/hyperlink" Target="http://pbs.twimg.com/profile_images/1070427194747437057/NRrToJei_normal.jpg" TargetMode="External" /><Relationship Id="rId269" Type="http://schemas.openxmlformats.org/officeDocument/2006/relationships/hyperlink" Target="https://twitter.com/jon_evans_uk/status/1078281648679120897" TargetMode="External" /><Relationship Id="rId270" Type="http://schemas.openxmlformats.org/officeDocument/2006/relationships/hyperlink" Target="https://twitter.com/robertdocking/status/1078289092973133826" TargetMode="External" /><Relationship Id="rId271" Type="http://schemas.openxmlformats.org/officeDocument/2006/relationships/hyperlink" Target="https://twitter.com/nccucambridge/status/1078291585870237696" TargetMode="External" /><Relationship Id="rId272" Type="http://schemas.openxmlformats.org/officeDocument/2006/relationships/hyperlink" Target="https://twitter.com/ali1m/status/1078292120572755968" TargetMode="External" /><Relationship Id="rId273" Type="http://schemas.openxmlformats.org/officeDocument/2006/relationships/hyperlink" Target="https://twitter.com/emdocjb/status/1078294974943449090" TargetMode="External" /><Relationship Id="rId274" Type="http://schemas.openxmlformats.org/officeDocument/2006/relationships/hyperlink" Target="https://twitter.com/jaynaisbitt/status/1078296164586397696" TargetMode="External" /><Relationship Id="rId275" Type="http://schemas.openxmlformats.org/officeDocument/2006/relationships/hyperlink" Target="https://twitter.com/gasdoc2857/status/1078301010412605441" TargetMode="External" /><Relationship Id="rId276" Type="http://schemas.openxmlformats.org/officeDocument/2006/relationships/hyperlink" Target="https://twitter.com/jackie_burnett/status/1078307151267930112" TargetMode="External" /><Relationship Id="rId277" Type="http://schemas.openxmlformats.org/officeDocument/2006/relationships/hyperlink" Target="https://twitter.com/chris_bish_78/status/1078307392977289217" TargetMode="External" /><Relationship Id="rId278" Type="http://schemas.openxmlformats.org/officeDocument/2006/relationships/hyperlink" Target="https://twitter.com/dan_bawden/status/1078311972477849600" TargetMode="External" /><Relationship Id="rId279" Type="http://schemas.openxmlformats.org/officeDocument/2006/relationships/hyperlink" Target="https://twitter.com/drlindadykes/status/1078312864891523072" TargetMode="External" /><Relationship Id="rId280" Type="http://schemas.openxmlformats.org/officeDocument/2006/relationships/hyperlink" Target="https://twitter.com/proftomquinn/status/1078317037104128000" TargetMode="External" /><Relationship Id="rId281" Type="http://schemas.openxmlformats.org/officeDocument/2006/relationships/hyperlink" Target="https://twitter.com/kerryhood/status/1078318005417885696" TargetMode="External" /><Relationship Id="rId282" Type="http://schemas.openxmlformats.org/officeDocument/2006/relationships/hyperlink" Target="https://twitter.com/anlecturer/status/1078318331826974720" TargetMode="External" /><Relationship Id="rId283" Type="http://schemas.openxmlformats.org/officeDocument/2006/relationships/hyperlink" Target="https://twitter.com/anlecturer/status/1078318331826974720" TargetMode="External" /><Relationship Id="rId284" Type="http://schemas.openxmlformats.org/officeDocument/2006/relationships/hyperlink" Target="https://twitter.com/mdimairo/status/1078324660457082883" TargetMode="External" /><Relationship Id="rId285" Type="http://schemas.openxmlformats.org/officeDocument/2006/relationships/hyperlink" Target="https://twitter.com/liminalentity/status/1078329191924412418" TargetMode="External" /><Relationship Id="rId286" Type="http://schemas.openxmlformats.org/officeDocument/2006/relationships/hyperlink" Target="https://twitter.com/bagchisubha/status/1078332379977142272" TargetMode="External" /><Relationship Id="rId287" Type="http://schemas.openxmlformats.org/officeDocument/2006/relationships/hyperlink" Target="https://twitter.com/marion_mcnaught/status/1078333620887191552" TargetMode="External" /><Relationship Id="rId288" Type="http://schemas.openxmlformats.org/officeDocument/2006/relationships/hyperlink" Target="https://twitter.com/basics_hq/status/1078336798969995265" TargetMode="External" /><Relationship Id="rId289" Type="http://schemas.openxmlformats.org/officeDocument/2006/relationships/hyperlink" Target="https://twitter.com/racheln76/status/1078346801948868615" TargetMode="External" /><Relationship Id="rId290" Type="http://schemas.openxmlformats.org/officeDocument/2006/relationships/hyperlink" Target="https://twitter.com/sasconsultpara/status/1078354610799198208" TargetMode="External" /><Relationship Id="rId291" Type="http://schemas.openxmlformats.org/officeDocument/2006/relationships/hyperlink" Target="https://twitter.com/clifford0584/status/1078361663970123782" TargetMode="External" /><Relationship Id="rId292" Type="http://schemas.openxmlformats.org/officeDocument/2006/relationships/hyperlink" Target="https://twitter.com/davidwa13761355/status/1078369191571406848" TargetMode="External" /><Relationship Id="rId293" Type="http://schemas.openxmlformats.org/officeDocument/2006/relationships/hyperlink" Target="https://twitter.com/anderson10jayne/status/1078373859869577216" TargetMode="External" /><Relationship Id="rId294" Type="http://schemas.openxmlformats.org/officeDocument/2006/relationships/hyperlink" Target="https://twitter.com/emrashworth/status/1078376755906469888" TargetMode="External" /><Relationship Id="rId295" Type="http://schemas.openxmlformats.org/officeDocument/2006/relationships/hyperlink" Target="https://twitter.com/martinresposito/status/1078378128622477312" TargetMode="External" /><Relationship Id="rId296" Type="http://schemas.openxmlformats.org/officeDocument/2006/relationships/hyperlink" Target="https://twitter.com/sheffbear/status/1078378972503777280" TargetMode="External" /><Relationship Id="rId297" Type="http://schemas.openxmlformats.org/officeDocument/2006/relationships/hyperlink" Target="https://twitter.com/steven1701/status/1078380788012511232" TargetMode="External" /><Relationship Id="rId298" Type="http://schemas.openxmlformats.org/officeDocument/2006/relationships/hyperlink" Target="https://twitter.com/gail_carson/status/1078382028079460359" TargetMode="External" /><Relationship Id="rId299" Type="http://schemas.openxmlformats.org/officeDocument/2006/relationships/hyperlink" Target="https://twitter.com/iamyourgasman/status/1078387457169739777" TargetMode="External" /><Relationship Id="rId300" Type="http://schemas.openxmlformats.org/officeDocument/2006/relationships/hyperlink" Target="https://twitter.com/rossdavenport/status/1078387950851948544" TargetMode="External" /><Relationship Id="rId301" Type="http://schemas.openxmlformats.org/officeDocument/2006/relationships/hyperlink" Target="https://twitter.com/fra_latronico/status/1078388110847868928" TargetMode="External" /><Relationship Id="rId302" Type="http://schemas.openxmlformats.org/officeDocument/2006/relationships/hyperlink" Target="https://twitter.com/lukestevens_93/status/1078391759787433990" TargetMode="External" /><Relationship Id="rId303" Type="http://schemas.openxmlformats.org/officeDocument/2006/relationships/hyperlink" Target="https://twitter.com/akourdouli/status/1078397175376367616" TargetMode="External" /><Relationship Id="rId304" Type="http://schemas.openxmlformats.org/officeDocument/2006/relationships/hyperlink" Target="https://twitter.com/faz_char/status/1078408470263668736" TargetMode="External" /><Relationship Id="rId305" Type="http://schemas.openxmlformats.org/officeDocument/2006/relationships/hyperlink" Target="https://twitter.com/tomlloyd91/status/1078427411375685632" TargetMode="External" /><Relationship Id="rId306" Type="http://schemas.openxmlformats.org/officeDocument/2006/relationships/hyperlink" Target="https://twitter.com/paton_catie/status/1078436567998480384" TargetMode="External" /><Relationship Id="rId307" Type="http://schemas.openxmlformats.org/officeDocument/2006/relationships/hyperlink" Target="https://twitter.com/gborthophysio/status/1078548485593579520" TargetMode="External" /><Relationship Id="rId308" Type="http://schemas.openxmlformats.org/officeDocument/2006/relationships/hyperlink" Target="https://twitter.com/banerjee_0/status/1078551131884871685" TargetMode="External" /><Relationship Id="rId309" Type="http://schemas.openxmlformats.org/officeDocument/2006/relationships/hyperlink" Target="https://twitter.com/barbara_tait/status/1078554306247380992" TargetMode="External" /><Relationship Id="rId310" Type="http://schemas.openxmlformats.org/officeDocument/2006/relationships/hyperlink" Target="https://twitter.com/drlisa_ahp/status/1078554816987709445" TargetMode="External" /><Relationship Id="rId311" Type="http://schemas.openxmlformats.org/officeDocument/2006/relationships/hyperlink" Target="https://twitter.com/delphi_natric/status/1078556220041105408" TargetMode="External" /><Relationship Id="rId312" Type="http://schemas.openxmlformats.org/officeDocument/2006/relationships/hyperlink" Target="https://twitter.com/chrisconnolly83/status/1078366964186267649" TargetMode="External" /><Relationship Id="rId313" Type="http://schemas.openxmlformats.org/officeDocument/2006/relationships/hyperlink" Target="https://twitter.com/chrisconnolly83/status/1078556477365932032" TargetMode="External" /><Relationship Id="rId314" Type="http://schemas.openxmlformats.org/officeDocument/2006/relationships/hyperlink" Target="https://twitter.com/drjamesglasbey/status/1078557639662075905" TargetMode="External" /><Relationship Id="rId315" Type="http://schemas.openxmlformats.org/officeDocument/2006/relationships/hyperlink" Target="https://twitter.com/drjamesglasbey/status/1078557639662075905" TargetMode="External" /><Relationship Id="rId316" Type="http://schemas.openxmlformats.org/officeDocument/2006/relationships/hyperlink" Target="https://twitter.com/drjamesglasbey/status/1078557639662075905" TargetMode="External" /><Relationship Id="rId317" Type="http://schemas.openxmlformats.org/officeDocument/2006/relationships/hyperlink" Target="https://twitter.com/maxmarsden83/status/1078581177127223296" TargetMode="External" /><Relationship Id="rId318" Type="http://schemas.openxmlformats.org/officeDocument/2006/relationships/hyperlink" Target="https://twitter.com/maxmarsden83/status/1078581177127223296" TargetMode="External" /><Relationship Id="rId319" Type="http://schemas.openxmlformats.org/officeDocument/2006/relationships/hyperlink" Target="https://twitter.com/maxmarsden83/status/1078581177127223296" TargetMode="External" /><Relationship Id="rId320" Type="http://schemas.openxmlformats.org/officeDocument/2006/relationships/hyperlink" Target="https://twitter.com/maxmarsden83/status/1078581216914354178" TargetMode="External" /><Relationship Id="rId321" Type="http://schemas.openxmlformats.org/officeDocument/2006/relationships/hyperlink" Target="https://twitter.com/chrislochrin/status/1078586394057080832" TargetMode="External" /><Relationship Id="rId322" Type="http://schemas.openxmlformats.org/officeDocument/2006/relationships/hyperlink" Target="https://twitter.com/husam_ismail/status/1078592928694583296" TargetMode="External" /><Relationship Id="rId323" Type="http://schemas.openxmlformats.org/officeDocument/2006/relationships/hyperlink" Target="https://twitter.com/zudin_p/status/1078594044907978754" TargetMode="External" /><Relationship Id="rId324" Type="http://schemas.openxmlformats.org/officeDocument/2006/relationships/hyperlink" Target="https://twitter.com/kevindrooney/status/1078599610912985089" TargetMode="External" /><Relationship Id="rId325" Type="http://schemas.openxmlformats.org/officeDocument/2006/relationships/hyperlink" Target="https://twitter.com/kangaroosteve/status/1078603554288553984" TargetMode="External" /><Relationship Id="rId326" Type="http://schemas.openxmlformats.org/officeDocument/2006/relationships/hyperlink" Target="https://twitter.com/alex_m_mitchell/status/1078604170234654720" TargetMode="External" /><Relationship Id="rId327" Type="http://schemas.openxmlformats.org/officeDocument/2006/relationships/hyperlink" Target="https://twitter.com/westmidsphem/status/1078608799701839872" TargetMode="External" /><Relationship Id="rId328" Type="http://schemas.openxmlformats.org/officeDocument/2006/relationships/hyperlink" Target="https://twitter.com/gscornell/status/1078623210206388226" TargetMode="External" /><Relationship Id="rId329" Type="http://schemas.openxmlformats.org/officeDocument/2006/relationships/hyperlink" Target="https://twitter.com/ribrios/status/1078628287654625286" TargetMode="External" /><Relationship Id="rId330" Type="http://schemas.openxmlformats.org/officeDocument/2006/relationships/hyperlink" Target="https://twitter.com/london_rtc/status/1078637507963691008" TargetMode="External" /><Relationship Id="rId331" Type="http://schemas.openxmlformats.org/officeDocument/2006/relationships/hyperlink" Target="https://twitter.com/wicsarg/status/1078657330831597568" TargetMode="External" /><Relationship Id="rId332" Type="http://schemas.openxmlformats.org/officeDocument/2006/relationships/hyperlink" Target="https://twitter.com/mattreed73/status/1078663733830995969" TargetMode="External" /><Relationship Id="rId333" Type="http://schemas.openxmlformats.org/officeDocument/2006/relationships/hyperlink" Target="https://twitter.com/libbylilias/status/1078668431182958593" TargetMode="External" /><Relationship Id="rId334" Type="http://schemas.openxmlformats.org/officeDocument/2006/relationships/hyperlink" Target="https://twitter.com/penelopefirshma/status/1078675037379588097" TargetMode="External" /><Relationship Id="rId335" Type="http://schemas.openxmlformats.org/officeDocument/2006/relationships/hyperlink" Target="https://twitter.com/zoeclift/status/1078675645675331584" TargetMode="External" /><Relationship Id="rId336" Type="http://schemas.openxmlformats.org/officeDocument/2006/relationships/hyperlink" Target="https://twitter.com/_joemiddleton/status/1078681338352410625" TargetMode="External" /><Relationship Id="rId337" Type="http://schemas.openxmlformats.org/officeDocument/2006/relationships/hyperlink" Target="https://twitter.com/eslungaard/status/1078684964860973056" TargetMode="External" /><Relationship Id="rId338" Type="http://schemas.openxmlformats.org/officeDocument/2006/relationships/hyperlink" Target="https://twitter.com/paramedichelen/status/1078686922527133696" TargetMode="External" /><Relationship Id="rId339" Type="http://schemas.openxmlformats.org/officeDocument/2006/relationships/hyperlink" Target="https://twitter.com/delphi_natric/status/1078407869224157184" TargetMode="External" /><Relationship Id="rId340" Type="http://schemas.openxmlformats.org/officeDocument/2006/relationships/hyperlink" Target="https://twitter.com/britishhernia/status/1078653973018656773" TargetMode="External" /><Relationship Id="rId341" Type="http://schemas.openxmlformats.org/officeDocument/2006/relationships/hyperlink" Target="https://twitter.com/amanthesurgeon/status/1078688985730465793" TargetMode="External" /><Relationship Id="rId342" Type="http://schemas.openxmlformats.org/officeDocument/2006/relationships/hyperlink" Target="https://twitter.com/delphi_natric/status/1078407869224157184" TargetMode="External" /><Relationship Id="rId343" Type="http://schemas.openxmlformats.org/officeDocument/2006/relationships/hyperlink" Target="https://twitter.com/britishhernia/status/1078653973018656773" TargetMode="External" /><Relationship Id="rId344" Type="http://schemas.openxmlformats.org/officeDocument/2006/relationships/hyperlink" Target="https://twitter.com/amanthesurgeon/status/1078688985730465793" TargetMode="External" /><Relationship Id="rId345" Type="http://schemas.openxmlformats.org/officeDocument/2006/relationships/hyperlink" Target="https://twitter.com/delphi_natric/status/1078407869224157184" TargetMode="External" /><Relationship Id="rId346" Type="http://schemas.openxmlformats.org/officeDocument/2006/relationships/hyperlink" Target="https://twitter.com/britishhernia/status/1078653973018656773" TargetMode="External" /><Relationship Id="rId347" Type="http://schemas.openxmlformats.org/officeDocument/2006/relationships/hyperlink" Target="https://twitter.com/britishhernia/status/1078653973018656773" TargetMode="External" /><Relationship Id="rId348" Type="http://schemas.openxmlformats.org/officeDocument/2006/relationships/hyperlink" Target="https://twitter.com/britishhernia/status/1078653973018656773" TargetMode="External" /><Relationship Id="rId349" Type="http://schemas.openxmlformats.org/officeDocument/2006/relationships/hyperlink" Target="https://twitter.com/britishhernia/status/1078653973018656773" TargetMode="External" /><Relationship Id="rId350" Type="http://schemas.openxmlformats.org/officeDocument/2006/relationships/hyperlink" Target="https://twitter.com/amanthesurgeon/status/1078688985730465793" TargetMode="External" /><Relationship Id="rId351" Type="http://schemas.openxmlformats.org/officeDocument/2006/relationships/hyperlink" Target="https://twitter.com/amanthesurgeon/status/1078688985730465793" TargetMode="External" /><Relationship Id="rId352" Type="http://schemas.openxmlformats.org/officeDocument/2006/relationships/hyperlink" Target="https://twitter.com/amanthesurgeon/status/1078688985730465793" TargetMode="External" /><Relationship Id="rId353" Type="http://schemas.openxmlformats.org/officeDocument/2006/relationships/hyperlink" Target="https://twitter.com/amanthesurgeon/status/1078688985730465793" TargetMode="External" /><Relationship Id="rId354" Type="http://schemas.openxmlformats.org/officeDocument/2006/relationships/hyperlink" Target="https://twitter.com/amanthesurgeon/status/1078688985730465793" TargetMode="External" /><Relationship Id="rId355" Type="http://schemas.openxmlformats.org/officeDocument/2006/relationships/hyperlink" Target="https://twitter.com/respara_jb/status/1078689226076631040" TargetMode="External" /><Relationship Id="rId356" Type="http://schemas.openxmlformats.org/officeDocument/2006/relationships/hyperlink" Target="https://twitter.com/respara_jb/status/1078634798904692736" TargetMode="External" /><Relationship Id="rId357" Type="http://schemas.openxmlformats.org/officeDocument/2006/relationships/hyperlink" Target="https://twitter.com/respara_jb/status/1078689226076631040" TargetMode="External" /><Relationship Id="rId358" Type="http://schemas.openxmlformats.org/officeDocument/2006/relationships/hyperlink" Target="https://twitter.com/1liz11/status/1078706790106304513" TargetMode="External" /><Relationship Id="rId359" Type="http://schemas.openxmlformats.org/officeDocument/2006/relationships/hyperlink" Target="https://twitter.com/stepsrehabuk/status/1078712141920825349" TargetMode="External" /><Relationship Id="rId360" Type="http://schemas.openxmlformats.org/officeDocument/2006/relationships/hyperlink" Target="https://twitter.com/cathedwards_1/status/1078716263436832768" TargetMode="External" /><Relationship Id="rId361" Type="http://schemas.openxmlformats.org/officeDocument/2006/relationships/hyperlink" Target="https://twitter.com/cathedwards_1/status/1078716263436832768" TargetMode="External" /><Relationship Id="rId362" Type="http://schemas.openxmlformats.org/officeDocument/2006/relationships/hyperlink" Target="https://twitter.com/victoriadicken4/status/1078571414964322304" TargetMode="External" /><Relationship Id="rId363" Type="http://schemas.openxmlformats.org/officeDocument/2006/relationships/hyperlink" Target="https://twitter.com/cathedwards_1/status/1078716263436832768" TargetMode="External" /><Relationship Id="rId364" Type="http://schemas.openxmlformats.org/officeDocument/2006/relationships/hyperlink" Target="https://twitter.com/cathedwards_1/status/1078716263436832768" TargetMode="External" /><Relationship Id="rId365" Type="http://schemas.openxmlformats.org/officeDocument/2006/relationships/hyperlink" Target="https://twitter.com/edclined/status/1078718231601401858" TargetMode="External" /><Relationship Id="rId366" Type="http://schemas.openxmlformats.org/officeDocument/2006/relationships/hyperlink" Target="https://twitter.com/drsarahedwards/status/1078725657335681024" TargetMode="External" /><Relationship Id="rId367" Type="http://schemas.openxmlformats.org/officeDocument/2006/relationships/hyperlink" Target="https://twitter.com/philmoss1/status/1078731432443498496" TargetMode="External" /><Relationship Id="rId368" Type="http://schemas.openxmlformats.org/officeDocument/2006/relationships/hyperlink" Target="https://twitter.com/philmoss1/status/1078731432443498496" TargetMode="External" /><Relationship Id="rId369" Type="http://schemas.openxmlformats.org/officeDocument/2006/relationships/hyperlink" Target="https://twitter.com/philmoss1/status/1078731432443498496" TargetMode="External" /><Relationship Id="rId370" Type="http://schemas.openxmlformats.org/officeDocument/2006/relationships/hyperlink" Target="https://twitter.com/lincs999dr/status/1078740046327566340" TargetMode="External" /><Relationship Id="rId371" Type="http://schemas.openxmlformats.org/officeDocument/2006/relationships/hyperlink" Target="https://twitter.com/dunbarian/status/1078740483835334656" TargetMode="External" /><Relationship Id="rId372" Type="http://schemas.openxmlformats.org/officeDocument/2006/relationships/hyperlink" Target="https://twitter.com/cph_cast/status/1078745911692541952" TargetMode="External" /><Relationship Id="rId373" Type="http://schemas.openxmlformats.org/officeDocument/2006/relationships/hyperlink" Target="https://twitter.com/clairesalisbur3/status/1078751600968118273" TargetMode="External" /><Relationship Id="rId374" Type="http://schemas.openxmlformats.org/officeDocument/2006/relationships/hyperlink" Target="https://twitter.com/iainmoppett/status/1078760923119190017" TargetMode="External" /><Relationship Id="rId375" Type="http://schemas.openxmlformats.org/officeDocument/2006/relationships/hyperlink" Target="https://twitter.com/kategahr_kate/status/1078771045522378753" TargetMode="External" /><Relationship Id="rId376" Type="http://schemas.openxmlformats.org/officeDocument/2006/relationships/hyperlink" Target="https://twitter.com/researchphoton/status/1078772639546654722" TargetMode="External" /><Relationship Id="rId377" Type="http://schemas.openxmlformats.org/officeDocument/2006/relationships/hyperlink" Target="https://twitter.com/researchphoton/status/1078772639546654722" TargetMode="External" /><Relationship Id="rId378" Type="http://schemas.openxmlformats.org/officeDocument/2006/relationships/hyperlink" Target="https://twitter.com/researchphoton/status/1078772639546654722" TargetMode="External" /><Relationship Id="rId379" Type="http://schemas.openxmlformats.org/officeDocument/2006/relationships/hyperlink" Target="https://twitter.com/emaroids1/status/1078781168009576449" TargetMode="External" /><Relationship Id="rId380" Type="http://schemas.openxmlformats.org/officeDocument/2006/relationships/hyperlink" Target="https://twitter.com/matt_westmore/status/1078781476542533632" TargetMode="External" /><Relationship Id="rId381" Type="http://schemas.openxmlformats.org/officeDocument/2006/relationships/hyperlink" Target="https://twitter.com/pauladimarco1/status/1078794747920166912" TargetMode="External" /><Relationship Id="rId382" Type="http://schemas.openxmlformats.org/officeDocument/2006/relationships/hyperlink" Target="https://twitter.com/c_ahern26/status/1078850888284950528" TargetMode="External" /><Relationship Id="rId383" Type="http://schemas.openxmlformats.org/officeDocument/2006/relationships/hyperlink" Target="https://twitter.com/dr_iain_smith/status/1078908153239093249" TargetMode="External" /><Relationship Id="rId384" Type="http://schemas.openxmlformats.org/officeDocument/2006/relationships/hyperlink" Target="https://twitter.com/leechcaroline/status/1078910710787252224" TargetMode="External" /><Relationship Id="rId385" Type="http://schemas.openxmlformats.org/officeDocument/2006/relationships/hyperlink" Target="https://twitter.com/drctrice/status/1078929303235166208" TargetMode="External" /><Relationship Id="rId386" Type="http://schemas.openxmlformats.org/officeDocument/2006/relationships/hyperlink" Target="https://twitter.com/chris_horler/status/1078933268626591744" TargetMode="External" /><Relationship Id="rId387" Type="http://schemas.openxmlformats.org/officeDocument/2006/relationships/hyperlink" Target="https://twitter.com/stroppybrunette/status/1078942854171541504" TargetMode="External" /><Relationship Id="rId388" Type="http://schemas.openxmlformats.org/officeDocument/2006/relationships/hyperlink" Target="https://twitter.com/katiejsheehan/status/1078948315679649794" TargetMode="External" /><Relationship Id="rId389" Type="http://schemas.openxmlformats.org/officeDocument/2006/relationships/hyperlink" Target="https://twitter.com/edbaker_ed/status/1078965102240514049" TargetMode="External" /><Relationship Id="rId390" Type="http://schemas.openxmlformats.org/officeDocument/2006/relationships/hyperlink" Target="https://twitter.com/atocp_swales/status/1078971052305338368" TargetMode="External" /><Relationship Id="rId391" Type="http://schemas.openxmlformats.org/officeDocument/2006/relationships/hyperlink" Target="https://twitter.com/docj88/status/1078996277478739968" TargetMode="External" /><Relationship Id="rId392" Type="http://schemas.openxmlformats.org/officeDocument/2006/relationships/hyperlink" Target="https://twitter.com/gmmajortrauma/status/1079040654305607681" TargetMode="External" /><Relationship Id="rId393" Type="http://schemas.openxmlformats.org/officeDocument/2006/relationships/hyperlink" Target="https://twitter.com/rachelhowes6/status/1079096977546272768" TargetMode="External" /><Relationship Id="rId394" Type="http://schemas.openxmlformats.org/officeDocument/2006/relationships/hyperlink" Target="https://twitter.com/srikesavan/status/1078649398815608835" TargetMode="External" /><Relationship Id="rId395" Type="http://schemas.openxmlformats.org/officeDocument/2006/relationships/hyperlink" Target="https://twitter.com/srikesavan/status/1079233710854193152" TargetMode="External" /><Relationship Id="rId396" Type="http://schemas.openxmlformats.org/officeDocument/2006/relationships/hyperlink" Target="https://twitter.com/jojenningsnhs/status/1078699747597111296" TargetMode="External" /><Relationship Id="rId397" Type="http://schemas.openxmlformats.org/officeDocument/2006/relationships/hyperlink" Target="https://twitter.com/jojenningsnhs/status/1079306438504312832" TargetMode="External" /><Relationship Id="rId398" Type="http://schemas.openxmlformats.org/officeDocument/2006/relationships/hyperlink" Target="https://twitter.com/misscharliex13/status/1079306492778565633" TargetMode="External" /><Relationship Id="rId399" Type="http://schemas.openxmlformats.org/officeDocument/2006/relationships/hyperlink" Target="https://twitter.com/winters799/status/1078396080151293958" TargetMode="External" /><Relationship Id="rId400" Type="http://schemas.openxmlformats.org/officeDocument/2006/relationships/hyperlink" Target="https://twitter.com/winters799/status/1078593014136754176" TargetMode="External" /><Relationship Id="rId401" Type="http://schemas.openxmlformats.org/officeDocument/2006/relationships/hyperlink" Target="https://twitter.com/winters799/status/1078593014136754176" TargetMode="External" /><Relationship Id="rId402" Type="http://schemas.openxmlformats.org/officeDocument/2006/relationships/hyperlink" Target="https://twitter.com/winters799/status/1078593014136754176" TargetMode="External" /><Relationship Id="rId403" Type="http://schemas.openxmlformats.org/officeDocument/2006/relationships/hyperlink" Target="https://twitter.com/winters799/status/1079313522872500225" TargetMode="External" /><Relationship Id="rId404" Type="http://schemas.openxmlformats.org/officeDocument/2006/relationships/hyperlink" Target="https://twitter.com/camanaesthesia/status/1079397587164295169" TargetMode="External" /><Relationship Id="rId405" Type="http://schemas.openxmlformats.org/officeDocument/2006/relationships/hyperlink" Target="https://twitter.com/drol007/status/1079398259628654592" TargetMode="External" /><Relationship Id="rId406" Type="http://schemas.openxmlformats.org/officeDocument/2006/relationships/hyperlink" Target="https://twitter.com/drjerrytsang/status/1079436856524226561" TargetMode="External" /><Relationship Id="rId407" Type="http://schemas.openxmlformats.org/officeDocument/2006/relationships/hyperlink" Target="https://twitter.com/kportas/status/1079454691363311617" TargetMode="External" /><Relationship Id="rId408" Type="http://schemas.openxmlformats.org/officeDocument/2006/relationships/hyperlink" Target="https://twitter.com/vicjewitt/status/1079472505511907330" TargetMode="External" /><Relationship Id="rId409" Type="http://schemas.openxmlformats.org/officeDocument/2006/relationships/hyperlink" Target="https://twitter.com/mears_jemma/status/1079649962672250881" TargetMode="External" /><Relationship Id="rId410" Type="http://schemas.openxmlformats.org/officeDocument/2006/relationships/hyperlink" Target="https://twitter.com/ukemtrauma/status/1079684591017959424" TargetMode="External" /><Relationship Id="rId411" Type="http://schemas.openxmlformats.org/officeDocument/2006/relationships/hyperlink" Target="https://twitter.com/dbootland/status/1079712007727861761" TargetMode="External" /><Relationship Id="rId412" Type="http://schemas.openxmlformats.org/officeDocument/2006/relationships/hyperlink" Target="https://twitter.com/carrieweller1/status/1079715891095527424" TargetMode="External" /><Relationship Id="rId413" Type="http://schemas.openxmlformats.org/officeDocument/2006/relationships/hyperlink" Target="https://twitter.com/edresearchrbft/status/1079743156818796544" TargetMode="External" /><Relationship Id="rId414" Type="http://schemas.openxmlformats.org/officeDocument/2006/relationships/hyperlink" Target="https://twitter.com/marcusyalman/status/1078647612092358657" TargetMode="External" /><Relationship Id="rId415" Type="http://schemas.openxmlformats.org/officeDocument/2006/relationships/hyperlink" Target="https://twitter.com/marcusyalman/status/1078647612092358657" TargetMode="External" /><Relationship Id="rId416" Type="http://schemas.openxmlformats.org/officeDocument/2006/relationships/hyperlink" Target="https://twitter.com/marcusyalman/status/1079777200138801152" TargetMode="External" /><Relationship Id="rId417" Type="http://schemas.openxmlformats.org/officeDocument/2006/relationships/hyperlink" Target="https://twitter.com/oxscar2016/status/1079798849445789697" TargetMode="External" /><Relationship Id="rId418" Type="http://schemas.openxmlformats.org/officeDocument/2006/relationships/hyperlink" Target="https://twitter.com/oxscar2016/status/1079798849445789697" TargetMode="External" /><Relationship Id="rId419" Type="http://schemas.openxmlformats.org/officeDocument/2006/relationships/hyperlink" Target="https://twitter.com/oxscar2016/status/1079798849445789697" TargetMode="External" /><Relationship Id="rId420" Type="http://schemas.openxmlformats.org/officeDocument/2006/relationships/hyperlink" Target="https://twitter.com/brethertonc/status/1079795996928995328" TargetMode="External" /><Relationship Id="rId421" Type="http://schemas.openxmlformats.org/officeDocument/2006/relationships/hyperlink" Target="https://twitter.com/drsaharfatima/status/1079840865214959621" TargetMode="External" /><Relationship Id="rId422" Type="http://schemas.openxmlformats.org/officeDocument/2006/relationships/hyperlink" Target="https://twitter.com/delphi_natric/status/1078555781275049984" TargetMode="External" /><Relationship Id="rId423" Type="http://schemas.openxmlformats.org/officeDocument/2006/relationships/hyperlink" Target="https://twitter.com/wilsonmsj/status/1078601731553067008" TargetMode="External" /><Relationship Id="rId424" Type="http://schemas.openxmlformats.org/officeDocument/2006/relationships/hyperlink" Target="https://twitter.com/delphi_natric/status/1078555781275049984" TargetMode="External" /><Relationship Id="rId425" Type="http://schemas.openxmlformats.org/officeDocument/2006/relationships/hyperlink" Target="https://twitter.com/wilsonmsj/status/1078601731553067008" TargetMode="External" /><Relationship Id="rId426" Type="http://schemas.openxmlformats.org/officeDocument/2006/relationships/hyperlink" Target="https://twitter.com/abbyharperpayne/status/1079154302046879744" TargetMode="External" /><Relationship Id="rId427" Type="http://schemas.openxmlformats.org/officeDocument/2006/relationships/hyperlink" Target="https://twitter.com/wilsonmsj/status/1079154589453160454" TargetMode="External" /><Relationship Id="rId428" Type="http://schemas.openxmlformats.org/officeDocument/2006/relationships/hyperlink" Target="https://twitter.com/abbyharperpayne/status/1079154302046879744" TargetMode="External" /><Relationship Id="rId429" Type="http://schemas.openxmlformats.org/officeDocument/2006/relationships/hyperlink" Target="https://twitter.com/abbyharperpayne/status/1079154302046879744" TargetMode="External" /><Relationship Id="rId430" Type="http://schemas.openxmlformats.org/officeDocument/2006/relationships/hyperlink" Target="https://twitter.com/wilsonmsj/status/1079154589453160454" TargetMode="External" /><Relationship Id="rId431" Type="http://schemas.openxmlformats.org/officeDocument/2006/relationships/hyperlink" Target="https://twitter.com/wilsonmsj/status/1079823787619729408" TargetMode="External" /><Relationship Id="rId432" Type="http://schemas.openxmlformats.org/officeDocument/2006/relationships/hyperlink" Target="https://twitter.com/wilsonmsj/status/1079845266986029058" TargetMode="External" /><Relationship Id="rId433" Type="http://schemas.openxmlformats.org/officeDocument/2006/relationships/hyperlink" Target="https://twitter.com/lynn_laidlaw/status/1079812022043332609" TargetMode="External" /><Relationship Id="rId434" Type="http://schemas.openxmlformats.org/officeDocument/2006/relationships/hyperlink" Target="https://twitter.com/lynn_laidlaw/status/1079843991657549824" TargetMode="External" /><Relationship Id="rId435" Type="http://schemas.openxmlformats.org/officeDocument/2006/relationships/hyperlink" Target="https://twitter.com/lynn_laidlaw/status/1079863251788316673" TargetMode="External" /><Relationship Id="rId436" Type="http://schemas.openxmlformats.org/officeDocument/2006/relationships/hyperlink" Target="https://twitter.com/wilsonmsj/status/1079823787619729408" TargetMode="External" /><Relationship Id="rId437" Type="http://schemas.openxmlformats.org/officeDocument/2006/relationships/hyperlink" Target="https://twitter.com/wilsonmsj/status/1079845266986029058" TargetMode="External" /><Relationship Id="rId438" Type="http://schemas.openxmlformats.org/officeDocument/2006/relationships/hyperlink" Target="https://twitter.com/lynn_laidlaw/status/1079812022043332609" TargetMode="External" /><Relationship Id="rId439" Type="http://schemas.openxmlformats.org/officeDocument/2006/relationships/hyperlink" Target="https://twitter.com/lynn_laidlaw/status/1079843991657549824" TargetMode="External" /><Relationship Id="rId440" Type="http://schemas.openxmlformats.org/officeDocument/2006/relationships/hyperlink" Target="https://twitter.com/lynn_laidlaw/status/1079863251788316673" TargetMode="External" /><Relationship Id="rId441" Type="http://schemas.openxmlformats.org/officeDocument/2006/relationships/hyperlink" Target="https://twitter.com/delphi_natric/status/1078407869224157184" TargetMode="External" /><Relationship Id="rId442" Type="http://schemas.openxmlformats.org/officeDocument/2006/relationships/hyperlink" Target="https://twitter.com/emerge_research/status/1078358570792562689" TargetMode="External" /><Relationship Id="rId443" Type="http://schemas.openxmlformats.org/officeDocument/2006/relationships/hyperlink" Target="https://twitter.com/wilsonmsj/status/1079823787619729408" TargetMode="External" /><Relationship Id="rId444" Type="http://schemas.openxmlformats.org/officeDocument/2006/relationships/hyperlink" Target="https://twitter.com/wilsonmsj/status/1079845266986029058" TargetMode="External" /><Relationship Id="rId445" Type="http://schemas.openxmlformats.org/officeDocument/2006/relationships/hyperlink" Target="https://twitter.com/lynn_laidlaw/status/1078387970472849408" TargetMode="External" /><Relationship Id="rId446" Type="http://schemas.openxmlformats.org/officeDocument/2006/relationships/hyperlink" Target="https://twitter.com/lynn_laidlaw/status/1078398431494836224" TargetMode="External" /><Relationship Id="rId447" Type="http://schemas.openxmlformats.org/officeDocument/2006/relationships/hyperlink" Target="https://twitter.com/lynn_laidlaw/status/1078400151037857792" TargetMode="External" /><Relationship Id="rId448" Type="http://schemas.openxmlformats.org/officeDocument/2006/relationships/hyperlink" Target="https://twitter.com/lynn_laidlaw/status/1078402068866613248" TargetMode="External" /><Relationship Id="rId449" Type="http://schemas.openxmlformats.org/officeDocument/2006/relationships/hyperlink" Target="https://twitter.com/lynn_laidlaw/status/1078404342795943937" TargetMode="External" /><Relationship Id="rId450" Type="http://schemas.openxmlformats.org/officeDocument/2006/relationships/hyperlink" Target="https://twitter.com/lynn_laidlaw/status/1078406947794235394" TargetMode="External" /><Relationship Id="rId451" Type="http://schemas.openxmlformats.org/officeDocument/2006/relationships/hyperlink" Target="https://twitter.com/lynn_laidlaw/status/1079812022043332609" TargetMode="External" /><Relationship Id="rId452" Type="http://schemas.openxmlformats.org/officeDocument/2006/relationships/hyperlink" Target="https://twitter.com/lynn_laidlaw/status/1079843991657549824" TargetMode="External" /><Relationship Id="rId453" Type="http://schemas.openxmlformats.org/officeDocument/2006/relationships/hyperlink" Target="https://twitter.com/lynn_laidlaw/status/1079863251788316673" TargetMode="External" /><Relationship Id="rId454" Type="http://schemas.openxmlformats.org/officeDocument/2006/relationships/hyperlink" Target="https://twitter.com/delphi_natric/status/1079802134542123008" TargetMode="External" /><Relationship Id="rId455" Type="http://schemas.openxmlformats.org/officeDocument/2006/relationships/hyperlink" Target="https://twitter.com/brethertonc/status/1079803590011691010" TargetMode="External" /><Relationship Id="rId456" Type="http://schemas.openxmlformats.org/officeDocument/2006/relationships/hyperlink" Target="https://twitter.com/littlemissileo/status/1079805567764516864" TargetMode="External" /><Relationship Id="rId457" Type="http://schemas.openxmlformats.org/officeDocument/2006/relationships/hyperlink" Target="https://twitter.com/littlemissileo/status/1079805567764516864" TargetMode="External" /><Relationship Id="rId458" Type="http://schemas.openxmlformats.org/officeDocument/2006/relationships/hyperlink" Target="https://twitter.com/littlemissileo/status/1079805567764516864" TargetMode="External" /><Relationship Id="rId459" Type="http://schemas.openxmlformats.org/officeDocument/2006/relationships/hyperlink" Target="https://twitter.com/littlemissileo/status/1079805567764516864" TargetMode="External" /><Relationship Id="rId460" Type="http://schemas.openxmlformats.org/officeDocument/2006/relationships/hyperlink" Target="https://twitter.com/littlemissileo/status/1079806824692568064" TargetMode="External" /><Relationship Id="rId461" Type="http://schemas.openxmlformats.org/officeDocument/2006/relationships/hyperlink" Target="https://twitter.com/littlemissileo/status/1079806824692568064" TargetMode="External" /><Relationship Id="rId462" Type="http://schemas.openxmlformats.org/officeDocument/2006/relationships/hyperlink" Target="https://twitter.com/littlemissileo/status/1079806824692568064" TargetMode="External" /><Relationship Id="rId463" Type="http://schemas.openxmlformats.org/officeDocument/2006/relationships/hyperlink" Target="https://twitter.com/littlemissileo/status/1079806824692568064" TargetMode="External" /><Relationship Id="rId464" Type="http://schemas.openxmlformats.org/officeDocument/2006/relationships/hyperlink" Target="https://twitter.com/wilsonmsj/status/1079823629637038080" TargetMode="External" /><Relationship Id="rId465" Type="http://schemas.openxmlformats.org/officeDocument/2006/relationships/hyperlink" Target="https://twitter.com/wilsonmsj/status/1079823787619729408" TargetMode="External" /><Relationship Id="rId466" Type="http://schemas.openxmlformats.org/officeDocument/2006/relationships/hyperlink" Target="https://twitter.com/wilsonmsj/status/1079845266986029058" TargetMode="External" /><Relationship Id="rId467" Type="http://schemas.openxmlformats.org/officeDocument/2006/relationships/hyperlink" Target="https://twitter.com/lynn_laidlaw/status/1079811348412928002" TargetMode="External" /><Relationship Id="rId468" Type="http://schemas.openxmlformats.org/officeDocument/2006/relationships/hyperlink" Target="https://twitter.com/lynn_laidlaw/status/1079812022043332609" TargetMode="External" /><Relationship Id="rId469" Type="http://schemas.openxmlformats.org/officeDocument/2006/relationships/hyperlink" Target="https://twitter.com/lynn_laidlaw/status/1079812226545053696" TargetMode="External" /><Relationship Id="rId470" Type="http://schemas.openxmlformats.org/officeDocument/2006/relationships/hyperlink" Target="https://twitter.com/lynn_laidlaw/status/1079843991657549824" TargetMode="External" /><Relationship Id="rId471" Type="http://schemas.openxmlformats.org/officeDocument/2006/relationships/hyperlink" Target="https://twitter.com/lynn_laidlaw/status/1079863251788316673" TargetMode="External" /><Relationship Id="rId472" Type="http://schemas.openxmlformats.org/officeDocument/2006/relationships/hyperlink" Target="https://twitter.com/delphi_natric/status/1078407869224157184" TargetMode="External" /><Relationship Id="rId473" Type="http://schemas.openxmlformats.org/officeDocument/2006/relationships/hyperlink" Target="https://twitter.com/delphi_natric/status/1079802134542123008" TargetMode="External" /><Relationship Id="rId474" Type="http://schemas.openxmlformats.org/officeDocument/2006/relationships/hyperlink" Target="https://twitter.com/brethertonc/status/1079789983928647681" TargetMode="External" /><Relationship Id="rId475" Type="http://schemas.openxmlformats.org/officeDocument/2006/relationships/hyperlink" Target="https://twitter.com/brethertonc/status/1079795996928995328" TargetMode="External" /><Relationship Id="rId476" Type="http://schemas.openxmlformats.org/officeDocument/2006/relationships/hyperlink" Target="https://twitter.com/brethertonc/status/1079797579741908995" TargetMode="External" /><Relationship Id="rId477" Type="http://schemas.openxmlformats.org/officeDocument/2006/relationships/hyperlink" Target="https://twitter.com/brethertonc/status/1079803590011691010" TargetMode="External" /><Relationship Id="rId478" Type="http://schemas.openxmlformats.org/officeDocument/2006/relationships/hyperlink" Target="https://twitter.com/wilsonmsj/status/1079823629637038080" TargetMode="External" /><Relationship Id="rId479" Type="http://schemas.openxmlformats.org/officeDocument/2006/relationships/hyperlink" Target="https://twitter.com/wilsonmsj/status/1079823787619729408" TargetMode="External" /><Relationship Id="rId480" Type="http://schemas.openxmlformats.org/officeDocument/2006/relationships/hyperlink" Target="https://twitter.com/wilsonmsj/status/1079845266986029058" TargetMode="External" /><Relationship Id="rId481" Type="http://schemas.openxmlformats.org/officeDocument/2006/relationships/hyperlink" Target="https://twitter.com/lynn_laidlaw/status/1078398431494836224" TargetMode="External" /><Relationship Id="rId482" Type="http://schemas.openxmlformats.org/officeDocument/2006/relationships/hyperlink" Target="https://twitter.com/lynn_laidlaw/status/1078400151037857792" TargetMode="External" /><Relationship Id="rId483" Type="http://schemas.openxmlformats.org/officeDocument/2006/relationships/hyperlink" Target="https://twitter.com/lynn_laidlaw/status/1078402068866613248" TargetMode="External" /><Relationship Id="rId484" Type="http://schemas.openxmlformats.org/officeDocument/2006/relationships/hyperlink" Target="https://twitter.com/lynn_laidlaw/status/1078404342795943937" TargetMode="External" /><Relationship Id="rId485" Type="http://schemas.openxmlformats.org/officeDocument/2006/relationships/hyperlink" Target="https://twitter.com/lynn_laidlaw/status/1078406947794235394" TargetMode="External" /><Relationship Id="rId486" Type="http://schemas.openxmlformats.org/officeDocument/2006/relationships/hyperlink" Target="https://twitter.com/lynn_laidlaw/status/1079811348412928002" TargetMode="External" /><Relationship Id="rId487" Type="http://schemas.openxmlformats.org/officeDocument/2006/relationships/hyperlink" Target="https://twitter.com/lynn_laidlaw/status/1079812022043332609" TargetMode="External" /><Relationship Id="rId488" Type="http://schemas.openxmlformats.org/officeDocument/2006/relationships/hyperlink" Target="https://twitter.com/lynn_laidlaw/status/1079812226545053696" TargetMode="External" /><Relationship Id="rId489" Type="http://schemas.openxmlformats.org/officeDocument/2006/relationships/hyperlink" Target="https://twitter.com/lynn_laidlaw/status/1079843991657549824" TargetMode="External" /><Relationship Id="rId490" Type="http://schemas.openxmlformats.org/officeDocument/2006/relationships/hyperlink" Target="https://twitter.com/lynn_laidlaw/status/1079863251788316673" TargetMode="External" /><Relationship Id="rId491" Type="http://schemas.openxmlformats.org/officeDocument/2006/relationships/hyperlink" Target="https://twitter.com/delphi_natric/status/1079802134542123008" TargetMode="External" /><Relationship Id="rId492" Type="http://schemas.openxmlformats.org/officeDocument/2006/relationships/hyperlink" Target="https://twitter.com/brethertonc/status/1078273329910464514" TargetMode="External" /><Relationship Id="rId493" Type="http://schemas.openxmlformats.org/officeDocument/2006/relationships/hyperlink" Target="https://twitter.com/brethertonc/status/1079789983928647681" TargetMode="External" /><Relationship Id="rId494" Type="http://schemas.openxmlformats.org/officeDocument/2006/relationships/hyperlink" Target="https://twitter.com/brethertonc/status/1079795996928995328" TargetMode="External" /><Relationship Id="rId495" Type="http://schemas.openxmlformats.org/officeDocument/2006/relationships/hyperlink" Target="https://twitter.com/brethertonc/status/1079797579741908995" TargetMode="External" /><Relationship Id="rId496" Type="http://schemas.openxmlformats.org/officeDocument/2006/relationships/hyperlink" Target="https://twitter.com/brethertonc/status/1079803590011691010" TargetMode="External" /><Relationship Id="rId497" Type="http://schemas.openxmlformats.org/officeDocument/2006/relationships/hyperlink" Target="https://twitter.com/brethertonc/status/1079803590011691010" TargetMode="External" /><Relationship Id="rId498" Type="http://schemas.openxmlformats.org/officeDocument/2006/relationships/hyperlink" Target="https://twitter.com/wilsonmsj/status/1079823629637038080" TargetMode="External" /><Relationship Id="rId499" Type="http://schemas.openxmlformats.org/officeDocument/2006/relationships/hyperlink" Target="https://twitter.com/wilsonmsj/status/1079823787619729408" TargetMode="External" /><Relationship Id="rId500" Type="http://schemas.openxmlformats.org/officeDocument/2006/relationships/hyperlink" Target="https://twitter.com/wilsonmsj/status/1079845266986029058" TargetMode="External" /><Relationship Id="rId501" Type="http://schemas.openxmlformats.org/officeDocument/2006/relationships/hyperlink" Target="https://twitter.com/lynn_laidlaw/status/1079811348412928002" TargetMode="External" /><Relationship Id="rId502" Type="http://schemas.openxmlformats.org/officeDocument/2006/relationships/hyperlink" Target="https://twitter.com/lynn_laidlaw/status/1079812022043332609" TargetMode="External" /><Relationship Id="rId503" Type="http://schemas.openxmlformats.org/officeDocument/2006/relationships/hyperlink" Target="https://twitter.com/lynn_laidlaw/status/1079812226545053696" TargetMode="External" /><Relationship Id="rId504" Type="http://schemas.openxmlformats.org/officeDocument/2006/relationships/hyperlink" Target="https://twitter.com/lynn_laidlaw/status/1079843991657549824" TargetMode="External" /><Relationship Id="rId505" Type="http://schemas.openxmlformats.org/officeDocument/2006/relationships/hyperlink" Target="https://twitter.com/lynn_laidlaw/status/1079863251788316673" TargetMode="External" /><Relationship Id="rId506" Type="http://schemas.openxmlformats.org/officeDocument/2006/relationships/hyperlink" Target="https://twitter.com/delphi_natric/status/1078554570152968193" TargetMode="External" /><Relationship Id="rId507" Type="http://schemas.openxmlformats.org/officeDocument/2006/relationships/hyperlink" Target="https://twitter.com/delphi_natric/status/1078407869224157184" TargetMode="External" /><Relationship Id="rId508" Type="http://schemas.openxmlformats.org/officeDocument/2006/relationships/hyperlink" Target="https://twitter.com/delphi_natric/status/1079297819666759680" TargetMode="External" /><Relationship Id="rId509" Type="http://schemas.openxmlformats.org/officeDocument/2006/relationships/hyperlink" Target="https://twitter.com/delphi_natric/status/1079802134542123008" TargetMode="External" /><Relationship Id="rId510" Type="http://schemas.openxmlformats.org/officeDocument/2006/relationships/hyperlink" Target="https://twitter.com/delphi_natric/status/1078235176080162817" TargetMode="External" /><Relationship Id="rId511" Type="http://schemas.openxmlformats.org/officeDocument/2006/relationships/hyperlink" Target="https://twitter.com/wilsonmsj/status/1078601731553067008" TargetMode="External" /><Relationship Id="rId512" Type="http://schemas.openxmlformats.org/officeDocument/2006/relationships/hyperlink" Target="https://twitter.com/wilsonmsj/status/1078601768995573760" TargetMode="External" /><Relationship Id="rId513" Type="http://schemas.openxmlformats.org/officeDocument/2006/relationships/hyperlink" Target="https://twitter.com/wilsonmsj/status/1079154589453160454" TargetMode="External" /><Relationship Id="rId514" Type="http://schemas.openxmlformats.org/officeDocument/2006/relationships/hyperlink" Target="https://twitter.com/wilsonmsj/status/1079823629637038080" TargetMode="External" /><Relationship Id="rId515" Type="http://schemas.openxmlformats.org/officeDocument/2006/relationships/hyperlink" Target="https://twitter.com/wilsonmsj/status/1079823787619729408" TargetMode="External" /><Relationship Id="rId516" Type="http://schemas.openxmlformats.org/officeDocument/2006/relationships/hyperlink" Target="https://twitter.com/wilsonmsj/status/1079845266986029058" TargetMode="External" /><Relationship Id="rId517" Type="http://schemas.openxmlformats.org/officeDocument/2006/relationships/hyperlink" Target="https://twitter.com/lynn_laidlaw/status/1078387970472849408" TargetMode="External" /><Relationship Id="rId518" Type="http://schemas.openxmlformats.org/officeDocument/2006/relationships/hyperlink" Target="https://twitter.com/lynn_laidlaw/status/1078398431494836224" TargetMode="External" /><Relationship Id="rId519" Type="http://schemas.openxmlformats.org/officeDocument/2006/relationships/hyperlink" Target="https://twitter.com/lynn_laidlaw/status/1078400151037857792" TargetMode="External" /><Relationship Id="rId520" Type="http://schemas.openxmlformats.org/officeDocument/2006/relationships/hyperlink" Target="https://twitter.com/lynn_laidlaw/status/1078402068866613248" TargetMode="External" /><Relationship Id="rId521" Type="http://schemas.openxmlformats.org/officeDocument/2006/relationships/hyperlink" Target="https://twitter.com/lynn_laidlaw/status/1078404342795943937" TargetMode="External" /><Relationship Id="rId522" Type="http://schemas.openxmlformats.org/officeDocument/2006/relationships/hyperlink" Target="https://twitter.com/lynn_laidlaw/status/1078406947794235394" TargetMode="External" /><Relationship Id="rId523" Type="http://schemas.openxmlformats.org/officeDocument/2006/relationships/hyperlink" Target="https://twitter.com/lynn_laidlaw/status/1078718244637294599" TargetMode="External" /><Relationship Id="rId524" Type="http://schemas.openxmlformats.org/officeDocument/2006/relationships/hyperlink" Target="https://twitter.com/lynn_laidlaw/status/1079811348412928002" TargetMode="External" /><Relationship Id="rId525" Type="http://schemas.openxmlformats.org/officeDocument/2006/relationships/hyperlink" Target="https://twitter.com/lynn_laidlaw/status/1079812022043332609" TargetMode="External" /><Relationship Id="rId526" Type="http://schemas.openxmlformats.org/officeDocument/2006/relationships/hyperlink" Target="https://twitter.com/lynn_laidlaw/status/1079812226545053696" TargetMode="External" /><Relationship Id="rId527" Type="http://schemas.openxmlformats.org/officeDocument/2006/relationships/hyperlink" Target="https://twitter.com/lynn_laidlaw/status/1079843991657549824" TargetMode="External" /><Relationship Id="rId528" Type="http://schemas.openxmlformats.org/officeDocument/2006/relationships/hyperlink" Target="https://twitter.com/lynn_laidlaw/status/1079863251788316673" TargetMode="External" /><Relationship Id="rId529" Type="http://schemas.openxmlformats.org/officeDocument/2006/relationships/hyperlink" Target="https://twitter.com/wilsonmsj/status/1079823629637038080" TargetMode="External" /><Relationship Id="rId530" Type="http://schemas.openxmlformats.org/officeDocument/2006/relationships/hyperlink" Target="https://twitter.com/wilsonmsj/status/1079823787619729408" TargetMode="External" /><Relationship Id="rId531" Type="http://schemas.openxmlformats.org/officeDocument/2006/relationships/hyperlink" Target="https://twitter.com/wilsonmsj/status/1079845266986029058" TargetMode="External" /><Relationship Id="rId532" Type="http://schemas.openxmlformats.org/officeDocument/2006/relationships/hyperlink" Target="https://twitter.com/lynn_laidlaw/status/1079843991657549824" TargetMode="External" /><Relationship Id="rId533" Type="http://schemas.openxmlformats.org/officeDocument/2006/relationships/hyperlink" Target="https://twitter.com/lynn_laidlaw/status/1079863251788316673" TargetMode="External" /><Relationship Id="rId534" Type="http://schemas.openxmlformats.org/officeDocument/2006/relationships/hyperlink" Target="https://api.twitter.com/1.1/geo/id/616ba1df27270916.json" TargetMode="External" /><Relationship Id="rId535" Type="http://schemas.openxmlformats.org/officeDocument/2006/relationships/hyperlink" Target="https://api.twitter.com/1.1/geo/id/616ba1df27270916.json" TargetMode="External" /><Relationship Id="rId536" Type="http://schemas.openxmlformats.org/officeDocument/2006/relationships/comments" Target="../comments1.xml" /><Relationship Id="rId537" Type="http://schemas.openxmlformats.org/officeDocument/2006/relationships/vmlDrawing" Target="../drawings/vmlDrawing1.vml" /><Relationship Id="rId538" Type="http://schemas.openxmlformats.org/officeDocument/2006/relationships/table" Target="../tables/table1.xml" /><Relationship Id="rId5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sBrEk0gHe" TargetMode="External" /><Relationship Id="rId2" Type="http://schemas.openxmlformats.org/officeDocument/2006/relationships/hyperlink" Target="https://t.co/qdOMfK4qyj" TargetMode="External" /><Relationship Id="rId3" Type="http://schemas.openxmlformats.org/officeDocument/2006/relationships/hyperlink" Target="https://t.co/QMMmdTQOEu" TargetMode="External" /><Relationship Id="rId4" Type="http://schemas.openxmlformats.org/officeDocument/2006/relationships/hyperlink" Target="https://t.co/hYYkjF3uY8" TargetMode="External" /><Relationship Id="rId5" Type="http://schemas.openxmlformats.org/officeDocument/2006/relationships/hyperlink" Target="https://t.co/uA9yaZYef6" TargetMode="External" /><Relationship Id="rId6" Type="http://schemas.openxmlformats.org/officeDocument/2006/relationships/hyperlink" Target="https://t.co/JRqBVPjq2u" TargetMode="External" /><Relationship Id="rId7" Type="http://schemas.openxmlformats.org/officeDocument/2006/relationships/hyperlink" Target="https://t.co/nehEzir8aV" TargetMode="External" /><Relationship Id="rId8" Type="http://schemas.openxmlformats.org/officeDocument/2006/relationships/hyperlink" Target="https://t.co/szGXhQBdG5" TargetMode="External" /><Relationship Id="rId9" Type="http://schemas.openxmlformats.org/officeDocument/2006/relationships/hyperlink" Target="https://t.co/aRSIuOWSyH" TargetMode="External" /><Relationship Id="rId10" Type="http://schemas.openxmlformats.org/officeDocument/2006/relationships/hyperlink" Target="https://t.co/Ovb7dN2yoX" TargetMode="External" /><Relationship Id="rId11" Type="http://schemas.openxmlformats.org/officeDocument/2006/relationships/hyperlink" Target="https://t.co/lmJBmOJaBQ" TargetMode="External" /><Relationship Id="rId12" Type="http://schemas.openxmlformats.org/officeDocument/2006/relationships/hyperlink" Target="https://t.co/z4GNmImj9R" TargetMode="External" /><Relationship Id="rId13" Type="http://schemas.openxmlformats.org/officeDocument/2006/relationships/hyperlink" Target="https://t.co/eIhP0LSR3m" TargetMode="External" /><Relationship Id="rId14" Type="http://schemas.openxmlformats.org/officeDocument/2006/relationships/hyperlink" Target="https://t.co/z5vpk7NU6v" TargetMode="External" /><Relationship Id="rId15" Type="http://schemas.openxmlformats.org/officeDocument/2006/relationships/hyperlink" Target="http://t.co/Zc4UyB3Ibh" TargetMode="External" /><Relationship Id="rId16" Type="http://schemas.openxmlformats.org/officeDocument/2006/relationships/hyperlink" Target="https://t.co/z4uMKrKtQP" TargetMode="External" /><Relationship Id="rId17" Type="http://schemas.openxmlformats.org/officeDocument/2006/relationships/hyperlink" Target="https://t.co/0XZX3tPUg2" TargetMode="External" /><Relationship Id="rId18" Type="http://schemas.openxmlformats.org/officeDocument/2006/relationships/hyperlink" Target="http://t.co/PobAK0hGdM" TargetMode="External" /><Relationship Id="rId19" Type="http://schemas.openxmlformats.org/officeDocument/2006/relationships/hyperlink" Target="https://t.co/OEsqH0AV4B" TargetMode="External" /><Relationship Id="rId20" Type="http://schemas.openxmlformats.org/officeDocument/2006/relationships/hyperlink" Target="https://t.co/dckO97y2RX" TargetMode="External" /><Relationship Id="rId21" Type="http://schemas.openxmlformats.org/officeDocument/2006/relationships/hyperlink" Target="https://t.co/KvUSAn5el5" TargetMode="External" /><Relationship Id="rId22" Type="http://schemas.openxmlformats.org/officeDocument/2006/relationships/hyperlink" Target="https://t.co/0UnaVGDe2z" TargetMode="External" /><Relationship Id="rId23" Type="http://schemas.openxmlformats.org/officeDocument/2006/relationships/hyperlink" Target="http://t.co/Uv3o0XjLFG" TargetMode="External" /><Relationship Id="rId24" Type="http://schemas.openxmlformats.org/officeDocument/2006/relationships/hyperlink" Target="http://t.co/jdxslgejaB" TargetMode="External" /><Relationship Id="rId25" Type="http://schemas.openxmlformats.org/officeDocument/2006/relationships/hyperlink" Target="https://t.co/XeagVXHCKc" TargetMode="External" /><Relationship Id="rId26" Type="http://schemas.openxmlformats.org/officeDocument/2006/relationships/hyperlink" Target="https://t.co/fVjS4RJWZe" TargetMode="External" /><Relationship Id="rId27" Type="http://schemas.openxmlformats.org/officeDocument/2006/relationships/hyperlink" Target="https://t.co/O8BDodkOMd" TargetMode="External" /><Relationship Id="rId28" Type="http://schemas.openxmlformats.org/officeDocument/2006/relationships/hyperlink" Target="https://t.co/F8VooSAwHv" TargetMode="External" /><Relationship Id="rId29" Type="http://schemas.openxmlformats.org/officeDocument/2006/relationships/hyperlink" Target="https://t.co/5TBxEu3Ouo" TargetMode="External" /><Relationship Id="rId30" Type="http://schemas.openxmlformats.org/officeDocument/2006/relationships/hyperlink" Target="https://t.co/sx2SR5f6gD" TargetMode="External" /><Relationship Id="rId31" Type="http://schemas.openxmlformats.org/officeDocument/2006/relationships/hyperlink" Target="https://t.co/eFiZHg8oAC" TargetMode="External" /><Relationship Id="rId32" Type="http://schemas.openxmlformats.org/officeDocument/2006/relationships/hyperlink" Target="https://t.co/plBV55jVOB" TargetMode="External" /><Relationship Id="rId33" Type="http://schemas.openxmlformats.org/officeDocument/2006/relationships/hyperlink" Target="https://t.co/4dyizzfgwQ" TargetMode="External" /><Relationship Id="rId34" Type="http://schemas.openxmlformats.org/officeDocument/2006/relationships/hyperlink" Target="https://t.co/OIfUdZa3Qu" TargetMode="External" /><Relationship Id="rId35" Type="http://schemas.openxmlformats.org/officeDocument/2006/relationships/hyperlink" Target="https://t.co/FwyB9sb8AQ" TargetMode="External" /><Relationship Id="rId36" Type="http://schemas.openxmlformats.org/officeDocument/2006/relationships/hyperlink" Target="https://t.co/0XZX3tPUg2" TargetMode="External" /><Relationship Id="rId37" Type="http://schemas.openxmlformats.org/officeDocument/2006/relationships/hyperlink" Target="https://t.co/KH3j8VHBRo" TargetMode="External" /><Relationship Id="rId38" Type="http://schemas.openxmlformats.org/officeDocument/2006/relationships/hyperlink" Target="https://t.co/pKE1kA9Pog" TargetMode="External" /><Relationship Id="rId39" Type="http://schemas.openxmlformats.org/officeDocument/2006/relationships/hyperlink" Target="https://t.co/CAS77HlITe" TargetMode="External" /><Relationship Id="rId40" Type="http://schemas.openxmlformats.org/officeDocument/2006/relationships/hyperlink" Target="https://t.co/5tChO3isQQ" TargetMode="External" /><Relationship Id="rId41" Type="http://schemas.openxmlformats.org/officeDocument/2006/relationships/hyperlink" Target="https://t.co/TidGoAB806" TargetMode="External" /><Relationship Id="rId42" Type="http://schemas.openxmlformats.org/officeDocument/2006/relationships/hyperlink" Target="https://t.co/eABdW1qTXq" TargetMode="External" /><Relationship Id="rId43" Type="http://schemas.openxmlformats.org/officeDocument/2006/relationships/hyperlink" Target="https://t.co/9uX4Y3an2P" TargetMode="External" /><Relationship Id="rId44" Type="http://schemas.openxmlformats.org/officeDocument/2006/relationships/hyperlink" Target="https://pbs.twimg.com/profile_banners/1054637592426278918/1541527783" TargetMode="External" /><Relationship Id="rId45" Type="http://schemas.openxmlformats.org/officeDocument/2006/relationships/hyperlink" Target="https://pbs.twimg.com/profile_banners/431645544/1400016185" TargetMode="External" /><Relationship Id="rId46" Type="http://schemas.openxmlformats.org/officeDocument/2006/relationships/hyperlink" Target="https://pbs.twimg.com/profile_banners/2377450349/1508242372" TargetMode="External" /><Relationship Id="rId47" Type="http://schemas.openxmlformats.org/officeDocument/2006/relationships/hyperlink" Target="https://pbs.twimg.com/profile_banners/243624882/1539549943" TargetMode="External" /><Relationship Id="rId48" Type="http://schemas.openxmlformats.org/officeDocument/2006/relationships/hyperlink" Target="https://pbs.twimg.com/profile_banners/2158498917/1519076502" TargetMode="External" /><Relationship Id="rId49" Type="http://schemas.openxmlformats.org/officeDocument/2006/relationships/hyperlink" Target="https://pbs.twimg.com/profile_banners/26074941/1409690352" TargetMode="External" /><Relationship Id="rId50" Type="http://schemas.openxmlformats.org/officeDocument/2006/relationships/hyperlink" Target="https://pbs.twimg.com/profile_banners/739130184/1432826240" TargetMode="External" /><Relationship Id="rId51" Type="http://schemas.openxmlformats.org/officeDocument/2006/relationships/hyperlink" Target="https://pbs.twimg.com/profile_banners/623135610/1536476252" TargetMode="External" /><Relationship Id="rId52" Type="http://schemas.openxmlformats.org/officeDocument/2006/relationships/hyperlink" Target="https://pbs.twimg.com/profile_banners/371935104/1464778353" TargetMode="External" /><Relationship Id="rId53" Type="http://schemas.openxmlformats.org/officeDocument/2006/relationships/hyperlink" Target="https://pbs.twimg.com/profile_banners/1478178374/1540108633" TargetMode="External" /><Relationship Id="rId54" Type="http://schemas.openxmlformats.org/officeDocument/2006/relationships/hyperlink" Target="https://pbs.twimg.com/profile_banners/1265089662/1536792159" TargetMode="External" /><Relationship Id="rId55" Type="http://schemas.openxmlformats.org/officeDocument/2006/relationships/hyperlink" Target="https://pbs.twimg.com/profile_banners/259304209/1484962949" TargetMode="External" /><Relationship Id="rId56" Type="http://schemas.openxmlformats.org/officeDocument/2006/relationships/hyperlink" Target="https://pbs.twimg.com/profile_banners/214650597/1546333087" TargetMode="External" /><Relationship Id="rId57" Type="http://schemas.openxmlformats.org/officeDocument/2006/relationships/hyperlink" Target="https://pbs.twimg.com/profile_banners/917353047705178112/1537391387" TargetMode="External" /><Relationship Id="rId58" Type="http://schemas.openxmlformats.org/officeDocument/2006/relationships/hyperlink" Target="https://pbs.twimg.com/profile_banners/604935321/1521279390" TargetMode="External" /><Relationship Id="rId59" Type="http://schemas.openxmlformats.org/officeDocument/2006/relationships/hyperlink" Target="https://pbs.twimg.com/profile_banners/168748818/1542789440" TargetMode="External" /><Relationship Id="rId60" Type="http://schemas.openxmlformats.org/officeDocument/2006/relationships/hyperlink" Target="https://pbs.twimg.com/profile_banners/888508210612756482/1542716848" TargetMode="External" /><Relationship Id="rId61" Type="http://schemas.openxmlformats.org/officeDocument/2006/relationships/hyperlink" Target="https://pbs.twimg.com/profile_banners/2165251591/1510519086" TargetMode="External" /><Relationship Id="rId62" Type="http://schemas.openxmlformats.org/officeDocument/2006/relationships/hyperlink" Target="https://pbs.twimg.com/profile_banners/16787009/1514160979" TargetMode="External" /><Relationship Id="rId63" Type="http://schemas.openxmlformats.org/officeDocument/2006/relationships/hyperlink" Target="https://pbs.twimg.com/profile_banners/461928680/1546011001" TargetMode="External" /><Relationship Id="rId64" Type="http://schemas.openxmlformats.org/officeDocument/2006/relationships/hyperlink" Target="https://pbs.twimg.com/profile_banners/378296900/1531852778" TargetMode="External" /><Relationship Id="rId65" Type="http://schemas.openxmlformats.org/officeDocument/2006/relationships/hyperlink" Target="https://pbs.twimg.com/profile_banners/4577229869/1482136690" TargetMode="External" /><Relationship Id="rId66" Type="http://schemas.openxmlformats.org/officeDocument/2006/relationships/hyperlink" Target="https://pbs.twimg.com/profile_banners/1060898515163975682/1541773995" TargetMode="External" /><Relationship Id="rId67" Type="http://schemas.openxmlformats.org/officeDocument/2006/relationships/hyperlink" Target="https://pbs.twimg.com/profile_banners/625859806/1531074077" TargetMode="External" /><Relationship Id="rId68" Type="http://schemas.openxmlformats.org/officeDocument/2006/relationships/hyperlink" Target="https://pbs.twimg.com/profile_banners/90709057/1399820256" TargetMode="External" /><Relationship Id="rId69" Type="http://schemas.openxmlformats.org/officeDocument/2006/relationships/hyperlink" Target="https://pbs.twimg.com/profile_banners/724156686882209793/1462434811" TargetMode="External" /><Relationship Id="rId70" Type="http://schemas.openxmlformats.org/officeDocument/2006/relationships/hyperlink" Target="https://pbs.twimg.com/profile_banners/2163568314/1529520137" TargetMode="External" /><Relationship Id="rId71" Type="http://schemas.openxmlformats.org/officeDocument/2006/relationships/hyperlink" Target="https://pbs.twimg.com/profile_banners/2856350799/1532736393" TargetMode="External" /><Relationship Id="rId72" Type="http://schemas.openxmlformats.org/officeDocument/2006/relationships/hyperlink" Target="https://pbs.twimg.com/profile_banners/4056411022/1469144636" TargetMode="External" /><Relationship Id="rId73" Type="http://schemas.openxmlformats.org/officeDocument/2006/relationships/hyperlink" Target="https://pbs.twimg.com/profile_banners/2868825645/1420407419" TargetMode="External" /><Relationship Id="rId74" Type="http://schemas.openxmlformats.org/officeDocument/2006/relationships/hyperlink" Target="https://pbs.twimg.com/profile_banners/1027978828533194752/1540281989" TargetMode="External" /><Relationship Id="rId75" Type="http://schemas.openxmlformats.org/officeDocument/2006/relationships/hyperlink" Target="https://pbs.twimg.com/profile_banners/378157220/1544081749" TargetMode="External" /><Relationship Id="rId76" Type="http://schemas.openxmlformats.org/officeDocument/2006/relationships/hyperlink" Target="https://pbs.twimg.com/profile_banners/1052107100862570496/1539677023" TargetMode="External" /><Relationship Id="rId77" Type="http://schemas.openxmlformats.org/officeDocument/2006/relationships/hyperlink" Target="https://pbs.twimg.com/profile_banners/966279581467643904/1519214899" TargetMode="External" /><Relationship Id="rId78" Type="http://schemas.openxmlformats.org/officeDocument/2006/relationships/hyperlink" Target="https://pbs.twimg.com/profile_banners/1060122992/1406867699" TargetMode="External" /><Relationship Id="rId79" Type="http://schemas.openxmlformats.org/officeDocument/2006/relationships/hyperlink" Target="https://pbs.twimg.com/profile_banners/397364480/1477144110" TargetMode="External" /><Relationship Id="rId80" Type="http://schemas.openxmlformats.org/officeDocument/2006/relationships/hyperlink" Target="https://pbs.twimg.com/profile_banners/616048231/1427555449" TargetMode="External" /><Relationship Id="rId81" Type="http://schemas.openxmlformats.org/officeDocument/2006/relationships/hyperlink" Target="https://pbs.twimg.com/profile_banners/27609818/1414351627" TargetMode="External" /><Relationship Id="rId82" Type="http://schemas.openxmlformats.org/officeDocument/2006/relationships/hyperlink" Target="https://pbs.twimg.com/profile_banners/814590497691959298/1483051329" TargetMode="External" /><Relationship Id="rId83" Type="http://schemas.openxmlformats.org/officeDocument/2006/relationships/hyperlink" Target="https://pbs.twimg.com/profile_banners/2885403129/1458809240" TargetMode="External" /><Relationship Id="rId84" Type="http://schemas.openxmlformats.org/officeDocument/2006/relationships/hyperlink" Target="https://pbs.twimg.com/profile_banners/2985845343/1449095276" TargetMode="External" /><Relationship Id="rId85" Type="http://schemas.openxmlformats.org/officeDocument/2006/relationships/hyperlink" Target="https://pbs.twimg.com/profile_banners/983665707857653761/1529080084" TargetMode="External" /><Relationship Id="rId86" Type="http://schemas.openxmlformats.org/officeDocument/2006/relationships/hyperlink" Target="https://pbs.twimg.com/profile_banners/1109642918/1385040426" TargetMode="External" /><Relationship Id="rId87" Type="http://schemas.openxmlformats.org/officeDocument/2006/relationships/hyperlink" Target="https://pbs.twimg.com/profile_banners/1062425325542563840/1542137633" TargetMode="External" /><Relationship Id="rId88" Type="http://schemas.openxmlformats.org/officeDocument/2006/relationships/hyperlink" Target="https://pbs.twimg.com/profile_banners/297549828/1442518815" TargetMode="External" /><Relationship Id="rId89" Type="http://schemas.openxmlformats.org/officeDocument/2006/relationships/hyperlink" Target="https://pbs.twimg.com/profile_banners/2524084725/1532125084" TargetMode="External" /><Relationship Id="rId90" Type="http://schemas.openxmlformats.org/officeDocument/2006/relationships/hyperlink" Target="https://pbs.twimg.com/profile_banners/921851468335976449/1510615980" TargetMode="External" /><Relationship Id="rId91" Type="http://schemas.openxmlformats.org/officeDocument/2006/relationships/hyperlink" Target="https://pbs.twimg.com/profile_banners/731361288/1540195691" TargetMode="External" /><Relationship Id="rId92" Type="http://schemas.openxmlformats.org/officeDocument/2006/relationships/hyperlink" Target="https://pbs.twimg.com/profile_banners/962415811536281600/1518293432" TargetMode="External" /><Relationship Id="rId93" Type="http://schemas.openxmlformats.org/officeDocument/2006/relationships/hyperlink" Target="https://pbs.twimg.com/profile_banners/991004312699654144/1525769449" TargetMode="External" /><Relationship Id="rId94" Type="http://schemas.openxmlformats.org/officeDocument/2006/relationships/hyperlink" Target="https://pbs.twimg.com/profile_banners/936722592190353408/1524693907" TargetMode="External" /><Relationship Id="rId95" Type="http://schemas.openxmlformats.org/officeDocument/2006/relationships/hyperlink" Target="https://pbs.twimg.com/profile_banners/2990588656/1534631479" TargetMode="External" /><Relationship Id="rId96" Type="http://schemas.openxmlformats.org/officeDocument/2006/relationships/hyperlink" Target="https://pbs.twimg.com/profile_banners/3027854219/1544621947" TargetMode="External" /><Relationship Id="rId97" Type="http://schemas.openxmlformats.org/officeDocument/2006/relationships/hyperlink" Target="https://pbs.twimg.com/profile_banners/857866886389911552/1501181175" TargetMode="External" /><Relationship Id="rId98" Type="http://schemas.openxmlformats.org/officeDocument/2006/relationships/hyperlink" Target="https://pbs.twimg.com/profile_banners/782194783653625856/1475325336" TargetMode="External" /><Relationship Id="rId99" Type="http://schemas.openxmlformats.org/officeDocument/2006/relationships/hyperlink" Target="https://pbs.twimg.com/profile_banners/3401044235/1443968333" TargetMode="External" /><Relationship Id="rId100" Type="http://schemas.openxmlformats.org/officeDocument/2006/relationships/hyperlink" Target="https://pbs.twimg.com/profile_banners/861981843406585856/1523464022" TargetMode="External" /><Relationship Id="rId101" Type="http://schemas.openxmlformats.org/officeDocument/2006/relationships/hyperlink" Target="https://pbs.twimg.com/profile_banners/323396744/1526231471" TargetMode="External" /><Relationship Id="rId102" Type="http://schemas.openxmlformats.org/officeDocument/2006/relationships/hyperlink" Target="https://pbs.twimg.com/profile_banners/874206057232556032/1518557111" TargetMode="External" /><Relationship Id="rId103" Type="http://schemas.openxmlformats.org/officeDocument/2006/relationships/hyperlink" Target="https://pbs.twimg.com/profile_banners/2257937911/1387733231" TargetMode="External" /><Relationship Id="rId104" Type="http://schemas.openxmlformats.org/officeDocument/2006/relationships/hyperlink" Target="https://pbs.twimg.com/profile_banners/85640071/1538225677" TargetMode="External" /><Relationship Id="rId105" Type="http://schemas.openxmlformats.org/officeDocument/2006/relationships/hyperlink" Target="https://pbs.twimg.com/profile_banners/2643913294/1403816894" TargetMode="External" /><Relationship Id="rId106" Type="http://schemas.openxmlformats.org/officeDocument/2006/relationships/hyperlink" Target="https://pbs.twimg.com/profile_banners/1601099846/1536522216" TargetMode="External" /><Relationship Id="rId107" Type="http://schemas.openxmlformats.org/officeDocument/2006/relationships/hyperlink" Target="https://pbs.twimg.com/profile_banners/196113304/1546371215" TargetMode="External" /><Relationship Id="rId108" Type="http://schemas.openxmlformats.org/officeDocument/2006/relationships/hyperlink" Target="https://pbs.twimg.com/profile_banners/880984797715320832/1498882886" TargetMode="External" /><Relationship Id="rId109" Type="http://schemas.openxmlformats.org/officeDocument/2006/relationships/hyperlink" Target="https://pbs.twimg.com/profile_banners/1623259106/1419087419" TargetMode="External" /><Relationship Id="rId110" Type="http://schemas.openxmlformats.org/officeDocument/2006/relationships/hyperlink" Target="https://pbs.twimg.com/profile_banners/2761311760/1446737193" TargetMode="External" /><Relationship Id="rId111" Type="http://schemas.openxmlformats.org/officeDocument/2006/relationships/hyperlink" Target="https://pbs.twimg.com/profile_banners/490654004/1448319434" TargetMode="External" /><Relationship Id="rId112" Type="http://schemas.openxmlformats.org/officeDocument/2006/relationships/hyperlink" Target="https://pbs.twimg.com/profile_banners/223449440/1527802383" TargetMode="External" /><Relationship Id="rId113" Type="http://schemas.openxmlformats.org/officeDocument/2006/relationships/hyperlink" Target="https://pbs.twimg.com/profile_banners/636560505/1462567135" TargetMode="External" /><Relationship Id="rId114" Type="http://schemas.openxmlformats.org/officeDocument/2006/relationships/hyperlink" Target="https://pbs.twimg.com/profile_banners/30978878/1394314414" TargetMode="External" /><Relationship Id="rId115" Type="http://schemas.openxmlformats.org/officeDocument/2006/relationships/hyperlink" Target="https://pbs.twimg.com/profile_banners/2231780650/1520459966" TargetMode="External" /><Relationship Id="rId116" Type="http://schemas.openxmlformats.org/officeDocument/2006/relationships/hyperlink" Target="https://pbs.twimg.com/profile_banners/809735319922868224/1520422293" TargetMode="External" /><Relationship Id="rId117" Type="http://schemas.openxmlformats.org/officeDocument/2006/relationships/hyperlink" Target="https://pbs.twimg.com/profile_banners/4874854948/1542888845" TargetMode="External" /><Relationship Id="rId118" Type="http://schemas.openxmlformats.org/officeDocument/2006/relationships/hyperlink" Target="https://pbs.twimg.com/profile_banners/746970864/1423497811" TargetMode="External" /><Relationship Id="rId119" Type="http://schemas.openxmlformats.org/officeDocument/2006/relationships/hyperlink" Target="https://pbs.twimg.com/profile_banners/398123476/1504178263" TargetMode="External" /><Relationship Id="rId120" Type="http://schemas.openxmlformats.org/officeDocument/2006/relationships/hyperlink" Target="https://pbs.twimg.com/profile_banners/2779108853/1448199741" TargetMode="External" /><Relationship Id="rId121" Type="http://schemas.openxmlformats.org/officeDocument/2006/relationships/hyperlink" Target="https://pbs.twimg.com/profile_banners/795662577846067200/1480284810" TargetMode="External" /><Relationship Id="rId122" Type="http://schemas.openxmlformats.org/officeDocument/2006/relationships/hyperlink" Target="https://pbs.twimg.com/profile_banners/116908086/1467670447" TargetMode="External" /><Relationship Id="rId123" Type="http://schemas.openxmlformats.org/officeDocument/2006/relationships/hyperlink" Target="https://pbs.twimg.com/profile_banners/1053209480350105605/1543532386" TargetMode="External" /><Relationship Id="rId124" Type="http://schemas.openxmlformats.org/officeDocument/2006/relationships/hyperlink" Target="https://pbs.twimg.com/profile_banners/2921474812/1499242826" TargetMode="External" /><Relationship Id="rId125" Type="http://schemas.openxmlformats.org/officeDocument/2006/relationships/hyperlink" Target="https://pbs.twimg.com/profile_banners/2269084041/1389221285" TargetMode="External" /><Relationship Id="rId126" Type="http://schemas.openxmlformats.org/officeDocument/2006/relationships/hyperlink" Target="https://pbs.twimg.com/profile_banners/886143380710985728/1546182094" TargetMode="External" /><Relationship Id="rId127" Type="http://schemas.openxmlformats.org/officeDocument/2006/relationships/hyperlink" Target="https://pbs.twimg.com/profile_banners/333495548/1411228772" TargetMode="External" /><Relationship Id="rId128" Type="http://schemas.openxmlformats.org/officeDocument/2006/relationships/hyperlink" Target="https://pbs.twimg.com/profile_banners/2951883495/1510684631" TargetMode="External" /><Relationship Id="rId129" Type="http://schemas.openxmlformats.org/officeDocument/2006/relationships/hyperlink" Target="https://pbs.twimg.com/profile_banners/140175036/1349029190" TargetMode="External" /><Relationship Id="rId130" Type="http://schemas.openxmlformats.org/officeDocument/2006/relationships/hyperlink" Target="https://pbs.twimg.com/profile_banners/79410731/1539933161" TargetMode="External" /><Relationship Id="rId131" Type="http://schemas.openxmlformats.org/officeDocument/2006/relationships/hyperlink" Target="https://pbs.twimg.com/profile_banners/3177967822/1459369260" TargetMode="External" /><Relationship Id="rId132" Type="http://schemas.openxmlformats.org/officeDocument/2006/relationships/hyperlink" Target="https://pbs.twimg.com/profile_banners/2548535288/1402263209" TargetMode="External" /><Relationship Id="rId133" Type="http://schemas.openxmlformats.org/officeDocument/2006/relationships/hyperlink" Target="https://pbs.twimg.com/profile_banners/836091410/1484221846" TargetMode="External" /><Relationship Id="rId134" Type="http://schemas.openxmlformats.org/officeDocument/2006/relationships/hyperlink" Target="https://pbs.twimg.com/profile_banners/4870320808/1496693801" TargetMode="External" /><Relationship Id="rId135" Type="http://schemas.openxmlformats.org/officeDocument/2006/relationships/hyperlink" Target="https://pbs.twimg.com/profile_banners/918426739235270656/1509670672" TargetMode="External" /><Relationship Id="rId136" Type="http://schemas.openxmlformats.org/officeDocument/2006/relationships/hyperlink" Target="https://pbs.twimg.com/profile_banners/3053704293/1536091364" TargetMode="External" /><Relationship Id="rId137" Type="http://schemas.openxmlformats.org/officeDocument/2006/relationships/hyperlink" Target="https://pbs.twimg.com/profile_banners/792081671403307008/1477691122" TargetMode="External" /><Relationship Id="rId138" Type="http://schemas.openxmlformats.org/officeDocument/2006/relationships/hyperlink" Target="https://pbs.twimg.com/profile_banners/1917154584/1542625740" TargetMode="External" /><Relationship Id="rId139" Type="http://schemas.openxmlformats.org/officeDocument/2006/relationships/hyperlink" Target="https://pbs.twimg.com/profile_banners/770982140758614016/1510062454" TargetMode="External" /><Relationship Id="rId140" Type="http://schemas.openxmlformats.org/officeDocument/2006/relationships/hyperlink" Target="https://pbs.twimg.com/profile_banners/2728833630/1540564797" TargetMode="External" /><Relationship Id="rId141" Type="http://schemas.openxmlformats.org/officeDocument/2006/relationships/hyperlink" Target="https://pbs.twimg.com/profile_banners/810816325841022978/1485625074" TargetMode="External" /><Relationship Id="rId142" Type="http://schemas.openxmlformats.org/officeDocument/2006/relationships/hyperlink" Target="https://pbs.twimg.com/profile_banners/871264314635759621/1496775454" TargetMode="External" /><Relationship Id="rId143" Type="http://schemas.openxmlformats.org/officeDocument/2006/relationships/hyperlink" Target="https://pbs.twimg.com/profile_banners/882900889484369920/1499685280" TargetMode="External" /><Relationship Id="rId144" Type="http://schemas.openxmlformats.org/officeDocument/2006/relationships/hyperlink" Target="https://pbs.twimg.com/profile_banners/20138223/1520170738"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8/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3/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9/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2/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3/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6/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pbs.twimg.com/profile_images/781769079292067840/lJwdjTLi_normal.jpg" TargetMode="External" /><Relationship Id="rId250" Type="http://schemas.openxmlformats.org/officeDocument/2006/relationships/hyperlink" Target="http://pbs.twimg.com/profile_images/1059872786406170627/lqpf22wF_normal.jpg" TargetMode="External" /><Relationship Id="rId251" Type="http://schemas.openxmlformats.org/officeDocument/2006/relationships/hyperlink" Target="http://pbs.twimg.com/profile_images/655783905232945152/YUc_yo6e_normal.png" TargetMode="External" /><Relationship Id="rId252" Type="http://schemas.openxmlformats.org/officeDocument/2006/relationships/hyperlink" Target="http://pbs.twimg.com/profile_images/956241307248267265/r_0rZgQ8_normal.jpg" TargetMode="External" /><Relationship Id="rId253" Type="http://schemas.openxmlformats.org/officeDocument/2006/relationships/hyperlink" Target="http://pbs.twimg.com/profile_images/1078338655532605445/tZY5n8NQ_normal.jpg" TargetMode="External" /><Relationship Id="rId254" Type="http://schemas.openxmlformats.org/officeDocument/2006/relationships/hyperlink" Target="http://pbs.twimg.com/profile_images/1056647413186904064/m2qNIFV8_normal.jpg" TargetMode="External" /><Relationship Id="rId255" Type="http://schemas.openxmlformats.org/officeDocument/2006/relationships/hyperlink" Target="http://pbs.twimg.com/profile_images/378800000125057205/2f194327236f4a8744e8d9752e06f478_normal.jpeg" TargetMode="External" /><Relationship Id="rId256" Type="http://schemas.openxmlformats.org/officeDocument/2006/relationships/hyperlink" Target="http://pbs.twimg.com/profile_images/1007181499744116737/JjiV6VRf_normal.jpg" TargetMode="External" /><Relationship Id="rId257" Type="http://schemas.openxmlformats.org/officeDocument/2006/relationships/hyperlink" Target="http://pbs.twimg.com/profile_images/1038683064308776960/aOQO-TOL_normal.jpg" TargetMode="External" /><Relationship Id="rId258" Type="http://schemas.openxmlformats.org/officeDocument/2006/relationships/hyperlink" Target="http://pbs.twimg.com/profile_images/1022758668213936128/dSqRmriy_normal.jpg" TargetMode="External" /><Relationship Id="rId259" Type="http://schemas.openxmlformats.org/officeDocument/2006/relationships/hyperlink" Target="http://pbs.twimg.com/profile_images/917572461553704961/OxkLU_LZ_normal.jpg" TargetMode="External" /><Relationship Id="rId260" Type="http://schemas.openxmlformats.org/officeDocument/2006/relationships/hyperlink" Target="http://pbs.twimg.com/profile_images/787291299661615104/yJ5S2Ymv_normal.jpg" TargetMode="External" /><Relationship Id="rId261" Type="http://schemas.openxmlformats.org/officeDocument/2006/relationships/hyperlink" Target="http://pbs.twimg.com/profile_images/1068268808853426176/wwHOVPQ0_normal.jpg" TargetMode="External" /><Relationship Id="rId262" Type="http://schemas.openxmlformats.org/officeDocument/2006/relationships/hyperlink" Target="http://pbs.twimg.com/profile_images/930123000757850112/s54M9nuz_normal.jpg" TargetMode="External" /><Relationship Id="rId263" Type="http://schemas.openxmlformats.org/officeDocument/2006/relationships/hyperlink" Target="http://pbs.twimg.com/profile_images/967022531730444288/bpQFrwl__normal.jpg" TargetMode="External" /><Relationship Id="rId264" Type="http://schemas.openxmlformats.org/officeDocument/2006/relationships/hyperlink" Target="http://pbs.twimg.com/profile_images/970341198731857920/uf6eLJjz_normal.jpg" TargetMode="External" /><Relationship Id="rId265" Type="http://schemas.openxmlformats.org/officeDocument/2006/relationships/hyperlink" Target="http://pbs.twimg.com/profile_images/1065146788523446274/G72rQ88y_normal.jpg" TargetMode="External" /><Relationship Id="rId266" Type="http://schemas.openxmlformats.org/officeDocument/2006/relationships/hyperlink" Target="http://pbs.twimg.com/profile_images/1078767539835023361/n2esHPzC_normal.jpg" TargetMode="External" /><Relationship Id="rId267" Type="http://schemas.openxmlformats.org/officeDocument/2006/relationships/hyperlink" Target="http://pbs.twimg.com/profile_images/932066356870205440/PmEdFpIo_normal.jpg" TargetMode="External" /><Relationship Id="rId268" Type="http://schemas.openxmlformats.org/officeDocument/2006/relationships/hyperlink" Target="http://pbs.twimg.com/profile_images/1054668070164283392/lp5MOSfe_normal.jpg" TargetMode="External" /><Relationship Id="rId269" Type="http://schemas.openxmlformats.org/officeDocument/2006/relationships/hyperlink" Target="http://pbs.twimg.com/profile_images/532197678969401344/shOrfOoq_normal.jpeg" TargetMode="External" /><Relationship Id="rId270" Type="http://schemas.openxmlformats.org/officeDocument/2006/relationships/hyperlink" Target="http://pbs.twimg.com/profile_images/945085756741169152/2SrXCwaf_normal.jpg" TargetMode="External" /><Relationship Id="rId271" Type="http://schemas.openxmlformats.org/officeDocument/2006/relationships/hyperlink" Target="http://pbs.twimg.com/profile_images/1078732810519744512/TncJ5sf__normal.jpg" TargetMode="External" /><Relationship Id="rId272" Type="http://schemas.openxmlformats.org/officeDocument/2006/relationships/hyperlink" Target="http://pbs.twimg.com/profile_images/873272724512276480/NM0blSqH_normal.jpg" TargetMode="External" /><Relationship Id="rId273" Type="http://schemas.openxmlformats.org/officeDocument/2006/relationships/hyperlink" Target="http://pbs.twimg.com/profile_images/787730667861905413/LcqW55Gm_normal.jpg" TargetMode="External" /><Relationship Id="rId274" Type="http://schemas.openxmlformats.org/officeDocument/2006/relationships/hyperlink" Target="http://pbs.twimg.com/profile_images/845717076878802946/ajr7DJe4_normal.jpg" TargetMode="External" /><Relationship Id="rId275" Type="http://schemas.openxmlformats.org/officeDocument/2006/relationships/hyperlink" Target="http://pbs.twimg.com/profile_images/1025112702845415425/DZCnf62d_normal.jpg" TargetMode="External" /><Relationship Id="rId276" Type="http://schemas.openxmlformats.org/officeDocument/2006/relationships/hyperlink" Target="http://pbs.twimg.com/profile_images/1060899247111970816/vYgyfLXg_normal.jpg" TargetMode="External" /><Relationship Id="rId277" Type="http://schemas.openxmlformats.org/officeDocument/2006/relationships/hyperlink" Target="http://pbs.twimg.com/profile_images/865178980755709953/ug_IwhFR_normal.jpg" TargetMode="External" /><Relationship Id="rId278" Type="http://schemas.openxmlformats.org/officeDocument/2006/relationships/hyperlink" Target="http://pbs.twimg.com/profile_images/668936335982469120/5U-0sx3P_normal.jpg" TargetMode="External" /><Relationship Id="rId279" Type="http://schemas.openxmlformats.org/officeDocument/2006/relationships/hyperlink" Target="http://pbs.twimg.com/profile_images/748514039463022592/bPhvD9mA_normal.jpg" TargetMode="External" /><Relationship Id="rId280" Type="http://schemas.openxmlformats.org/officeDocument/2006/relationships/hyperlink" Target="http://pbs.twimg.com/profile_images/2851383583/f45f13302211b95ac6af6d20ad6636fe_normal.png" TargetMode="External" /><Relationship Id="rId281" Type="http://schemas.openxmlformats.org/officeDocument/2006/relationships/hyperlink" Target="http://pbs.twimg.com/profile_images/1016341506284769280/vK46aVq8_normal.jpg" TargetMode="External" /><Relationship Id="rId282" Type="http://schemas.openxmlformats.org/officeDocument/2006/relationships/hyperlink" Target="http://pbs.twimg.com/profile_images/929835150564839425/DJue9zSn_normal.jpg" TargetMode="External" /><Relationship Id="rId283" Type="http://schemas.openxmlformats.org/officeDocument/2006/relationships/hyperlink" Target="http://pbs.twimg.com/profile_images/1048234159049793536/tn2Tlx1L_normal.jpg" TargetMode="External" /><Relationship Id="rId284" Type="http://schemas.openxmlformats.org/officeDocument/2006/relationships/hyperlink" Target="http://pbs.twimg.com/profile_images/774584907880247298/JZt1azVA_normal.jpg" TargetMode="External" /><Relationship Id="rId285" Type="http://schemas.openxmlformats.org/officeDocument/2006/relationships/hyperlink" Target="http://pbs.twimg.com/profile_images/756271667832352768/P5Mdtxuc_normal.jpg" TargetMode="External" /><Relationship Id="rId286" Type="http://schemas.openxmlformats.org/officeDocument/2006/relationships/hyperlink" Target="http://pbs.twimg.com/profile_images/2667259421/8966264c73f8cc7c724607bda83b41d3_normal.jpeg" TargetMode="External" /><Relationship Id="rId287" Type="http://schemas.openxmlformats.org/officeDocument/2006/relationships/hyperlink" Target="http://pbs.twimg.com/profile_images/631165569824329728/0Y-ohzJn_normal.jpg" TargetMode="External" /><Relationship Id="rId288" Type="http://schemas.openxmlformats.org/officeDocument/2006/relationships/hyperlink" Target="http://pbs.twimg.com/profile_images/475227400192925696/d0hyEeZ7_normal.jpeg" TargetMode="External" /><Relationship Id="rId289" Type="http://schemas.openxmlformats.org/officeDocument/2006/relationships/hyperlink" Target="http://pbs.twimg.com/profile_images/1032580450701770753/1yVo_hPR_normal.jpg" TargetMode="External" /><Relationship Id="rId290" Type="http://schemas.openxmlformats.org/officeDocument/2006/relationships/hyperlink" Target="http://pbs.twimg.com/profile_images/683649402662219776/EHUj-6q__normal.jpg" TargetMode="External" /><Relationship Id="rId291" Type="http://schemas.openxmlformats.org/officeDocument/2006/relationships/hyperlink" Target="http://pbs.twimg.com/profile_images/1027994612424691713/9eoSPdM__normal.jpg" TargetMode="External" /><Relationship Id="rId292" Type="http://schemas.openxmlformats.org/officeDocument/2006/relationships/hyperlink" Target="http://pbs.twimg.com/profile_images/3398224402/2acd19823870f92de93928be86a2643e_normal.jpeg" TargetMode="External" /><Relationship Id="rId293" Type="http://schemas.openxmlformats.org/officeDocument/2006/relationships/hyperlink" Target="http://pbs.twimg.com/profile_images/378800000515345590/c0e54f89adf4d0412cee53574b9c9846_normal.jpeg" TargetMode="External" /><Relationship Id="rId294" Type="http://schemas.openxmlformats.org/officeDocument/2006/relationships/hyperlink" Target="http://pbs.twimg.com/profile_images/1052107348989292544/nXIlMod-_normal.jpg" TargetMode="External" /><Relationship Id="rId295" Type="http://schemas.openxmlformats.org/officeDocument/2006/relationships/hyperlink" Target="http://pbs.twimg.com/profile_images/966280875775332352/tpMu-CcS_normal.jpg" TargetMode="External" /><Relationship Id="rId296" Type="http://schemas.openxmlformats.org/officeDocument/2006/relationships/hyperlink" Target="http://pbs.twimg.com/profile_images/675218934803644416/aQYoMqiN_normal.jpg" TargetMode="External" /><Relationship Id="rId297" Type="http://schemas.openxmlformats.org/officeDocument/2006/relationships/hyperlink" Target="http://pbs.twimg.com/profile_images/926576600858193921/hKvzI7z-_normal.jpg" TargetMode="External" /><Relationship Id="rId298" Type="http://schemas.openxmlformats.org/officeDocument/2006/relationships/hyperlink" Target="http://pbs.twimg.com/profile_images/970657500604305409/q4HuO4Tu_normal.jpg" TargetMode="External" /><Relationship Id="rId299" Type="http://schemas.openxmlformats.org/officeDocument/2006/relationships/hyperlink" Target="http://pbs.twimg.com/profile_images/783659730401161216/umx_Q1lb_normal.jpg" TargetMode="External" /><Relationship Id="rId300" Type="http://schemas.openxmlformats.org/officeDocument/2006/relationships/hyperlink" Target="http://pbs.twimg.com/profile_images/953262929247322114/H3SoCrkY_normal.jpg" TargetMode="External" /><Relationship Id="rId301" Type="http://schemas.openxmlformats.org/officeDocument/2006/relationships/hyperlink" Target="http://pbs.twimg.com/profile_images/3497459861/4bef22f10a92966c214a1a1e1fa0ec59_normal.jpeg" TargetMode="External" /><Relationship Id="rId302" Type="http://schemas.openxmlformats.org/officeDocument/2006/relationships/hyperlink" Target="http://pbs.twimg.com/profile_images/814599474198749185/erOJB203_normal.jpg" TargetMode="External" /><Relationship Id="rId303" Type="http://schemas.openxmlformats.org/officeDocument/2006/relationships/hyperlink" Target="http://pbs.twimg.com/profile_images/535423277481488384/VrHFpXfv_normal.jpeg" TargetMode="External" /><Relationship Id="rId304" Type="http://schemas.openxmlformats.org/officeDocument/2006/relationships/hyperlink" Target="http://pbs.twimg.com/profile_images/673094734865375232/KnJH5GPO_normal.jpg" TargetMode="External" /><Relationship Id="rId305" Type="http://schemas.openxmlformats.org/officeDocument/2006/relationships/hyperlink" Target="http://pbs.twimg.com/profile_images/983672933074784256/kGzes_Tl_normal.jpg" TargetMode="External" /><Relationship Id="rId306" Type="http://schemas.openxmlformats.org/officeDocument/2006/relationships/hyperlink" Target="http://pbs.twimg.com/profile_images/414014887325876224/5viLsnvO_normal.jpeg" TargetMode="External" /><Relationship Id="rId307" Type="http://schemas.openxmlformats.org/officeDocument/2006/relationships/hyperlink" Target="http://pbs.twimg.com/profile_images/1062613004607467520/AwlnUaru_normal.jpg" TargetMode="External" /><Relationship Id="rId308" Type="http://schemas.openxmlformats.org/officeDocument/2006/relationships/hyperlink" Target="http://pbs.twimg.com/profile_images/411859646475825154/M6DaQQLF_normal.jpeg" TargetMode="External" /><Relationship Id="rId309" Type="http://schemas.openxmlformats.org/officeDocument/2006/relationships/hyperlink" Target="http://pbs.twimg.com/profile_images/1020432656893345794/3x97ZAP__normal.jpg" TargetMode="External" /><Relationship Id="rId310" Type="http://schemas.openxmlformats.org/officeDocument/2006/relationships/hyperlink" Target="http://pbs.twimg.com/profile_images/921852300150345728/BB9GEgVY_normal.jpg" TargetMode="External" /><Relationship Id="rId311" Type="http://schemas.openxmlformats.org/officeDocument/2006/relationships/hyperlink" Target="http://pbs.twimg.com/profile_images/467174007/360_icon_normal.jpg" TargetMode="External" /><Relationship Id="rId312" Type="http://schemas.openxmlformats.org/officeDocument/2006/relationships/hyperlink" Target="http://pbs.twimg.com/profile_images/1054283259830505472/5_MwSPPe_normal.jpg" TargetMode="External" /><Relationship Id="rId313" Type="http://schemas.openxmlformats.org/officeDocument/2006/relationships/hyperlink" Target="http://pbs.twimg.com/profile_images/962418519571910657/ZMG6DS3x_normal.jpg" TargetMode="External" /><Relationship Id="rId314" Type="http://schemas.openxmlformats.org/officeDocument/2006/relationships/hyperlink" Target="http://pbs.twimg.com/profile_images/998244083901452288/G5lMO_l6_normal.jpg" TargetMode="External" /><Relationship Id="rId315" Type="http://schemas.openxmlformats.org/officeDocument/2006/relationships/hyperlink" Target="http://pbs.twimg.com/profile_images/989261213954662401/LHin_IEA_normal.jpg" TargetMode="External" /><Relationship Id="rId316" Type="http://schemas.openxmlformats.org/officeDocument/2006/relationships/hyperlink" Target="http://pbs.twimg.com/profile_images/623866668381507584/YaK4PDPk_normal.png" TargetMode="External" /><Relationship Id="rId317" Type="http://schemas.openxmlformats.org/officeDocument/2006/relationships/hyperlink" Target="http://pbs.twimg.com/profile_images/606954102250049536/pTshflZG_normal.png" TargetMode="External" /><Relationship Id="rId318" Type="http://schemas.openxmlformats.org/officeDocument/2006/relationships/hyperlink" Target="http://pbs.twimg.com/profile_images/378800000465700045/687ab33c8c391192bc61ef0ca9039283_normal.jpeg" TargetMode="External" /><Relationship Id="rId319" Type="http://schemas.openxmlformats.org/officeDocument/2006/relationships/hyperlink" Target="http://pbs.twimg.com/profile_images/556055666771513345/s6Zt3CSz_normal.jpeg" TargetMode="External" /><Relationship Id="rId320" Type="http://schemas.openxmlformats.org/officeDocument/2006/relationships/hyperlink" Target="http://pbs.twimg.com/profile_images/1072135487203303424/6lOr3N3c_normal.jpg" TargetMode="External" /><Relationship Id="rId321" Type="http://schemas.openxmlformats.org/officeDocument/2006/relationships/hyperlink" Target="http://pbs.twimg.com/profile_images/1070427194747437057/NRrToJei_normal.jpg" TargetMode="External" /><Relationship Id="rId322" Type="http://schemas.openxmlformats.org/officeDocument/2006/relationships/hyperlink" Target="http://pbs.twimg.com/profile_images/1066498969893785606/-GlgF2eE_normal.jpg" TargetMode="External" /><Relationship Id="rId323" Type="http://schemas.openxmlformats.org/officeDocument/2006/relationships/hyperlink" Target="http://pbs.twimg.com/profile_images/818935713282539521/rXmd5AQ4_normal.jpg" TargetMode="External" /><Relationship Id="rId324" Type="http://schemas.openxmlformats.org/officeDocument/2006/relationships/hyperlink" Target="http://pbs.twimg.com/profile_images/1033478904000983040/Gr7lcJVJ_normal.jpg" TargetMode="External" /><Relationship Id="rId325" Type="http://schemas.openxmlformats.org/officeDocument/2006/relationships/hyperlink" Target="http://pbs.twimg.com/profile_images/861982590064107521/uYQqMv7L_normal.jpg" TargetMode="External" /><Relationship Id="rId326" Type="http://schemas.openxmlformats.org/officeDocument/2006/relationships/hyperlink" Target="http://pbs.twimg.com/profile_images/744680664922992640/lmGGXbvV_normal.jpg" TargetMode="External" /><Relationship Id="rId327" Type="http://schemas.openxmlformats.org/officeDocument/2006/relationships/hyperlink" Target="http://pbs.twimg.com/profile_images/987611827235446786/Wg8W-zaD_normal.jpg" TargetMode="External" /><Relationship Id="rId328" Type="http://schemas.openxmlformats.org/officeDocument/2006/relationships/hyperlink" Target="http://pbs.twimg.com/profile_images/1028166796661194752/J3PF7ZHd_normal.jpg" TargetMode="External" /><Relationship Id="rId329" Type="http://schemas.openxmlformats.org/officeDocument/2006/relationships/hyperlink" Target="http://pbs.twimg.com/profile_images/850755554679173123/-kLFogTy_normal.jpg" TargetMode="External" /><Relationship Id="rId330" Type="http://schemas.openxmlformats.org/officeDocument/2006/relationships/hyperlink" Target="http://pbs.twimg.com/profile_images/960451289636360192/8vTnLvWk_normal.jpg" TargetMode="External" /><Relationship Id="rId331" Type="http://schemas.openxmlformats.org/officeDocument/2006/relationships/hyperlink" Target="http://pbs.twimg.com/profile_images/977277443844268032/W_vDBrd1_normal.jpg" TargetMode="External" /><Relationship Id="rId332" Type="http://schemas.openxmlformats.org/officeDocument/2006/relationships/hyperlink" Target="http://pbs.twimg.com/profile_images/482155308023029760/92U2d_zz_normal.jpeg" TargetMode="External" /><Relationship Id="rId333" Type="http://schemas.openxmlformats.org/officeDocument/2006/relationships/hyperlink" Target="http://pbs.twimg.com/profile_images/633684440280100865/0cPz9y_V_normal.jpg" TargetMode="External" /><Relationship Id="rId334" Type="http://schemas.openxmlformats.org/officeDocument/2006/relationships/hyperlink" Target="http://pbs.twimg.com/profile_images/1038070330445709313/sTBgXfPA_normal.jpg" TargetMode="External" /><Relationship Id="rId335" Type="http://schemas.openxmlformats.org/officeDocument/2006/relationships/hyperlink" Target="http://pbs.twimg.com/profile_images/881004845792100352/oFD95h-C_normal.jpg" TargetMode="External" /><Relationship Id="rId336" Type="http://schemas.openxmlformats.org/officeDocument/2006/relationships/hyperlink" Target="http://pbs.twimg.com/profile_images/735863464233668608/oTlTKryi_normal.jpg" TargetMode="External" /><Relationship Id="rId337" Type="http://schemas.openxmlformats.org/officeDocument/2006/relationships/hyperlink" Target="http://pbs.twimg.com/profile_images/736231507300225025/4mKDUCTZ_normal.jpg" TargetMode="External" /><Relationship Id="rId338" Type="http://schemas.openxmlformats.org/officeDocument/2006/relationships/hyperlink" Target="http://pbs.twimg.com/profile_images/1062279361829785608/jFvhaBi3_normal.jpg" TargetMode="External" /><Relationship Id="rId339" Type="http://schemas.openxmlformats.org/officeDocument/2006/relationships/hyperlink" Target="http://pbs.twimg.com/profile_images/977161794979540992/NYJbiGob_normal.jpg" TargetMode="External" /><Relationship Id="rId340" Type="http://schemas.openxmlformats.org/officeDocument/2006/relationships/hyperlink" Target="http://pbs.twimg.com/profile_images/1051761319202906114/E5CIcLKP_normal.jpg" TargetMode="External" /><Relationship Id="rId341" Type="http://schemas.openxmlformats.org/officeDocument/2006/relationships/hyperlink" Target="http://pbs.twimg.com/profile_images/440922312666132480/UcwdVk2g_normal.jpeg" TargetMode="External" /><Relationship Id="rId342" Type="http://schemas.openxmlformats.org/officeDocument/2006/relationships/hyperlink" Target="http://pbs.twimg.com/profile_images/1043860426537271296/_7g_iLUc_normal.jpg" TargetMode="External" /><Relationship Id="rId343" Type="http://schemas.openxmlformats.org/officeDocument/2006/relationships/hyperlink" Target="http://pbs.twimg.com/profile_images/718935566662909952/MSqER3G8_normal.jpg" TargetMode="External" /><Relationship Id="rId344" Type="http://schemas.openxmlformats.org/officeDocument/2006/relationships/hyperlink" Target="http://pbs.twimg.com/profile_images/501535980487069698/x0N3MObg_normal.jpeg" TargetMode="External" /><Relationship Id="rId345" Type="http://schemas.openxmlformats.org/officeDocument/2006/relationships/hyperlink" Target="http://pbs.twimg.com/profile_images/1071863084782968833/mVM4eUo-_normal.jpg" TargetMode="External" /><Relationship Id="rId346" Type="http://schemas.openxmlformats.org/officeDocument/2006/relationships/hyperlink" Target="http://pbs.twimg.com/profile_images/1018040166408212480/fROmpLOf_normal.jpg" TargetMode="External" /><Relationship Id="rId347" Type="http://schemas.openxmlformats.org/officeDocument/2006/relationships/hyperlink" Target="http://pbs.twimg.com/profile_images/1065585166905675776/HVZe2yJK_normal.jpg" TargetMode="External" /><Relationship Id="rId348" Type="http://schemas.openxmlformats.org/officeDocument/2006/relationships/hyperlink" Target="http://pbs.twimg.com/profile_images/1004645565446131712/VqhID7Mb_normal.jpg" TargetMode="External" /><Relationship Id="rId349" Type="http://schemas.openxmlformats.org/officeDocument/2006/relationships/hyperlink" Target="http://pbs.twimg.com/profile_images/1002228127093985280/dR9IzjdL_normal.jpg" TargetMode="External" /><Relationship Id="rId350" Type="http://schemas.openxmlformats.org/officeDocument/2006/relationships/hyperlink" Target="http://pbs.twimg.com/profile_images/513719583988264960/ge6k0Io6_normal.jpeg" TargetMode="External" /><Relationship Id="rId351" Type="http://schemas.openxmlformats.org/officeDocument/2006/relationships/hyperlink" Target="http://pbs.twimg.com/profile_images/795664503958544384/zyr0VdJw_normal.jpg" TargetMode="External" /><Relationship Id="rId352" Type="http://schemas.openxmlformats.org/officeDocument/2006/relationships/hyperlink" Target="http://pbs.twimg.com/profile_images/795240334074773508/ipyHhCn9_normal.jpg" TargetMode="External" /><Relationship Id="rId353" Type="http://schemas.openxmlformats.org/officeDocument/2006/relationships/hyperlink" Target="http://pbs.twimg.com/profile_images/1068278427717906435/s69R8RXN_normal.jpg" TargetMode="External" /><Relationship Id="rId354" Type="http://schemas.openxmlformats.org/officeDocument/2006/relationships/hyperlink" Target="http://pbs.twimg.com/profile_images/1023693630261915648/HFcCylLr_normal.jpg" TargetMode="External" /><Relationship Id="rId355" Type="http://schemas.openxmlformats.org/officeDocument/2006/relationships/hyperlink" Target="http://pbs.twimg.com/profile_images/943001855709405184/Z0frw2yi_normal.jpg" TargetMode="External" /><Relationship Id="rId356" Type="http://schemas.openxmlformats.org/officeDocument/2006/relationships/hyperlink" Target="http://pbs.twimg.com/profile_images/1052620735477366784/IIurLaf5_normal.jpg" TargetMode="External" /><Relationship Id="rId357" Type="http://schemas.openxmlformats.org/officeDocument/2006/relationships/hyperlink" Target="http://pbs.twimg.com/profile_images/1014072413481553920/_AgJKfnd_normal.jpg" TargetMode="External" /><Relationship Id="rId358" Type="http://schemas.openxmlformats.org/officeDocument/2006/relationships/hyperlink" Target="http://pbs.twimg.com/profile_images/638228358984298496/5G_l714m_normal.jpg" TargetMode="External" /><Relationship Id="rId359" Type="http://schemas.openxmlformats.org/officeDocument/2006/relationships/hyperlink" Target="http://pbs.twimg.com/profile_images/949795034773315584/gP0MzPCh_normal.jpg" TargetMode="External" /><Relationship Id="rId360" Type="http://schemas.openxmlformats.org/officeDocument/2006/relationships/hyperlink" Target="http://pbs.twimg.com/profile_images/860596861727526912/Ua761TEu_normal.jpg" TargetMode="External" /><Relationship Id="rId361" Type="http://schemas.openxmlformats.org/officeDocument/2006/relationships/hyperlink" Target="http://pbs.twimg.com/profile_images/791943756731654146/j5FPBp6c_normal.jpg" TargetMode="External" /><Relationship Id="rId362" Type="http://schemas.openxmlformats.org/officeDocument/2006/relationships/hyperlink" Target="http://pbs.twimg.com/profile_images/959882144268148738/WCmjFTqR_normal.jpg" TargetMode="External" /><Relationship Id="rId363" Type="http://schemas.openxmlformats.org/officeDocument/2006/relationships/hyperlink" Target="http://pbs.twimg.com/profile_images/1053182122507284480/MSm87fz3_normal.jpg" TargetMode="External" /><Relationship Id="rId364" Type="http://schemas.openxmlformats.org/officeDocument/2006/relationships/hyperlink" Target="http://pbs.twimg.com/profile_images/644943228098224128/QC-uIuCN_normal.jpg" TargetMode="External" /><Relationship Id="rId365" Type="http://schemas.openxmlformats.org/officeDocument/2006/relationships/hyperlink" Target="http://pbs.twimg.com/profile_images/475752378860179457/Ele_0fSi_normal.jpeg" TargetMode="External" /><Relationship Id="rId366" Type="http://schemas.openxmlformats.org/officeDocument/2006/relationships/hyperlink" Target="http://pbs.twimg.com/profile_images/819512159927463936/QwjzmbLK_normal.jpg" TargetMode="External" /><Relationship Id="rId367" Type="http://schemas.openxmlformats.org/officeDocument/2006/relationships/hyperlink" Target="http://pbs.twimg.com/profile_images/871822418926608386/WbO2lOQO_normal.jpg" TargetMode="External" /><Relationship Id="rId368" Type="http://schemas.openxmlformats.org/officeDocument/2006/relationships/hyperlink" Target="http://pbs.twimg.com/profile_images/953674413689442304/P9vcPl1X_normal.jpg" TargetMode="External" /><Relationship Id="rId369" Type="http://schemas.openxmlformats.org/officeDocument/2006/relationships/hyperlink" Target="http://pbs.twimg.com/profile_images/1037067993707163648/MHn8KBSX_normal.jpg" TargetMode="External" /><Relationship Id="rId370" Type="http://schemas.openxmlformats.org/officeDocument/2006/relationships/hyperlink" Target="http://pbs.twimg.com/profile_images/544159980996157441/6e4IUo9Q_normal.jpeg" TargetMode="External" /><Relationship Id="rId371" Type="http://schemas.openxmlformats.org/officeDocument/2006/relationships/hyperlink" Target="http://pbs.twimg.com/profile_images/799311597869142017/7oxMNr6x_normal.jpg" TargetMode="External" /><Relationship Id="rId372" Type="http://schemas.openxmlformats.org/officeDocument/2006/relationships/hyperlink" Target="http://pbs.twimg.com/profile_images/542456784963649536/WTX1HC2j_normal.png" TargetMode="External" /><Relationship Id="rId373" Type="http://schemas.openxmlformats.org/officeDocument/2006/relationships/hyperlink" Target="http://pbs.twimg.com/profile_images/770994788296433664/0uZjWcBI_normal.jpg" TargetMode="External" /><Relationship Id="rId374" Type="http://schemas.openxmlformats.org/officeDocument/2006/relationships/hyperlink" Target="http://pbs.twimg.com/profile_images/1078993305608818688/fG4fKTnx_normal.jpg" TargetMode="External" /><Relationship Id="rId375" Type="http://schemas.openxmlformats.org/officeDocument/2006/relationships/hyperlink" Target="http://pbs.twimg.com/profile_images/910871834073141249/i3h_c88c_normal.jpg" TargetMode="External" /><Relationship Id="rId376" Type="http://schemas.openxmlformats.org/officeDocument/2006/relationships/hyperlink" Target="http://pbs.twimg.com/profile_images/1048246079467278337/NNWk6RDK_normal.jpg" TargetMode="External" /><Relationship Id="rId377" Type="http://schemas.openxmlformats.org/officeDocument/2006/relationships/hyperlink" Target="http://pbs.twimg.com/profile_images/825393710804373504/qFw0OiOi_normal.jpg" TargetMode="External" /><Relationship Id="rId378" Type="http://schemas.openxmlformats.org/officeDocument/2006/relationships/hyperlink" Target="http://pbs.twimg.com/profile_images/872165411902586880/MtcYToMk_normal.jpg" TargetMode="External" /><Relationship Id="rId379" Type="http://schemas.openxmlformats.org/officeDocument/2006/relationships/hyperlink" Target="http://pbs.twimg.com/profile_images/884370610390011905/2g_R3Mpn_normal.jpg" TargetMode="External" /><Relationship Id="rId380" Type="http://schemas.openxmlformats.org/officeDocument/2006/relationships/hyperlink" Target="http://pbs.twimg.com/profile_images/1074405409421737984/Z4eXIvVl_normal.jpg" TargetMode="External" /><Relationship Id="rId381" Type="http://schemas.openxmlformats.org/officeDocument/2006/relationships/hyperlink" Target="https://twitter.com/jon_evans_uk" TargetMode="External" /><Relationship Id="rId382" Type="http://schemas.openxmlformats.org/officeDocument/2006/relationships/hyperlink" Target="https://twitter.com/delphi_natric" TargetMode="External" /><Relationship Id="rId383" Type="http://schemas.openxmlformats.org/officeDocument/2006/relationships/hyperlink" Target="https://twitter.com/robertdocking" TargetMode="External" /><Relationship Id="rId384" Type="http://schemas.openxmlformats.org/officeDocument/2006/relationships/hyperlink" Target="https://twitter.com/nccucambridge" TargetMode="External" /><Relationship Id="rId385" Type="http://schemas.openxmlformats.org/officeDocument/2006/relationships/hyperlink" Target="https://twitter.com/ali1m" TargetMode="External" /><Relationship Id="rId386" Type="http://schemas.openxmlformats.org/officeDocument/2006/relationships/hyperlink" Target="https://twitter.com/emdocjb" TargetMode="External" /><Relationship Id="rId387" Type="http://schemas.openxmlformats.org/officeDocument/2006/relationships/hyperlink" Target="https://twitter.com/jaynaisbitt" TargetMode="External" /><Relationship Id="rId388" Type="http://schemas.openxmlformats.org/officeDocument/2006/relationships/hyperlink" Target="https://twitter.com/gasdoc2857" TargetMode="External" /><Relationship Id="rId389" Type="http://schemas.openxmlformats.org/officeDocument/2006/relationships/hyperlink" Target="https://twitter.com/jackie_burnett" TargetMode="External" /><Relationship Id="rId390" Type="http://schemas.openxmlformats.org/officeDocument/2006/relationships/hyperlink" Target="https://twitter.com/chris_bish_78" TargetMode="External" /><Relationship Id="rId391" Type="http://schemas.openxmlformats.org/officeDocument/2006/relationships/hyperlink" Target="https://twitter.com/dan_bawden" TargetMode="External" /><Relationship Id="rId392" Type="http://schemas.openxmlformats.org/officeDocument/2006/relationships/hyperlink" Target="https://twitter.com/drlindadykes" TargetMode="External" /><Relationship Id="rId393" Type="http://schemas.openxmlformats.org/officeDocument/2006/relationships/hyperlink" Target="https://twitter.com/proftomquinn" TargetMode="External" /><Relationship Id="rId394" Type="http://schemas.openxmlformats.org/officeDocument/2006/relationships/hyperlink" Target="https://twitter.com/kerryhood" TargetMode="External" /><Relationship Id="rId395" Type="http://schemas.openxmlformats.org/officeDocument/2006/relationships/hyperlink" Target="https://twitter.com/anlecturer" TargetMode="External" /><Relationship Id="rId396" Type="http://schemas.openxmlformats.org/officeDocument/2006/relationships/hyperlink" Target="https://twitter.com/toomuchaltitude" TargetMode="External" /><Relationship Id="rId397" Type="http://schemas.openxmlformats.org/officeDocument/2006/relationships/hyperlink" Target="https://twitter.com/mdimairo" TargetMode="External" /><Relationship Id="rId398" Type="http://schemas.openxmlformats.org/officeDocument/2006/relationships/hyperlink" Target="https://twitter.com/liminalentity" TargetMode="External" /><Relationship Id="rId399" Type="http://schemas.openxmlformats.org/officeDocument/2006/relationships/hyperlink" Target="https://twitter.com/bagchisubha" TargetMode="External" /><Relationship Id="rId400" Type="http://schemas.openxmlformats.org/officeDocument/2006/relationships/hyperlink" Target="https://twitter.com/marion_mcnaught" TargetMode="External" /><Relationship Id="rId401" Type="http://schemas.openxmlformats.org/officeDocument/2006/relationships/hyperlink" Target="https://twitter.com/basics_hq" TargetMode="External" /><Relationship Id="rId402" Type="http://schemas.openxmlformats.org/officeDocument/2006/relationships/hyperlink" Target="https://twitter.com/racheln76" TargetMode="External" /><Relationship Id="rId403" Type="http://schemas.openxmlformats.org/officeDocument/2006/relationships/hyperlink" Target="https://twitter.com/sasconsultpara" TargetMode="External" /><Relationship Id="rId404" Type="http://schemas.openxmlformats.org/officeDocument/2006/relationships/hyperlink" Target="https://twitter.com/clifford0584" TargetMode="External" /><Relationship Id="rId405" Type="http://schemas.openxmlformats.org/officeDocument/2006/relationships/hyperlink" Target="https://twitter.com/davidwa13761355" TargetMode="External" /><Relationship Id="rId406" Type="http://schemas.openxmlformats.org/officeDocument/2006/relationships/hyperlink" Target="https://twitter.com/anderson10jayne" TargetMode="External" /><Relationship Id="rId407" Type="http://schemas.openxmlformats.org/officeDocument/2006/relationships/hyperlink" Target="https://twitter.com/emrashworth" TargetMode="External" /><Relationship Id="rId408" Type="http://schemas.openxmlformats.org/officeDocument/2006/relationships/hyperlink" Target="https://twitter.com/martinresposito" TargetMode="External" /><Relationship Id="rId409" Type="http://schemas.openxmlformats.org/officeDocument/2006/relationships/hyperlink" Target="https://twitter.com/sheffbear" TargetMode="External" /><Relationship Id="rId410" Type="http://schemas.openxmlformats.org/officeDocument/2006/relationships/hyperlink" Target="https://twitter.com/steven1701" TargetMode="External" /><Relationship Id="rId411" Type="http://schemas.openxmlformats.org/officeDocument/2006/relationships/hyperlink" Target="https://twitter.com/gail_carson" TargetMode="External" /><Relationship Id="rId412" Type="http://schemas.openxmlformats.org/officeDocument/2006/relationships/hyperlink" Target="https://twitter.com/iamyourgasman" TargetMode="External" /><Relationship Id="rId413" Type="http://schemas.openxmlformats.org/officeDocument/2006/relationships/hyperlink" Target="https://twitter.com/rossdavenport" TargetMode="External" /><Relationship Id="rId414" Type="http://schemas.openxmlformats.org/officeDocument/2006/relationships/hyperlink" Target="https://twitter.com/fra_latronico" TargetMode="External" /><Relationship Id="rId415" Type="http://schemas.openxmlformats.org/officeDocument/2006/relationships/hyperlink" Target="https://twitter.com/lukestevens_93" TargetMode="External" /><Relationship Id="rId416" Type="http://schemas.openxmlformats.org/officeDocument/2006/relationships/hyperlink" Target="https://twitter.com/akourdouli" TargetMode="External" /><Relationship Id="rId417" Type="http://schemas.openxmlformats.org/officeDocument/2006/relationships/hyperlink" Target="https://twitter.com/faz_char" TargetMode="External" /><Relationship Id="rId418" Type="http://schemas.openxmlformats.org/officeDocument/2006/relationships/hyperlink" Target="https://twitter.com/tomlloyd91" TargetMode="External" /><Relationship Id="rId419" Type="http://schemas.openxmlformats.org/officeDocument/2006/relationships/hyperlink" Target="https://twitter.com/paton_catie" TargetMode="External" /><Relationship Id="rId420" Type="http://schemas.openxmlformats.org/officeDocument/2006/relationships/hyperlink" Target="https://twitter.com/gborthophysio" TargetMode="External" /><Relationship Id="rId421" Type="http://schemas.openxmlformats.org/officeDocument/2006/relationships/hyperlink" Target="https://twitter.com/banerjee_0" TargetMode="External" /><Relationship Id="rId422" Type="http://schemas.openxmlformats.org/officeDocument/2006/relationships/hyperlink" Target="https://twitter.com/barbara_tait" TargetMode="External" /><Relationship Id="rId423" Type="http://schemas.openxmlformats.org/officeDocument/2006/relationships/hyperlink" Target="https://twitter.com/drlisa_ahp" TargetMode="External" /><Relationship Id="rId424" Type="http://schemas.openxmlformats.org/officeDocument/2006/relationships/hyperlink" Target="https://twitter.com/chrisconnolly83" TargetMode="External" /><Relationship Id="rId425" Type="http://schemas.openxmlformats.org/officeDocument/2006/relationships/hyperlink" Target="https://twitter.com/drjamesglasbey" TargetMode="External" /><Relationship Id="rId426" Type="http://schemas.openxmlformats.org/officeDocument/2006/relationships/hyperlink" Target="https://twitter.com/tela_natric" TargetMode="External" /><Relationship Id="rId427" Type="http://schemas.openxmlformats.org/officeDocument/2006/relationships/hyperlink" Target="https://twitter.com/natric_research" TargetMode="External" /><Relationship Id="rId428" Type="http://schemas.openxmlformats.org/officeDocument/2006/relationships/hyperlink" Target="https://twitter.com/maxmarsden83" TargetMode="External" /><Relationship Id="rId429" Type="http://schemas.openxmlformats.org/officeDocument/2006/relationships/hyperlink" Target="https://twitter.com/chrislochrin" TargetMode="External" /><Relationship Id="rId430" Type="http://schemas.openxmlformats.org/officeDocument/2006/relationships/hyperlink" Target="https://twitter.com/husam_ismail" TargetMode="External" /><Relationship Id="rId431" Type="http://schemas.openxmlformats.org/officeDocument/2006/relationships/hyperlink" Target="https://twitter.com/zudin_p" TargetMode="External" /><Relationship Id="rId432" Type="http://schemas.openxmlformats.org/officeDocument/2006/relationships/hyperlink" Target="https://twitter.com/kevindrooney" TargetMode="External" /><Relationship Id="rId433" Type="http://schemas.openxmlformats.org/officeDocument/2006/relationships/hyperlink" Target="https://twitter.com/kangaroosteve" TargetMode="External" /><Relationship Id="rId434" Type="http://schemas.openxmlformats.org/officeDocument/2006/relationships/hyperlink" Target="https://twitter.com/alex_m_mitchell" TargetMode="External" /><Relationship Id="rId435" Type="http://schemas.openxmlformats.org/officeDocument/2006/relationships/hyperlink" Target="https://twitter.com/westmidsphem" TargetMode="External" /><Relationship Id="rId436" Type="http://schemas.openxmlformats.org/officeDocument/2006/relationships/hyperlink" Target="https://twitter.com/gscornell" TargetMode="External" /><Relationship Id="rId437" Type="http://schemas.openxmlformats.org/officeDocument/2006/relationships/hyperlink" Target="https://twitter.com/ribrios" TargetMode="External" /><Relationship Id="rId438" Type="http://schemas.openxmlformats.org/officeDocument/2006/relationships/hyperlink" Target="https://twitter.com/london_rtc" TargetMode="External" /><Relationship Id="rId439" Type="http://schemas.openxmlformats.org/officeDocument/2006/relationships/hyperlink" Target="https://twitter.com/wicsarg" TargetMode="External" /><Relationship Id="rId440" Type="http://schemas.openxmlformats.org/officeDocument/2006/relationships/hyperlink" Target="https://twitter.com/mattreed73" TargetMode="External" /><Relationship Id="rId441" Type="http://schemas.openxmlformats.org/officeDocument/2006/relationships/hyperlink" Target="https://twitter.com/libbylilias" TargetMode="External" /><Relationship Id="rId442" Type="http://schemas.openxmlformats.org/officeDocument/2006/relationships/hyperlink" Target="https://twitter.com/penelopefirshma" TargetMode="External" /><Relationship Id="rId443" Type="http://schemas.openxmlformats.org/officeDocument/2006/relationships/hyperlink" Target="https://twitter.com/zoeclift" TargetMode="External" /><Relationship Id="rId444" Type="http://schemas.openxmlformats.org/officeDocument/2006/relationships/hyperlink" Target="https://twitter.com/_joemiddleton" TargetMode="External" /><Relationship Id="rId445" Type="http://schemas.openxmlformats.org/officeDocument/2006/relationships/hyperlink" Target="https://twitter.com/eslungaard" TargetMode="External" /><Relationship Id="rId446" Type="http://schemas.openxmlformats.org/officeDocument/2006/relationships/hyperlink" Target="https://twitter.com/paramedichelen" TargetMode="External" /><Relationship Id="rId447" Type="http://schemas.openxmlformats.org/officeDocument/2006/relationships/hyperlink" Target="https://twitter.com/nrcm2018" TargetMode="External" /><Relationship Id="rId448" Type="http://schemas.openxmlformats.org/officeDocument/2006/relationships/hyperlink" Target="https://twitter.com/britishhernia" TargetMode="External" /><Relationship Id="rId449" Type="http://schemas.openxmlformats.org/officeDocument/2006/relationships/hyperlink" Target="https://twitter.com/amanthesurgeon" TargetMode="External" /><Relationship Id="rId450" Type="http://schemas.openxmlformats.org/officeDocument/2006/relationships/hyperlink" Target="https://twitter.com/augishealth" TargetMode="External" /><Relationship Id="rId451" Type="http://schemas.openxmlformats.org/officeDocument/2006/relationships/hyperlink" Target="https://twitter.com/lindalliance" TargetMode="External" /><Relationship Id="rId452" Type="http://schemas.openxmlformats.org/officeDocument/2006/relationships/hyperlink" Target="https://twitter.com/emerge_research" TargetMode="External" /><Relationship Id="rId453" Type="http://schemas.openxmlformats.org/officeDocument/2006/relationships/hyperlink" Target="https://twitter.com/lynn_laidlaw" TargetMode="External" /><Relationship Id="rId454" Type="http://schemas.openxmlformats.org/officeDocument/2006/relationships/hyperlink" Target="https://twitter.com/respara_jb" TargetMode="External" /><Relationship Id="rId455" Type="http://schemas.openxmlformats.org/officeDocument/2006/relationships/hyperlink" Target="https://twitter.com/secamb_ccp" TargetMode="External" /><Relationship Id="rId456" Type="http://schemas.openxmlformats.org/officeDocument/2006/relationships/hyperlink" Target="https://twitter.com/1liz11" TargetMode="External" /><Relationship Id="rId457" Type="http://schemas.openxmlformats.org/officeDocument/2006/relationships/hyperlink" Target="https://twitter.com/stepsrehabuk" TargetMode="External" /><Relationship Id="rId458" Type="http://schemas.openxmlformats.org/officeDocument/2006/relationships/hyperlink" Target="https://twitter.com/cathedwards_1" TargetMode="External" /><Relationship Id="rId459" Type="http://schemas.openxmlformats.org/officeDocument/2006/relationships/hyperlink" Target="https://twitter.com/emilyd_pt" TargetMode="External" /><Relationship Id="rId460" Type="http://schemas.openxmlformats.org/officeDocument/2006/relationships/hyperlink" Target="https://twitter.com/annetuc_ot" TargetMode="External" /><Relationship Id="rId461" Type="http://schemas.openxmlformats.org/officeDocument/2006/relationships/hyperlink" Target="https://twitter.com/victoriadicken4" TargetMode="External" /><Relationship Id="rId462" Type="http://schemas.openxmlformats.org/officeDocument/2006/relationships/hyperlink" Target="https://twitter.com/edclined" TargetMode="External" /><Relationship Id="rId463" Type="http://schemas.openxmlformats.org/officeDocument/2006/relationships/hyperlink" Target="https://twitter.com/drsarahedwards" TargetMode="External" /><Relationship Id="rId464" Type="http://schemas.openxmlformats.org/officeDocument/2006/relationships/hyperlink" Target="https://twitter.com/philmoss1" TargetMode="External" /><Relationship Id="rId465" Type="http://schemas.openxmlformats.org/officeDocument/2006/relationships/hyperlink" Target="https://twitter.com/lincs999dr" TargetMode="External" /><Relationship Id="rId466" Type="http://schemas.openxmlformats.org/officeDocument/2006/relationships/hyperlink" Target="https://twitter.com/dunbarian" TargetMode="External" /><Relationship Id="rId467" Type="http://schemas.openxmlformats.org/officeDocument/2006/relationships/hyperlink" Target="https://twitter.com/cph_cast" TargetMode="External" /><Relationship Id="rId468" Type="http://schemas.openxmlformats.org/officeDocument/2006/relationships/hyperlink" Target="https://twitter.com/clairesalisbur3" TargetMode="External" /><Relationship Id="rId469" Type="http://schemas.openxmlformats.org/officeDocument/2006/relationships/hyperlink" Target="https://twitter.com/iainmoppett" TargetMode="External" /><Relationship Id="rId470" Type="http://schemas.openxmlformats.org/officeDocument/2006/relationships/hyperlink" Target="https://twitter.com/kategahr_kate" TargetMode="External" /><Relationship Id="rId471" Type="http://schemas.openxmlformats.org/officeDocument/2006/relationships/hyperlink" Target="https://twitter.com/researchphoton" TargetMode="External" /><Relationship Id="rId472" Type="http://schemas.openxmlformats.org/officeDocument/2006/relationships/hyperlink" Target="https://twitter.com/emaroids1" TargetMode="External" /><Relationship Id="rId473" Type="http://schemas.openxmlformats.org/officeDocument/2006/relationships/hyperlink" Target="https://twitter.com/matt_westmore" TargetMode="External" /><Relationship Id="rId474" Type="http://schemas.openxmlformats.org/officeDocument/2006/relationships/hyperlink" Target="https://twitter.com/pauladimarco1" TargetMode="External" /><Relationship Id="rId475" Type="http://schemas.openxmlformats.org/officeDocument/2006/relationships/hyperlink" Target="https://twitter.com/c_ahern26" TargetMode="External" /><Relationship Id="rId476" Type="http://schemas.openxmlformats.org/officeDocument/2006/relationships/hyperlink" Target="https://twitter.com/dr_iain_smith" TargetMode="External" /><Relationship Id="rId477" Type="http://schemas.openxmlformats.org/officeDocument/2006/relationships/hyperlink" Target="https://twitter.com/leechcaroline" TargetMode="External" /><Relationship Id="rId478" Type="http://schemas.openxmlformats.org/officeDocument/2006/relationships/hyperlink" Target="https://twitter.com/drctrice" TargetMode="External" /><Relationship Id="rId479" Type="http://schemas.openxmlformats.org/officeDocument/2006/relationships/hyperlink" Target="https://twitter.com/chris_horler" TargetMode="External" /><Relationship Id="rId480" Type="http://schemas.openxmlformats.org/officeDocument/2006/relationships/hyperlink" Target="https://twitter.com/stroppybrunette" TargetMode="External" /><Relationship Id="rId481" Type="http://schemas.openxmlformats.org/officeDocument/2006/relationships/hyperlink" Target="https://twitter.com/katiejsheehan" TargetMode="External" /><Relationship Id="rId482" Type="http://schemas.openxmlformats.org/officeDocument/2006/relationships/hyperlink" Target="https://twitter.com/edbaker_ed" TargetMode="External" /><Relationship Id="rId483" Type="http://schemas.openxmlformats.org/officeDocument/2006/relationships/hyperlink" Target="https://twitter.com/atocp_swales" TargetMode="External" /><Relationship Id="rId484" Type="http://schemas.openxmlformats.org/officeDocument/2006/relationships/hyperlink" Target="https://twitter.com/docj88" TargetMode="External" /><Relationship Id="rId485" Type="http://schemas.openxmlformats.org/officeDocument/2006/relationships/hyperlink" Target="https://twitter.com/gmmajortrauma" TargetMode="External" /><Relationship Id="rId486" Type="http://schemas.openxmlformats.org/officeDocument/2006/relationships/hyperlink" Target="https://twitter.com/rachelhowes6" TargetMode="External" /><Relationship Id="rId487" Type="http://schemas.openxmlformats.org/officeDocument/2006/relationships/hyperlink" Target="https://twitter.com/srikesavan" TargetMode="External" /><Relationship Id="rId488" Type="http://schemas.openxmlformats.org/officeDocument/2006/relationships/hyperlink" Target="https://twitter.com/jojenningsnhs" TargetMode="External" /><Relationship Id="rId489" Type="http://schemas.openxmlformats.org/officeDocument/2006/relationships/hyperlink" Target="https://twitter.com/misscharliex13" TargetMode="External" /><Relationship Id="rId490" Type="http://schemas.openxmlformats.org/officeDocument/2006/relationships/hyperlink" Target="https://twitter.com/winters799" TargetMode="External" /><Relationship Id="rId491" Type="http://schemas.openxmlformats.org/officeDocument/2006/relationships/hyperlink" Target="https://twitter.com/camanaesthesia" TargetMode="External" /><Relationship Id="rId492" Type="http://schemas.openxmlformats.org/officeDocument/2006/relationships/hyperlink" Target="https://twitter.com/drol007" TargetMode="External" /><Relationship Id="rId493" Type="http://schemas.openxmlformats.org/officeDocument/2006/relationships/hyperlink" Target="https://twitter.com/drjerrytsang" TargetMode="External" /><Relationship Id="rId494" Type="http://schemas.openxmlformats.org/officeDocument/2006/relationships/hyperlink" Target="https://twitter.com/kportas" TargetMode="External" /><Relationship Id="rId495" Type="http://schemas.openxmlformats.org/officeDocument/2006/relationships/hyperlink" Target="https://twitter.com/vicjewitt" TargetMode="External" /><Relationship Id="rId496" Type="http://schemas.openxmlformats.org/officeDocument/2006/relationships/hyperlink" Target="https://twitter.com/mears_jemma" TargetMode="External" /><Relationship Id="rId497" Type="http://schemas.openxmlformats.org/officeDocument/2006/relationships/hyperlink" Target="https://twitter.com/ukemtrauma" TargetMode="External" /><Relationship Id="rId498" Type="http://schemas.openxmlformats.org/officeDocument/2006/relationships/hyperlink" Target="https://twitter.com/dbootland" TargetMode="External" /><Relationship Id="rId499" Type="http://schemas.openxmlformats.org/officeDocument/2006/relationships/hyperlink" Target="https://twitter.com/carrieweller1" TargetMode="External" /><Relationship Id="rId500" Type="http://schemas.openxmlformats.org/officeDocument/2006/relationships/hyperlink" Target="https://twitter.com/edresearchrbft" TargetMode="External" /><Relationship Id="rId501" Type="http://schemas.openxmlformats.org/officeDocument/2006/relationships/hyperlink" Target="https://twitter.com/marcusyalman" TargetMode="External" /><Relationship Id="rId502" Type="http://schemas.openxmlformats.org/officeDocument/2006/relationships/hyperlink" Target="https://twitter.com/phkitpara" TargetMode="External" /><Relationship Id="rId503" Type="http://schemas.openxmlformats.org/officeDocument/2006/relationships/hyperlink" Target="https://twitter.com/oxscar2016" TargetMode="External" /><Relationship Id="rId504" Type="http://schemas.openxmlformats.org/officeDocument/2006/relationships/hyperlink" Target="https://twitter.com/brethertonc" TargetMode="External" /><Relationship Id="rId505" Type="http://schemas.openxmlformats.org/officeDocument/2006/relationships/hyperlink" Target="https://twitter.com/oxford_trauma" TargetMode="External" /><Relationship Id="rId506" Type="http://schemas.openxmlformats.org/officeDocument/2006/relationships/hyperlink" Target="https://twitter.com/drsaharfatima" TargetMode="External" /><Relationship Id="rId507" Type="http://schemas.openxmlformats.org/officeDocument/2006/relationships/hyperlink" Target="https://twitter.com/wilsonmsj" TargetMode="External" /><Relationship Id="rId508" Type="http://schemas.openxmlformats.org/officeDocument/2006/relationships/hyperlink" Target="https://twitter.com/abbyharperpayne" TargetMode="External" /><Relationship Id="rId509" Type="http://schemas.openxmlformats.org/officeDocument/2006/relationships/hyperlink" Target="https://twitter.com/smhmajortrauma" TargetMode="External" /><Relationship Id="rId510" Type="http://schemas.openxmlformats.org/officeDocument/2006/relationships/hyperlink" Target="https://twitter.com/carol_porteous" TargetMode="External" /><Relationship Id="rId511" Type="http://schemas.openxmlformats.org/officeDocument/2006/relationships/hyperlink" Target="https://twitter.com/allisonworth4" TargetMode="External" /><Relationship Id="rId512" Type="http://schemas.openxmlformats.org/officeDocument/2006/relationships/hyperlink" Target="https://twitter.com/littlemissileo" TargetMode="External" /><Relationship Id="rId513" Type="http://schemas.openxmlformats.org/officeDocument/2006/relationships/comments" Target="../comments2.xml" /><Relationship Id="rId514" Type="http://schemas.openxmlformats.org/officeDocument/2006/relationships/vmlDrawing" Target="../drawings/vmlDrawing2.vml" /><Relationship Id="rId515" Type="http://schemas.openxmlformats.org/officeDocument/2006/relationships/table" Target="../tables/table2.xml" /><Relationship Id="rId516" Type="http://schemas.openxmlformats.org/officeDocument/2006/relationships/drawing" Target="../drawings/drawing1.xml" /><Relationship Id="rId5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4" width="12.28125" style="0" bestFit="1" customWidth="1"/>
    <col min="26" max="26" width="10.421875" style="0" bestFit="1" customWidth="1"/>
    <col min="27" max="27" width="12.00390625" style="0" bestFit="1" customWidth="1"/>
    <col min="28" max="28" width="11.57421875" style="0" bestFit="1" customWidth="1"/>
    <col min="29" max="29" width="10.00390625" style="0" bestFit="1" customWidth="1"/>
    <col min="31" max="31" width="11.57421875" style="0" bestFit="1" customWidth="1"/>
    <col min="32" max="32" width="9.28125" style="0" bestFit="1" customWidth="1"/>
    <col min="33" max="33" width="10.00390625" style="0" bestFit="1" customWidth="1"/>
    <col min="34" max="34" width="9.421875" style="0" bestFit="1" customWidth="1"/>
    <col min="35" max="35" width="9.57421875" style="0" bestFit="1" customWidth="1"/>
    <col min="36" max="36" width="11.00390625" style="0" bestFit="1" customWidth="1"/>
    <col min="37" max="37" width="9.140625" style="0" bestFit="1" customWidth="1"/>
    <col min="38" max="38" width="11.140625" style="0" bestFit="1" customWidth="1"/>
    <col min="39" max="39" width="8.00390625" style="0" bestFit="1" customWidth="1"/>
    <col min="40" max="40" width="10.421875" style="0" bestFit="1" customWidth="1"/>
    <col min="41" max="41" width="10.28125" style="0" bestFit="1" customWidth="1"/>
    <col min="42" max="42" width="11.421875" style="0" bestFit="1" customWidth="1"/>
    <col min="43" max="43" width="17.57421875" style="0" bestFit="1" customWidth="1"/>
    <col min="44" max="44" width="16.421875" style="0" bestFit="1" customWidth="1"/>
    <col min="45" max="45" width="14.421875" style="0" bestFit="1" customWidth="1"/>
    <col min="47" max="47" width="13.28125" style="0" bestFit="1" customWidth="1"/>
    <col min="48" max="48" width="9.7109375" style="0" bestFit="1" customWidth="1"/>
    <col min="49" max="49" width="8.7109375" style="0" bestFit="1" customWidth="1"/>
    <col min="50" max="50" width="7.421875" style="0" bestFit="1" customWidth="1"/>
    <col min="51" max="51" width="10.7109375" style="0" bestFit="1" customWidth="1"/>
    <col min="52" max="52" width="10.140625" style="0" bestFit="1" customWidth="1"/>
    <col min="53" max="53" width="14.421875" style="0" customWidth="1"/>
    <col min="54" max="55" width="9.421875" style="0" bestFit="1" customWidth="1"/>
    <col min="56" max="56" width="18.421875" style="0" bestFit="1" customWidth="1"/>
    <col min="57" max="57" width="23.28125" style="0" bestFit="1" customWidth="1"/>
    <col min="58" max="58" width="19.421875" style="0" bestFit="1" customWidth="1"/>
    <col min="59" max="59" width="24.00390625" style="0" bestFit="1" customWidth="1"/>
    <col min="60" max="60" width="23.421875" style="0" bestFit="1" customWidth="1"/>
    <col min="61" max="61" width="28.140625" style="0" bestFit="1" customWidth="1"/>
    <col min="62" max="62" width="15.8515625" style="0" bestFit="1" customWidth="1"/>
    <col min="63" max="63" width="19.140625" style="0" bestFit="1" customWidth="1"/>
    <col min="64" max="64" width="13.4218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212</v>
      </c>
      <c r="P2" s="13" t="s">
        <v>213</v>
      </c>
      <c r="Q2" s="13" t="s">
        <v>214</v>
      </c>
      <c r="R2" s="13" t="s">
        <v>215</v>
      </c>
      <c r="S2" s="13" t="s">
        <v>216</v>
      </c>
      <c r="T2" s="13" t="s">
        <v>217</v>
      </c>
      <c r="U2" s="13" t="s">
        <v>218</v>
      </c>
      <c r="V2" s="13" t="s">
        <v>219</v>
      </c>
      <c r="W2" s="13" t="s">
        <v>220</v>
      </c>
      <c r="X2" s="13" t="s">
        <v>221</v>
      </c>
      <c r="Y2" s="13" t="s">
        <v>222</v>
      </c>
      <c r="Z2" s="13" t="s">
        <v>223</v>
      </c>
      <c r="AA2" s="13" t="s">
        <v>224</v>
      </c>
      <c r="AB2" s="13" t="s">
        <v>225</v>
      </c>
      <c r="AC2" s="13" t="s">
        <v>226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243</v>
      </c>
      <c r="AU2" s="13" t="s">
        <v>244</v>
      </c>
      <c r="AV2" s="13" t="s">
        <v>245</v>
      </c>
      <c r="AW2" s="13" t="s">
        <v>246</v>
      </c>
      <c r="AX2" s="13" t="s">
        <v>247</v>
      </c>
      <c r="AY2" s="13" t="s">
        <v>248</v>
      </c>
      <c r="AZ2" s="13" t="s">
        <v>249</v>
      </c>
      <c r="BA2" t="s">
        <v>1676</v>
      </c>
      <c r="BB2" s="13" t="s">
        <v>1692</v>
      </c>
      <c r="BC2" s="13" t="s">
        <v>1693</v>
      </c>
      <c r="BD2" s="52" t="s">
        <v>2073</v>
      </c>
      <c r="BE2" s="52" t="s">
        <v>2074</v>
      </c>
      <c r="BF2" s="52" t="s">
        <v>2075</v>
      </c>
      <c r="BG2" s="52" t="s">
        <v>2076</v>
      </c>
      <c r="BH2" s="52" t="s">
        <v>2077</v>
      </c>
      <c r="BI2" s="52" t="s">
        <v>2078</v>
      </c>
      <c r="BJ2" s="52" t="s">
        <v>2079</v>
      </c>
      <c r="BK2" s="52" t="s">
        <v>2080</v>
      </c>
      <c r="BL2" s="52" t="s">
        <v>2081</v>
      </c>
    </row>
    <row r="3" spans="1:64" ht="15" customHeight="1">
      <c r="A3" s="66" t="s">
        <v>250</v>
      </c>
      <c r="B3" s="66" t="s">
        <v>291</v>
      </c>
      <c r="C3" s="67" t="s">
        <v>2085</v>
      </c>
      <c r="D3" s="68">
        <v>3</v>
      </c>
      <c r="E3" s="69" t="s">
        <v>132</v>
      </c>
      <c r="F3" s="70">
        <v>32</v>
      </c>
      <c r="G3" s="67"/>
      <c r="H3" s="71"/>
      <c r="I3" s="72"/>
      <c r="J3" s="72"/>
      <c r="K3" s="34" t="s">
        <v>65</v>
      </c>
      <c r="L3" s="73">
        <v>3</v>
      </c>
      <c r="M3" s="73"/>
      <c r="N3" s="74"/>
      <c r="O3" s="80" t="s">
        <v>382</v>
      </c>
      <c r="P3" s="82">
        <v>43461.561956018515</v>
      </c>
      <c r="Q3" s="80" t="s">
        <v>385</v>
      </c>
      <c r="R3" s="80"/>
      <c r="S3" s="80"/>
      <c r="T3" s="80"/>
      <c r="U3" s="80"/>
      <c r="V3" s="85" t="s">
        <v>431</v>
      </c>
      <c r="W3" s="82">
        <v>43461.561956018515</v>
      </c>
      <c r="X3" s="85" t="s">
        <v>549</v>
      </c>
      <c r="Y3" s="80"/>
      <c r="Z3" s="80"/>
      <c r="AA3" s="86" t="s">
        <v>702</v>
      </c>
      <c r="AB3" s="80"/>
      <c r="AC3" s="80" t="b">
        <v>0</v>
      </c>
      <c r="AD3" s="80">
        <v>0</v>
      </c>
      <c r="AE3" s="86" t="s">
        <v>864</v>
      </c>
      <c r="AF3" s="80" t="b">
        <v>0</v>
      </c>
      <c r="AG3" s="80" t="s">
        <v>872</v>
      </c>
      <c r="AH3" s="80"/>
      <c r="AI3" s="86" t="s">
        <v>864</v>
      </c>
      <c r="AJ3" s="80" t="b">
        <v>0</v>
      </c>
      <c r="AK3" s="80">
        <v>105</v>
      </c>
      <c r="AL3" s="86" t="s">
        <v>852</v>
      </c>
      <c r="AM3" s="80" t="s">
        <v>874</v>
      </c>
      <c r="AN3" s="80" t="b">
        <v>0</v>
      </c>
      <c r="AO3" s="86" t="s">
        <v>852</v>
      </c>
      <c r="AP3" s="80" t="s">
        <v>214</v>
      </c>
      <c r="AQ3" s="80">
        <v>0</v>
      </c>
      <c r="AR3" s="80">
        <v>0</v>
      </c>
      <c r="AS3" s="80"/>
      <c r="AT3" s="80"/>
      <c r="AU3" s="80"/>
      <c r="AV3" s="80"/>
      <c r="AW3" s="80"/>
      <c r="AX3" s="80"/>
      <c r="AY3" s="80"/>
      <c r="AZ3" s="80"/>
      <c r="BA3">
        <v>1</v>
      </c>
      <c r="BB3" s="80" t="str">
        <f>REPLACE(INDEX(GroupVertices[Group],MATCH(Edges[[#This Row],[Vertex 1]],GroupVertices[Vertex],0)),1,1,"")</f>
        <v>1</v>
      </c>
      <c r="BC3" s="80" t="str">
        <f>REPLACE(INDEX(GroupVertices[Group],MATCH(Edges[[#This Row],[Vertex 2]],GroupVertices[Vertex],0)),1,1,"")</f>
        <v>1</v>
      </c>
      <c r="BD3" s="48">
        <v>0</v>
      </c>
      <c r="BE3" s="49">
        <v>0</v>
      </c>
      <c r="BF3" s="48">
        <v>1</v>
      </c>
      <c r="BG3" s="49">
        <v>2.7027027027027026</v>
      </c>
      <c r="BH3" s="48">
        <v>0</v>
      </c>
      <c r="BI3" s="49">
        <v>0</v>
      </c>
      <c r="BJ3" s="48">
        <v>36</v>
      </c>
      <c r="BK3" s="49">
        <v>97.29729729729729</v>
      </c>
      <c r="BL3" s="48">
        <v>37</v>
      </c>
    </row>
    <row r="4" spans="1:64" ht="15" customHeight="1">
      <c r="A4" s="66" t="s">
        <v>251</v>
      </c>
      <c r="B4" s="66" t="s">
        <v>291</v>
      </c>
      <c r="C4" s="67" t="s">
        <v>2085</v>
      </c>
      <c r="D4" s="68">
        <v>3</v>
      </c>
      <c r="E4" s="69" t="s">
        <v>132</v>
      </c>
      <c r="F4" s="70">
        <v>32</v>
      </c>
      <c r="G4" s="67"/>
      <c r="H4" s="71"/>
      <c r="I4" s="72"/>
      <c r="J4" s="72"/>
      <c r="K4" s="34" t="s">
        <v>65</v>
      </c>
      <c r="L4" s="79">
        <v>4</v>
      </c>
      <c r="M4" s="79"/>
      <c r="N4" s="74"/>
      <c r="O4" s="81" t="s">
        <v>382</v>
      </c>
      <c r="P4" s="83">
        <v>43461.5825</v>
      </c>
      <c r="Q4" s="81" t="s">
        <v>385</v>
      </c>
      <c r="R4" s="81"/>
      <c r="S4" s="81"/>
      <c r="T4" s="81"/>
      <c r="U4" s="81"/>
      <c r="V4" s="84" t="s">
        <v>432</v>
      </c>
      <c r="W4" s="83">
        <v>43461.5825</v>
      </c>
      <c r="X4" s="84" t="s">
        <v>550</v>
      </c>
      <c r="Y4" s="81"/>
      <c r="Z4" s="81"/>
      <c r="AA4" s="87" t="s">
        <v>703</v>
      </c>
      <c r="AB4" s="81"/>
      <c r="AC4" s="81" t="b">
        <v>0</v>
      </c>
      <c r="AD4" s="81">
        <v>0</v>
      </c>
      <c r="AE4" s="87" t="s">
        <v>864</v>
      </c>
      <c r="AF4" s="81" t="b">
        <v>0</v>
      </c>
      <c r="AG4" s="81" t="s">
        <v>872</v>
      </c>
      <c r="AH4" s="81"/>
      <c r="AI4" s="87" t="s">
        <v>864</v>
      </c>
      <c r="AJ4" s="81" t="b">
        <v>0</v>
      </c>
      <c r="AK4" s="81">
        <v>105</v>
      </c>
      <c r="AL4" s="87" t="s">
        <v>852</v>
      </c>
      <c r="AM4" s="81" t="s">
        <v>874</v>
      </c>
      <c r="AN4" s="81" t="b">
        <v>0</v>
      </c>
      <c r="AO4" s="87" t="s">
        <v>852</v>
      </c>
      <c r="AP4" s="81" t="s">
        <v>214</v>
      </c>
      <c r="AQ4" s="81">
        <v>0</v>
      </c>
      <c r="AR4" s="81">
        <v>0</v>
      </c>
      <c r="AS4" s="81"/>
      <c r="AT4" s="81"/>
      <c r="AU4" s="81"/>
      <c r="AV4" s="81"/>
      <c r="AW4" s="81"/>
      <c r="AX4" s="81"/>
      <c r="AY4" s="81"/>
      <c r="AZ4" s="81"/>
      <c r="BA4">
        <v>1</v>
      </c>
      <c r="BB4" s="80" t="str">
        <f>REPLACE(INDEX(GroupVertices[Group],MATCH(Edges[[#This Row],[Vertex 1]],GroupVertices[Vertex],0)),1,1,"")</f>
        <v>1</v>
      </c>
      <c r="BC4" s="80" t="str">
        <f>REPLACE(INDEX(GroupVertices[Group],MATCH(Edges[[#This Row],[Vertex 2]],GroupVertices[Vertex],0)),1,1,"")</f>
        <v>1</v>
      </c>
      <c r="BD4" s="48">
        <v>0</v>
      </c>
      <c r="BE4" s="49">
        <v>0</v>
      </c>
      <c r="BF4" s="48">
        <v>1</v>
      </c>
      <c r="BG4" s="49">
        <v>2.7027027027027026</v>
      </c>
      <c r="BH4" s="48">
        <v>0</v>
      </c>
      <c r="BI4" s="49">
        <v>0</v>
      </c>
      <c r="BJ4" s="48">
        <v>36</v>
      </c>
      <c r="BK4" s="49">
        <v>97.29729729729729</v>
      </c>
      <c r="BL4" s="48">
        <v>37</v>
      </c>
    </row>
    <row r="5" spans="1:64" ht="15">
      <c r="A5" s="66" t="s">
        <v>252</v>
      </c>
      <c r="B5" s="66" t="s">
        <v>291</v>
      </c>
      <c r="C5" s="67" t="s">
        <v>2085</v>
      </c>
      <c r="D5" s="68">
        <v>3</v>
      </c>
      <c r="E5" s="69" t="s">
        <v>132</v>
      </c>
      <c r="F5" s="70">
        <v>32</v>
      </c>
      <c r="G5" s="67"/>
      <c r="H5" s="71"/>
      <c r="I5" s="72"/>
      <c r="J5" s="72"/>
      <c r="K5" s="34" t="s">
        <v>65</v>
      </c>
      <c r="L5" s="79">
        <v>5</v>
      </c>
      <c r="M5" s="79"/>
      <c r="N5" s="74"/>
      <c r="O5" s="81" t="s">
        <v>382</v>
      </c>
      <c r="P5" s="83">
        <v>43461.589375</v>
      </c>
      <c r="Q5" s="81" t="s">
        <v>385</v>
      </c>
      <c r="R5" s="81"/>
      <c r="S5" s="81"/>
      <c r="T5" s="81"/>
      <c r="U5" s="81"/>
      <c r="V5" s="84" t="s">
        <v>433</v>
      </c>
      <c r="W5" s="83">
        <v>43461.589375</v>
      </c>
      <c r="X5" s="84" t="s">
        <v>551</v>
      </c>
      <c r="Y5" s="81"/>
      <c r="Z5" s="81"/>
      <c r="AA5" s="87" t="s">
        <v>704</v>
      </c>
      <c r="AB5" s="81"/>
      <c r="AC5" s="81" t="b">
        <v>0</v>
      </c>
      <c r="AD5" s="81">
        <v>0</v>
      </c>
      <c r="AE5" s="87" t="s">
        <v>864</v>
      </c>
      <c r="AF5" s="81" t="b">
        <v>0</v>
      </c>
      <c r="AG5" s="81" t="s">
        <v>872</v>
      </c>
      <c r="AH5" s="81"/>
      <c r="AI5" s="87" t="s">
        <v>864</v>
      </c>
      <c r="AJ5" s="81" t="b">
        <v>0</v>
      </c>
      <c r="AK5" s="81">
        <v>105</v>
      </c>
      <c r="AL5" s="87" t="s">
        <v>852</v>
      </c>
      <c r="AM5" s="81" t="s">
        <v>875</v>
      </c>
      <c r="AN5" s="81" t="b">
        <v>0</v>
      </c>
      <c r="AO5" s="87" t="s">
        <v>852</v>
      </c>
      <c r="AP5" s="81" t="s">
        <v>214</v>
      </c>
      <c r="AQ5" s="81">
        <v>0</v>
      </c>
      <c r="AR5" s="81">
        <v>0</v>
      </c>
      <c r="AS5" s="81"/>
      <c r="AT5" s="81"/>
      <c r="AU5" s="81"/>
      <c r="AV5" s="81"/>
      <c r="AW5" s="81"/>
      <c r="AX5" s="81"/>
      <c r="AY5" s="81"/>
      <c r="AZ5" s="81"/>
      <c r="BA5">
        <v>1</v>
      </c>
      <c r="BB5" s="80" t="str">
        <f>REPLACE(INDEX(GroupVertices[Group],MATCH(Edges[[#This Row],[Vertex 1]],GroupVertices[Vertex],0)),1,1,"")</f>
        <v>1</v>
      </c>
      <c r="BC5" s="80" t="str">
        <f>REPLACE(INDEX(GroupVertices[Group],MATCH(Edges[[#This Row],[Vertex 2]],GroupVertices[Vertex],0)),1,1,"")</f>
        <v>1</v>
      </c>
      <c r="BD5" s="48">
        <v>0</v>
      </c>
      <c r="BE5" s="49">
        <v>0</v>
      </c>
      <c r="BF5" s="48">
        <v>1</v>
      </c>
      <c r="BG5" s="49">
        <v>2.7027027027027026</v>
      </c>
      <c r="BH5" s="48">
        <v>0</v>
      </c>
      <c r="BI5" s="49">
        <v>0</v>
      </c>
      <c r="BJ5" s="48">
        <v>36</v>
      </c>
      <c r="BK5" s="49">
        <v>97.29729729729729</v>
      </c>
      <c r="BL5" s="48">
        <v>37</v>
      </c>
    </row>
    <row r="6" spans="1:64" ht="15">
      <c r="A6" s="66" t="s">
        <v>253</v>
      </c>
      <c r="B6" s="66" t="s">
        <v>291</v>
      </c>
      <c r="C6" s="67" t="s">
        <v>2085</v>
      </c>
      <c r="D6" s="68">
        <v>3</v>
      </c>
      <c r="E6" s="69" t="s">
        <v>132</v>
      </c>
      <c r="F6" s="70">
        <v>32</v>
      </c>
      <c r="G6" s="67"/>
      <c r="H6" s="71"/>
      <c r="I6" s="72"/>
      <c r="J6" s="72"/>
      <c r="K6" s="34" t="s">
        <v>65</v>
      </c>
      <c r="L6" s="79">
        <v>6</v>
      </c>
      <c r="M6" s="79"/>
      <c r="N6" s="74"/>
      <c r="O6" s="81" t="s">
        <v>382</v>
      </c>
      <c r="P6" s="83">
        <v>43461.590844907405</v>
      </c>
      <c r="Q6" s="81" t="s">
        <v>385</v>
      </c>
      <c r="R6" s="81"/>
      <c r="S6" s="81"/>
      <c r="T6" s="81"/>
      <c r="U6" s="81"/>
      <c r="V6" s="84" t="s">
        <v>434</v>
      </c>
      <c r="W6" s="83">
        <v>43461.590844907405</v>
      </c>
      <c r="X6" s="84" t="s">
        <v>552</v>
      </c>
      <c r="Y6" s="81"/>
      <c r="Z6" s="81"/>
      <c r="AA6" s="87" t="s">
        <v>705</v>
      </c>
      <c r="AB6" s="81"/>
      <c r="AC6" s="81" t="b">
        <v>0</v>
      </c>
      <c r="AD6" s="81">
        <v>0</v>
      </c>
      <c r="AE6" s="87" t="s">
        <v>864</v>
      </c>
      <c r="AF6" s="81" t="b">
        <v>0</v>
      </c>
      <c r="AG6" s="81" t="s">
        <v>872</v>
      </c>
      <c r="AH6" s="81"/>
      <c r="AI6" s="87" t="s">
        <v>864</v>
      </c>
      <c r="AJ6" s="81" t="b">
        <v>0</v>
      </c>
      <c r="AK6" s="81">
        <v>105</v>
      </c>
      <c r="AL6" s="87" t="s">
        <v>852</v>
      </c>
      <c r="AM6" s="81" t="s">
        <v>875</v>
      </c>
      <c r="AN6" s="81" t="b">
        <v>0</v>
      </c>
      <c r="AO6" s="87" t="s">
        <v>852</v>
      </c>
      <c r="AP6" s="81" t="s">
        <v>214</v>
      </c>
      <c r="AQ6" s="81">
        <v>0</v>
      </c>
      <c r="AR6" s="81">
        <v>0</v>
      </c>
      <c r="AS6" s="81"/>
      <c r="AT6" s="81"/>
      <c r="AU6" s="81"/>
      <c r="AV6" s="81"/>
      <c r="AW6" s="81"/>
      <c r="AX6" s="81"/>
      <c r="AY6" s="81"/>
      <c r="AZ6" s="81"/>
      <c r="BA6">
        <v>1</v>
      </c>
      <c r="BB6" s="80" t="str">
        <f>REPLACE(INDEX(GroupVertices[Group],MATCH(Edges[[#This Row],[Vertex 1]],GroupVertices[Vertex],0)),1,1,"")</f>
        <v>1</v>
      </c>
      <c r="BC6" s="80" t="str">
        <f>REPLACE(INDEX(GroupVertices[Group],MATCH(Edges[[#This Row],[Vertex 2]],GroupVertices[Vertex],0)),1,1,"")</f>
        <v>1</v>
      </c>
      <c r="BD6" s="48">
        <v>0</v>
      </c>
      <c r="BE6" s="49">
        <v>0</v>
      </c>
      <c r="BF6" s="48">
        <v>1</v>
      </c>
      <c r="BG6" s="49">
        <v>2.7027027027027026</v>
      </c>
      <c r="BH6" s="48">
        <v>0</v>
      </c>
      <c r="BI6" s="49">
        <v>0</v>
      </c>
      <c r="BJ6" s="48">
        <v>36</v>
      </c>
      <c r="BK6" s="49">
        <v>97.29729729729729</v>
      </c>
      <c r="BL6" s="48">
        <v>37</v>
      </c>
    </row>
    <row r="7" spans="1:64" ht="15">
      <c r="A7" s="66" t="s">
        <v>254</v>
      </c>
      <c r="B7" s="66" t="s">
        <v>291</v>
      </c>
      <c r="C7" s="67" t="s">
        <v>2085</v>
      </c>
      <c r="D7" s="68">
        <v>3</v>
      </c>
      <c r="E7" s="69" t="s">
        <v>132</v>
      </c>
      <c r="F7" s="70">
        <v>32</v>
      </c>
      <c r="G7" s="67"/>
      <c r="H7" s="71"/>
      <c r="I7" s="72"/>
      <c r="J7" s="72"/>
      <c r="K7" s="34" t="s">
        <v>65</v>
      </c>
      <c r="L7" s="79">
        <v>7</v>
      </c>
      <c r="M7" s="79"/>
      <c r="N7" s="74"/>
      <c r="O7" s="81" t="s">
        <v>382</v>
      </c>
      <c r="P7" s="83">
        <v>43461.59872685185</v>
      </c>
      <c r="Q7" s="81" t="s">
        <v>385</v>
      </c>
      <c r="R7" s="81"/>
      <c r="S7" s="81"/>
      <c r="T7" s="81"/>
      <c r="U7" s="81"/>
      <c r="V7" s="84" t="s">
        <v>435</v>
      </c>
      <c r="W7" s="83">
        <v>43461.59872685185</v>
      </c>
      <c r="X7" s="84" t="s">
        <v>553</v>
      </c>
      <c r="Y7" s="81"/>
      <c r="Z7" s="81"/>
      <c r="AA7" s="87" t="s">
        <v>706</v>
      </c>
      <c r="AB7" s="81"/>
      <c r="AC7" s="81" t="b">
        <v>0</v>
      </c>
      <c r="AD7" s="81">
        <v>0</v>
      </c>
      <c r="AE7" s="87" t="s">
        <v>864</v>
      </c>
      <c r="AF7" s="81" t="b">
        <v>0</v>
      </c>
      <c r="AG7" s="81" t="s">
        <v>872</v>
      </c>
      <c r="AH7" s="81"/>
      <c r="AI7" s="87" t="s">
        <v>864</v>
      </c>
      <c r="AJ7" s="81" t="b">
        <v>0</v>
      </c>
      <c r="AK7" s="81">
        <v>105</v>
      </c>
      <c r="AL7" s="87" t="s">
        <v>852</v>
      </c>
      <c r="AM7" s="81" t="s">
        <v>876</v>
      </c>
      <c r="AN7" s="81" t="b">
        <v>0</v>
      </c>
      <c r="AO7" s="87" t="s">
        <v>852</v>
      </c>
      <c r="AP7" s="81" t="s">
        <v>214</v>
      </c>
      <c r="AQ7" s="81">
        <v>0</v>
      </c>
      <c r="AR7" s="81">
        <v>0</v>
      </c>
      <c r="AS7" s="81"/>
      <c r="AT7" s="81"/>
      <c r="AU7" s="81"/>
      <c r="AV7" s="81"/>
      <c r="AW7" s="81"/>
      <c r="AX7" s="81"/>
      <c r="AY7" s="81"/>
      <c r="AZ7" s="81"/>
      <c r="BA7">
        <v>1</v>
      </c>
      <c r="BB7" s="80" t="str">
        <f>REPLACE(INDEX(GroupVertices[Group],MATCH(Edges[[#This Row],[Vertex 1]],GroupVertices[Vertex],0)),1,1,"")</f>
        <v>1</v>
      </c>
      <c r="BC7" s="80" t="str">
        <f>REPLACE(INDEX(GroupVertices[Group],MATCH(Edges[[#This Row],[Vertex 2]],GroupVertices[Vertex],0)),1,1,"")</f>
        <v>1</v>
      </c>
      <c r="BD7" s="48">
        <v>0</v>
      </c>
      <c r="BE7" s="49">
        <v>0</v>
      </c>
      <c r="BF7" s="48">
        <v>1</v>
      </c>
      <c r="BG7" s="49">
        <v>2.7027027027027026</v>
      </c>
      <c r="BH7" s="48">
        <v>0</v>
      </c>
      <c r="BI7" s="49">
        <v>0</v>
      </c>
      <c r="BJ7" s="48">
        <v>36</v>
      </c>
      <c r="BK7" s="49">
        <v>97.29729729729729</v>
      </c>
      <c r="BL7" s="48">
        <v>37</v>
      </c>
    </row>
    <row r="8" spans="1:64" ht="15">
      <c r="A8" s="66" t="s">
        <v>255</v>
      </c>
      <c r="B8" s="66" t="s">
        <v>291</v>
      </c>
      <c r="C8" s="67" t="s">
        <v>2085</v>
      </c>
      <c r="D8" s="68">
        <v>3</v>
      </c>
      <c r="E8" s="69" t="s">
        <v>132</v>
      </c>
      <c r="F8" s="70">
        <v>32</v>
      </c>
      <c r="G8" s="67"/>
      <c r="H8" s="71"/>
      <c r="I8" s="72"/>
      <c r="J8" s="72"/>
      <c r="K8" s="34" t="s">
        <v>65</v>
      </c>
      <c r="L8" s="79">
        <v>8</v>
      </c>
      <c r="M8" s="79"/>
      <c r="N8" s="74"/>
      <c r="O8" s="81" t="s">
        <v>382</v>
      </c>
      <c r="P8" s="83">
        <v>43461.602013888885</v>
      </c>
      <c r="Q8" s="81" t="s">
        <v>385</v>
      </c>
      <c r="R8" s="81"/>
      <c r="S8" s="81"/>
      <c r="T8" s="81"/>
      <c r="U8" s="81"/>
      <c r="V8" s="84" t="s">
        <v>436</v>
      </c>
      <c r="W8" s="83">
        <v>43461.602013888885</v>
      </c>
      <c r="X8" s="84" t="s">
        <v>554</v>
      </c>
      <c r="Y8" s="81"/>
      <c r="Z8" s="81"/>
      <c r="AA8" s="87" t="s">
        <v>707</v>
      </c>
      <c r="AB8" s="81"/>
      <c r="AC8" s="81" t="b">
        <v>0</v>
      </c>
      <c r="AD8" s="81">
        <v>0</v>
      </c>
      <c r="AE8" s="87" t="s">
        <v>864</v>
      </c>
      <c r="AF8" s="81" t="b">
        <v>0</v>
      </c>
      <c r="AG8" s="81" t="s">
        <v>872</v>
      </c>
      <c r="AH8" s="81"/>
      <c r="AI8" s="87" t="s">
        <v>864</v>
      </c>
      <c r="AJ8" s="81" t="b">
        <v>0</v>
      </c>
      <c r="AK8" s="81">
        <v>105</v>
      </c>
      <c r="AL8" s="87" t="s">
        <v>852</v>
      </c>
      <c r="AM8" s="81" t="s">
        <v>876</v>
      </c>
      <c r="AN8" s="81" t="b">
        <v>0</v>
      </c>
      <c r="AO8" s="87" t="s">
        <v>852</v>
      </c>
      <c r="AP8" s="81" t="s">
        <v>214</v>
      </c>
      <c r="AQ8" s="81">
        <v>0</v>
      </c>
      <c r="AR8" s="81">
        <v>0</v>
      </c>
      <c r="AS8" s="81"/>
      <c r="AT8" s="81"/>
      <c r="AU8" s="81"/>
      <c r="AV8" s="81"/>
      <c r="AW8" s="81"/>
      <c r="AX8" s="81"/>
      <c r="AY8" s="81"/>
      <c r="AZ8" s="81"/>
      <c r="BA8">
        <v>1</v>
      </c>
      <c r="BB8" s="80" t="str">
        <f>REPLACE(INDEX(GroupVertices[Group],MATCH(Edges[[#This Row],[Vertex 1]],GroupVertices[Vertex],0)),1,1,"")</f>
        <v>1</v>
      </c>
      <c r="BC8" s="80" t="str">
        <f>REPLACE(INDEX(GroupVertices[Group],MATCH(Edges[[#This Row],[Vertex 2]],GroupVertices[Vertex],0)),1,1,"")</f>
        <v>1</v>
      </c>
      <c r="BD8" s="48">
        <v>0</v>
      </c>
      <c r="BE8" s="49">
        <v>0</v>
      </c>
      <c r="BF8" s="48">
        <v>1</v>
      </c>
      <c r="BG8" s="49">
        <v>2.7027027027027026</v>
      </c>
      <c r="BH8" s="48">
        <v>0</v>
      </c>
      <c r="BI8" s="49">
        <v>0</v>
      </c>
      <c r="BJ8" s="48">
        <v>36</v>
      </c>
      <c r="BK8" s="49">
        <v>97.29729729729729</v>
      </c>
      <c r="BL8" s="48">
        <v>37</v>
      </c>
    </row>
    <row r="9" spans="1:64" ht="15">
      <c r="A9" s="66" t="s">
        <v>256</v>
      </c>
      <c r="B9" s="66" t="s">
        <v>291</v>
      </c>
      <c r="C9" s="67" t="s">
        <v>2085</v>
      </c>
      <c r="D9" s="68">
        <v>3</v>
      </c>
      <c r="E9" s="69" t="s">
        <v>132</v>
      </c>
      <c r="F9" s="70">
        <v>32</v>
      </c>
      <c r="G9" s="67"/>
      <c r="H9" s="71"/>
      <c r="I9" s="72"/>
      <c r="J9" s="72"/>
      <c r="K9" s="34" t="s">
        <v>65</v>
      </c>
      <c r="L9" s="79">
        <v>9</v>
      </c>
      <c r="M9" s="79"/>
      <c r="N9" s="74"/>
      <c r="O9" s="81" t="s">
        <v>382</v>
      </c>
      <c r="P9" s="83">
        <v>43461.615381944444</v>
      </c>
      <c r="Q9" s="81" t="s">
        <v>385</v>
      </c>
      <c r="R9" s="81"/>
      <c r="S9" s="81"/>
      <c r="T9" s="81"/>
      <c r="U9" s="81"/>
      <c r="V9" s="84" t="s">
        <v>437</v>
      </c>
      <c r="W9" s="83">
        <v>43461.615381944444</v>
      </c>
      <c r="X9" s="84" t="s">
        <v>555</v>
      </c>
      <c r="Y9" s="81"/>
      <c r="Z9" s="81"/>
      <c r="AA9" s="87" t="s">
        <v>708</v>
      </c>
      <c r="AB9" s="81"/>
      <c r="AC9" s="81" t="b">
        <v>0</v>
      </c>
      <c r="AD9" s="81">
        <v>0</v>
      </c>
      <c r="AE9" s="87" t="s">
        <v>864</v>
      </c>
      <c r="AF9" s="81" t="b">
        <v>0</v>
      </c>
      <c r="AG9" s="81" t="s">
        <v>872</v>
      </c>
      <c r="AH9" s="81"/>
      <c r="AI9" s="87" t="s">
        <v>864</v>
      </c>
      <c r="AJ9" s="81" t="b">
        <v>0</v>
      </c>
      <c r="AK9" s="81">
        <v>105</v>
      </c>
      <c r="AL9" s="87" t="s">
        <v>852</v>
      </c>
      <c r="AM9" s="81" t="s">
        <v>876</v>
      </c>
      <c r="AN9" s="81" t="b">
        <v>0</v>
      </c>
      <c r="AO9" s="87" t="s">
        <v>852</v>
      </c>
      <c r="AP9" s="81" t="s">
        <v>214</v>
      </c>
      <c r="AQ9" s="81">
        <v>0</v>
      </c>
      <c r="AR9" s="81">
        <v>0</v>
      </c>
      <c r="AS9" s="81"/>
      <c r="AT9" s="81"/>
      <c r="AU9" s="81"/>
      <c r="AV9" s="81"/>
      <c r="AW9" s="81"/>
      <c r="AX9" s="81"/>
      <c r="AY9" s="81"/>
      <c r="AZ9" s="81"/>
      <c r="BA9">
        <v>1</v>
      </c>
      <c r="BB9" s="80" t="str">
        <f>REPLACE(INDEX(GroupVertices[Group],MATCH(Edges[[#This Row],[Vertex 1]],GroupVertices[Vertex],0)),1,1,"")</f>
        <v>1</v>
      </c>
      <c r="BC9" s="80" t="str">
        <f>REPLACE(INDEX(GroupVertices[Group],MATCH(Edges[[#This Row],[Vertex 2]],GroupVertices[Vertex],0)),1,1,"")</f>
        <v>1</v>
      </c>
      <c r="BD9" s="48">
        <v>0</v>
      </c>
      <c r="BE9" s="49">
        <v>0</v>
      </c>
      <c r="BF9" s="48">
        <v>1</v>
      </c>
      <c r="BG9" s="49">
        <v>2.7027027027027026</v>
      </c>
      <c r="BH9" s="48">
        <v>0</v>
      </c>
      <c r="BI9" s="49">
        <v>0</v>
      </c>
      <c r="BJ9" s="48">
        <v>36</v>
      </c>
      <c r="BK9" s="49">
        <v>97.29729729729729</v>
      </c>
      <c r="BL9" s="48">
        <v>37</v>
      </c>
    </row>
    <row r="10" spans="1:64" ht="15">
      <c r="A10" s="66" t="s">
        <v>257</v>
      </c>
      <c r="B10" s="66" t="s">
        <v>291</v>
      </c>
      <c r="C10" s="67" t="s">
        <v>2085</v>
      </c>
      <c r="D10" s="68">
        <v>3</v>
      </c>
      <c r="E10" s="69" t="s">
        <v>132</v>
      </c>
      <c r="F10" s="70">
        <v>32</v>
      </c>
      <c r="G10" s="67"/>
      <c r="H10" s="71"/>
      <c r="I10" s="72"/>
      <c r="J10" s="72"/>
      <c r="K10" s="34" t="s">
        <v>65</v>
      </c>
      <c r="L10" s="79">
        <v>10</v>
      </c>
      <c r="M10" s="79"/>
      <c r="N10" s="74"/>
      <c r="O10" s="81" t="s">
        <v>382</v>
      </c>
      <c r="P10" s="83">
        <v>43461.63232638889</v>
      </c>
      <c r="Q10" s="81" t="s">
        <v>385</v>
      </c>
      <c r="R10" s="81"/>
      <c r="S10" s="81"/>
      <c r="T10" s="81"/>
      <c r="U10" s="81"/>
      <c r="V10" s="84" t="s">
        <v>438</v>
      </c>
      <c r="W10" s="83">
        <v>43461.63232638889</v>
      </c>
      <c r="X10" s="84" t="s">
        <v>556</v>
      </c>
      <c r="Y10" s="81"/>
      <c r="Z10" s="81"/>
      <c r="AA10" s="87" t="s">
        <v>709</v>
      </c>
      <c r="AB10" s="81"/>
      <c r="AC10" s="81" t="b">
        <v>0</v>
      </c>
      <c r="AD10" s="81">
        <v>0</v>
      </c>
      <c r="AE10" s="87" t="s">
        <v>864</v>
      </c>
      <c r="AF10" s="81" t="b">
        <v>0</v>
      </c>
      <c r="AG10" s="81" t="s">
        <v>872</v>
      </c>
      <c r="AH10" s="81"/>
      <c r="AI10" s="87" t="s">
        <v>864</v>
      </c>
      <c r="AJ10" s="81" t="b">
        <v>0</v>
      </c>
      <c r="AK10" s="81">
        <v>105</v>
      </c>
      <c r="AL10" s="87" t="s">
        <v>852</v>
      </c>
      <c r="AM10" s="81" t="s">
        <v>874</v>
      </c>
      <c r="AN10" s="81" t="b">
        <v>0</v>
      </c>
      <c r="AO10" s="87" t="s">
        <v>852</v>
      </c>
      <c r="AP10" s="81" t="s">
        <v>214</v>
      </c>
      <c r="AQ10" s="81">
        <v>0</v>
      </c>
      <c r="AR10" s="81">
        <v>0</v>
      </c>
      <c r="AS10" s="81"/>
      <c r="AT10" s="81"/>
      <c r="AU10" s="81"/>
      <c r="AV10" s="81"/>
      <c r="AW10" s="81"/>
      <c r="AX10" s="81"/>
      <c r="AY10" s="81"/>
      <c r="AZ10" s="81"/>
      <c r="BA10">
        <v>1</v>
      </c>
      <c r="BB10" s="80" t="str">
        <f>REPLACE(INDEX(GroupVertices[Group],MATCH(Edges[[#This Row],[Vertex 1]],GroupVertices[Vertex],0)),1,1,"")</f>
        <v>1</v>
      </c>
      <c r="BC10" s="80" t="str">
        <f>REPLACE(INDEX(GroupVertices[Group],MATCH(Edges[[#This Row],[Vertex 2]],GroupVertices[Vertex],0)),1,1,"")</f>
        <v>1</v>
      </c>
      <c r="BD10" s="48">
        <v>0</v>
      </c>
      <c r="BE10" s="49">
        <v>0</v>
      </c>
      <c r="BF10" s="48">
        <v>1</v>
      </c>
      <c r="BG10" s="49">
        <v>2.7027027027027026</v>
      </c>
      <c r="BH10" s="48">
        <v>0</v>
      </c>
      <c r="BI10" s="49">
        <v>0</v>
      </c>
      <c r="BJ10" s="48">
        <v>36</v>
      </c>
      <c r="BK10" s="49">
        <v>97.29729729729729</v>
      </c>
      <c r="BL10" s="48">
        <v>37</v>
      </c>
    </row>
    <row r="11" spans="1:64" ht="15">
      <c r="A11" s="66" t="s">
        <v>258</v>
      </c>
      <c r="B11" s="66" t="s">
        <v>291</v>
      </c>
      <c r="C11" s="67" t="s">
        <v>2085</v>
      </c>
      <c r="D11" s="68">
        <v>3</v>
      </c>
      <c r="E11" s="69" t="s">
        <v>132</v>
      </c>
      <c r="F11" s="70">
        <v>32</v>
      </c>
      <c r="G11" s="67"/>
      <c r="H11" s="71"/>
      <c r="I11" s="72"/>
      <c r="J11" s="72"/>
      <c r="K11" s="34" t="s">
        <v>65</v>
      </c>
      <c r="L11" s="79">
        <v>11</v>
      </c>
      <c r="M11" s="79"/>
      <c r="N11" s="74"/>
      <c r="O11" s="81" t="s">
        <v>382</v>
      </c>
      <c r="P11" s="83">
        <v>43461.632997685185</v>
      </c>
      <c r="Q11" s="81" t="s">
        <v>385</v>
      </c>
      <c r="R11" s="81"/>
      <c r="S11" s="81"/>
      <c r="T11" s="81"/>
      <c r="U11" s="81"/>
      <c r="V11" s="84" t="s">
        <v>439</v>
      </c>
      <c r="W11" s="83">
        <v>43461.632997685185</v>
      </c>
      <c r="X11" s="84" t="s">
        <v>557</v>
      </c>
      <c r="Y11" s="81"/>
      <c r="Z11" s="81"/>
      <c r="AA11" s="87" t="s">
        <v>710</v>
      </c>
      <c r="AB11" s="81"/>
      <c r="AC11" s="81" t="b">
        <v>0</v>
      </c>
      <c r="AD11" s="81">
        <v>0</v>
      </c>
      <c r="AE11" s="87" t="s">
        <v>864</v>
      </c>
      <c r="AF11" s="81" t="b">
        <v>0</v>
      </c>
      <c r="AG11" s="81" t="s">
        <v>872</v>
      </c>
      <c r="AH11" s="81"/>
      <c r="AI11" s="87" t="s">
        <v>864</v>
      </c>
      <c r="AJ11" s="81" t="b">
        <v>0</v>
      </c>
      <c r="AK11" s="81">
        <v>105</v>
      </c>
      <c r="AL11" s="87" t="s">
        <v>852</v>
      </c>
      <c r="AM11" s="81" t="s">
        <v>876</v>
      </c>
      <c r="AN11" s="81" t="b">
        <v>0</v>
      </c>
      <c r="AO11" s="87" t="s">
        <v>852</v>
      </c>
      <c r="AP11" s="81" t="s">
        <v>214</v>
      </c>
      <c r="AQ11" s="81">
        <v>0</v>
      </c>
      <c r="AR11" s="81">
        <v>0</v>
      </c>
      <c r="AS11" s="81"/>
      <c r="AT11" s="81"/>
      <c r="AU11" s="81"/>
      <c r="AV11" s="81"/>
      <c r="AW11" s="81"/>
      <c r="AX11" s="81"/>
      <c r="AY11" s="81"/>
      <c r="AZ11" s="81"/>
      <c r="BA11">
        <v>1</v>
      </c>
      <c r="BB11" s="80" t="str">
        <f>REPLACE(INDEX(GroupVertices[Group],MATCH(Edges[[#This Row],[Vertex 1]],GroupVertices[Vertex],0)),1,1,"")</f>
        <v>1</v>
      </c>
      <c r="BC11" s="80" t="str">
        <f>REPLACE(INDEX(GroupVertices[Group],MATCH(Edges[[#This Row],[Vertex 2]],GroupVertices[Vertex],0)),1,1,"")</f>
        <v>1</v>
      </c>
      <c r="BD11" s="48">
        <v>0</v>
      </c>
      <c r="BE11" s="49">
        <v>0</v>
      </c>
      <c r="BF11" s="48">
        <v>1</v>
      </c>
      <c r="BG11" s="49">
        <v>2.7027027027027026</v>
      </c>
      <c r="BH11" s="48">
        <v>0</v>
      </c>
      <c r="BI11" s="49">
        <v>0</v>
      </c>
      <c r="BJ11" s="48">
        <v>36</v>
      </c>
      <c r="BK11" s="49">
        <v>97.29729729729729</v>
      </c>
      <c r="BL11" s="48">
        <v>37</v>
      </c>
    </row>
    <row r="12" spans="1:64" ht="15">
      <c r="A12" s="66" t="s">
        <v>259</v>
      </c>
      <c r="B12" s="66" t="s">
        <v>291</v>
      </c>
      <c r="C12" s="67" t="s">
        <v>2085</v>
      </c>
      <c r="D12" s="68">
        <v>3</v>
      </c>
      <c r="E12" s="69" t="s">
        <v>132</v>
      </c>
      <c r="F12" s="70">
        <v>32</v>
      </c>
      <c r="G12" s="67"/>
      <c r="H12" s="71"/>
      <c r="I12" s="72"/>
      <c r="J12" s="72"/>
      <c r="K12" s="34" t="s">
        <v>65</v>
      </c>
      <c r="L12" s="79">
        <v>12</v>
      </c>
      <c r="M12" s="79"/>
      <c r="N12" s="74"/>
      <c r="O12" s="81" t="s">
        <v>382</v>
      </c>
      <c r="P12" s="83">
        <v>43461.645625</v>
      </c>
      <c r="Q12" s="81" t="s">
        <v>385</v>
      </c>
      <c r="R12" s="81"/>
      <c r="S12" s="81"/>
      <c r="T12" s="81"/>
      <c r="U12" s="81"/>
      <c r="V12" s="84" t="s">
        <v>440</v>
      </c>
      <c r="W12" s="83">
        <v>43461.645625</v>
      </c>
      <c r="X12" s="84" t="s">
        <v>558</v>
      </c>
      <c r="Y12" s="81"/>
      <c r="Z12" s="81"/>
      <c r="AA12" s="87" t="s">
        <v>711</v>
      </c>
      <c r="AB12" s="81"/>
      <c r="AC12" s="81" t="b">
        <v>0</v>
      </c>
      <c r="AD12" s="81">
        <v>0</v>
      </c>
      <c r="AE12" s="87" t="s">
        <v>864</v>
      </c>
      <c r="AF12" s="81" t="b">
        <v>0</v>
      </c>
      <c r="AG12" s="81" t="s">
        <v>872</v>
      </c>
      <c r="AH12" s="81"/>
      <c r="AI12" s="87" t="s">
        <v>864</v>
      </c>
      <c r="AJ12" s="81" t="b">
        <v>0</v>
      </c>
      <c r="AK12" s="81">
        <v>105</v>
      </c>
      <c r="AL12" s="87" t="s">
        <v>852</v>
      </c>
      <c r="AM12" s="81" t="s">
        <v>876</v>
      </c>
      <c r="AN12" s="81" t="b">
        <v>0</v>
      </c>
      <c r="AO12" s="87" t="s">
        <v>852</v>
      </c>
      <c r="AP12" s="81" t="s">
        <v>214</v>
      </c>
      <c r="AQ12" s="81">
        <v>0</v>
      </c>
      <c r="AR12" s="81">
        <v>0</v>
      </c>
      <c r="AS12" s="81"/>
      <c r="AT12" s="81"/>
      <c r="AU12" s="81"/>
      <c r="AV12" s="81"/>
      <c r="AW12" s="81"/>
      <c r="AX12" s="81"/>
      <c r="AY12" s="81"/>
      <c r="AZ12" s="81"/>
      <c r="BA12">
        <v>1</v>
      </c>
      <c r="BB12" s="80" t="str">
        <f>REPLACE(INDEX(GroupVertices[Group],MATCH(Edges[[#This Row],[Vertex 1]],GroupVertices[Vertex],0)),1,1,"")</f>
        <v>1</v>
      </c>
      <c r="BC12" s="80" t="str">
        <f>REPLACE(INDEX(GroupVertices[Group],MATCH(Edges[[#This Row],[Vertex 2]],GroupVertices[Vertex],0)),1,1,"")</f>
        <v>1</v>
      </c>
      <c r="BD12" s="48">
        <v>0</v>
      </c>
      <c r="BE12" s="49">
        <v>0</v>
      </c>
      <c r="BF12" s="48">
        <v>1</v>
      </c>
      <c r="BG12" s="49">
        <v>2.7027027027027026</v>
      </c>
      <c r="BH12" s="48">
        <v>0</v>
      </c>
      <c r="BI12" s="49">
        <v>0</v>
      </c>
      <c r="BJ12" s="48">
        <v>36</v>
      </c>
      <c r="BK12" s="49">
        <v>97.29729729729729</v>
      </c>
      <c r="BL12" s="48">
        <v>37</v>
      </c>
    </row>
    <row r="13" spans="1:64" ht="15">
      <c r="A13" s="66" t="s">
        <v>260</v>
      </c>
      <c r="B13" s="66" t="s">
        <v>291</v>
      </c>
      <c r="C13" s="67" t="s">
        <v>2085</v>
      </c>
      <c r="D13" s="68">
        <v>3</v>
      </c>
      <c r="E13" s="69" t="s">
        <v>132</v>
      </c>
      <c r="F13" s="70">
        <v>32</v>
      </c>
      <c r="G13" s="67"/>
      <c r="H13" s="71"/>
      <c r="I13" s="72"/>
      <c r="J13" s="72"/>
      <c r="K13" s="34" t="s">
        <v>65</v>
      </c>
      <c r="L13" s="79">
        <v>13</v>
      </c>
      <c r="M13" s="79"/>
      <c r="N13" s="74"/>
      <c r="O13" s="81" t="s">
        <v>382</v>
      </c>
      <c r="P13" s="83">
        <v>43461.64809027778</v>
      </c>
      <c r="Q13" s="81" t="s">
        <v>385</v>
      </c>
      <c r="R13" s="81"/>
      <c r="S13" s="81"/>
      <c r="T13" s="81"/>
      <c r="U13" s="81"/>
      <c r="V13" s="84" t="s">
        <v>441</v>
      </c>
      <c r="W13" s="83">
        <v>43461.64809027778</v>
      </c>
      <c r="X13" s="84" t="s">
        <v>559</v>
      </c>
      <c r="Y13" s="81"/>
      <c r="Z13" s="81"/>
      <c r="AA13" s="87" t="s">
        <v>712</v>
      </c>
      <c r="AB13" s="81"/>
      <c r="AC13" s="81" t="b">
        <v>0</v>
      </c>
      <c r="AD13" s="81">
        <v>0</v>
      </c>
      <c r="AE13" s="87" t="s">
        <v>864</v>
      </c>
      <c r="AF13" s="81" t="b">
        <v>0</v>
      </c>
      <c r="AG13" s="81" t="s">
        <v>872</v>
      </c>
      <c r="AH13" s="81"/>
      <c r="AI13" s="87" t="s">
        <v>864</v>
      </c>
      <c r="AJ13" s="81" t="b">
        <v>0</v>
      </c>
      <c r="AK13" s="81">
        <v>105</v>
      </c>
      <c r="AL13" s="87" t="s">
        <v>852</v>
      </c>
      <c r="AM13" s="81" t="s">
        <v>876</v>
      </c>
      <c r="AN13" s="81" t="b">
        <v>0</v>
      </c>
      <c r="AO13" s="87" t="s">
        <v>852</v>
      </c>
      <c r="AP13" s="81" t="s">
        <v>214</v>
      </c>
      <c r="AQ13" s="81">
        <v>0</v>
      </c>
      <c r="AR13" s="81">
        <v>0</v>
      </c>
      <c r="AS13" s="81"/>
      <c r="AT13" s="81"/>
      <c r="AU13" s="81"/>
      <c r="AV13" s="81"/>
      <c r="AW13" s="81"/>
      <c r="AX13" s="81"/>
      <c r="AY13" s="81"/>
      <c r="AZ13" s="81"/>
      <c r="BA13">
        <v>1</v>
      </c>
      <c r="BB13" s="80" t="str">
        <f>REPLACE(INDEX(GroupVertices[Group],MATCH(Edges[[#This Row],[Vertex 1]],GroupVertices[Vertex],0)),1,1,"")</f>
        <v>1</v>
      </c>
      <c r="BC13" s="80" t="str">
        <f>REPLACE(INDEX(GroupVertices[Group],MATCH(Edges[[#This Row],[Vertex 2]],GroupVertices[Vertex],0)),1,1,"")</f>
        <v>1</v>
      </c>
      <c r="BD13" s="48">
        <v>0</v>
      </c>
      <c r="BE13" s="49">
        <v>0</v>
      </c>
      <c r="BF13" s="48">
        <v>1</v>
      </c>
      <c r="BG13" s="49">
        <v>2.7027027027027026</v>
      </c>
      <c r="BH13" s="48">
        <v>0</v>
      </c>
      <c r="BI13" s="49">
        <v>0</v>
      </c>
      <c r="BJ13" s="48">
        <v>36</v>
      </c>
      <c r="BK13" s="49">
        <v>97.29729729729729</v>
      </c>
      <c r="BL13" s="48">
        <v>37</v>
      </c>
    </row>
    <row r="14" spans="1:64" ht="15">
      <c r="A14" s="66" t="s">
        <v>261</v>
      </c>
      <c r="B14" s="66" t="s">
        <v>291</v>
      </c>
      <c r="C14" s="67" t="s">
        <v>2085</v>
      </c>
      <c r="D14" s="68">
        <v>3</v>
      </c>
      <c r="E14" s="69" t="s">
        <v>132</v>
      </c>
      <c r="F14" s="70">
        <v>32</v>
      </c>
      <c r="G14" s="67"/>
      <c r="H14" s="71"/>
      <c r="I14" s="72"/>
      <c r="J14" s="72"/>
      <c r="K14" s="34" t="s">
        <v>65</v>
      </c>
      <c r="L14" s="79">
        <v>14</v>
      </c>
      <c r="M14" s="79"/>
      <c r="N14" s="74"/>
      <c r="O14" s="81" t="s">
        <v>382</v>
      </c>
      <c r="P14" s="83">
        <v>43461.65960648148</v>
      </c>
      <c r="Q14" s="81" t="s">
        <v>385</v>
      </c>
      <c r="R14" s="81"/>
      <c r="S14" s="81"/>
      <c r="T14" s="81"/>
      <c r="U14" s="81"/>
      <c r="V14" s="84" t="s">
        <v>442</v>
      </c>
      <c r="W14" s="83">
        <v>43461.65960648148</v>
      </c>
      <c r="X14" s="84" t="s">
        <v>560</v>
      </c>
      <c r="Y14" s="81"/>
      <c r="Z14" s="81"/>
      <c r="AA14" s="87" t="s">
        <v>713</v>
      </c>
      <c r="AB14" s="81"/>
      <c r="AC14" s="81" t="b">
        <v>0</v>
      </c>
      <c r="AD14" s="81">
        <v>0</v>
      </c>
      <c r="AE14" s="87" t="s">
        <v>864</v>
      </c>
      <c r="AF14" s="81" t="b">
        <v>0</v>
      </c>
      <c r="AG14" s="81" t="s">
        <v>872</v>
      </c>
      <c r="AH14" s="81"/>
      <c r="AI14" s="87" t="s">
        <v>864</v>
      </c>
      <c r="AJ14" s="81" t="b">
        <v>0</v>
      </c>
      <c r="AK14" s="81">
        <v>105</v>
      </c>
      <c r="AL14" s="87" t="s">
        <v>852</v>
      </c>
      <c r="AM14" s="81" t="s">
        <v>876</v>
      </c>
      <c r="AN14" s="81" t="b">
        <v>0</v>
      </c>
      <c r="AO14" s="87" t="s">
        <v>852</v>
      </c>
      <c r="AP14" s="81" t="s">
        <v>214</v>
      </c>
      <c r="AQ14" s="81">
        <v>0</v>
      </c>
      <c r="AR14" s="81">
        <v>0</v>
      </c>
      <c r="AS14" s="81"/>
      <c r="AT14" s="81"/>
      <c r="AU14" s="81"/>
      <c r="AV14" s="81"/>
      <c r="AW14" s="81"/>
      <c r="AX14" s="81"/>
      <c r="AY14" s="81"/>
      <c r="AZ14" s="81"/>
      <c r="BA14">
        <v>1</v>
      </c>
      <c r="BB14" s="80" t="str">
        <f>REPLACE(INDEX(GroupVertices[Group],MATCH(Edges[[#This Row],[Vertex 1]],GroupVertices[Vertex],0)),1,1,"")</f>
        <v>1</v>
      </c>
      <c r="BC14" s="80" t="str">
        <f>REPLACE(INDEX(GroupVertices[Group],MATCH(Edges[[#This Row],[Vertex 2]],GroupVertices[Vertex],0)),1,1,"")</f>
        <v>1</v>
      </c>
      <c r="BD14" s="48">
        <v>0</v>
      </c>
      <c r="BE14" s="49">
        <v>0</v>
      </c>
      <c r="BF14" s="48">
        <v>1</v>
      </c>
      <c r="BG14" s="49">
        <v>2.7027027027027026</v>
      </c>
      <c r="BH14" s="48">
        <v>0</v>
      </c>
      <c r="BI14" s="49">
        <v>0</v>
      </c>
      <c r="BJ14" s="48">
        <v>36</v>
      </c>
      <c r="BK14" s="49">
        <v>97.29729729729729</v>
      </c>
      <c r="BL14" s="48">
        <v>37</v>
      </c>
    </row>
    <row r="15" spans="1:64" ht="15">
      <c r="A15" s="66" t="s">
        <v>262</v>
      </c>
      <c r="B15" s="66" t="s">
        <v>291</v>
      </c>
      <c r="C15" s="67" t="s">
        <v>2085</v>
      </c>
      <c r="D15" s="68">
        <v>3</v>
      </c>
      <c r="E15" s="69" t="s">
        <v>132</v>
      </c>
      <c r="F15" s="70">
        <v>32</v>
      </c>
      <c r="G15" s="67"/>
      <c r="H15" s="71"/>
      <c r="I15" s="72"/>
      <c r="J15" s="72"/>
      <c r="K15" s="34" t="s">
        <v>65</v>
      </c>
      <c r="L15" s="79">
        <v>15</v>
      </c>
      <c r="M15" s="79"/>
      <c r="N15" s="74"/>
      <c r="O15" s="81" t="s">
        <v>382</v>
      </c>
      <c r="P15" s="83">
        <v>43461.66228009259</v>
      </c>
      <c r="Q15" s="81" t="s">
        <v>385</v>
      </c>
      <c r="R15" s="81"/>
      <c r="S15" s="81"/>
      <c r="T15" s="81"/>
      <c r="U15" s="81"/>
      <c r="V15" s="84" t="s">
        <v>443</v>
      </c>
      <c r="W15" s="83">
        <v>43461.66228009259</v>
      </c>
      <c r="X15" s="84" t="s">
        <v>561</v>
      </c>
      <c r="Y15" s="81"/>
      <c r="Z15" s="81"/>
      <c r="AA15" s="87" t="s">
        <v>714</v>
      </c>
      <c r="AB15" s="81"/>
      <c r="AC15" s="81" t="b">
        <v>0</v>
      </c>
      <c r="AD15" s="81">
        <v>0</v>
      </c>
      <c r="AE15" s="87" t="s">
        <v>864</v>
      </c>
      <c r="AF15" s="81" t="b">
        <v>0</v>
      </c>
      <c r="AG15" s="81" t="s">
        <v>872</v>
      </c>
      <c r="AH15" s="81"/>
      <c r="AI15" s="87" t="s">
        <v>864</v>
      </c>
      <c r="AJ15" s="81" t="b">
        <v>0</v>
      </c>
      <c r="AK15" s="81">
        <v>105</v>
      </c>
      <c r="AL15" s="87" t="s">
        <v>852</v>
      </c>
      <c r="AM15" s="81" t="s">
        <v>874</v>
      </c>
      <c r="AN15" s="81" t="b">
        <v>0</v>
      </c>
      <c r="AO15" s="87" t="s">
        <v>852</v>
      </c>
      <c r="AP15" s="81" t="s">
        <v>214</v>
      </c>
      <c r="AQ15" s="81">
        <v>0</v>
      </c>
      <c r="AR15" s="81">
        <v>0</v>
      </c>
      <c r="AS15" s="81"/>
      <c r="AT15" s="81"/>
      <c r="AU15" s="81"/>
      <c r="AV15" s="81"/>
      <c r="AW15" s="81"/>
      <c r="AX15" s="81"/>
      <c r="AY15" s="81"/>
      <c r="AZ15" s="81"/>
      <c r="BA15">
        <v>1</v>
      </c>
      <c r="BB15" s="80" t="str">
        <f>REPLACE(INDEX(GroupVertices[Group],MATCH(Edges[[#This Row],[Vertex 1]],GroupVertices[Vertex],0)),1,1,"")</f>
        <v>1</v>
      </c>
      <c r="BC15" s="80" t="str">
        <f>REPLACE(INDEX(GroupVertices[Group],MATCH(Edges[[#This Row],[Vertex 2]],GroupVertices[Vertex],0)),1,1,"")</f>
        <v>1</v>
      </c>
      <c r="BD15" s="48">
        <v>0</v>
      </c>
      <c r="BE15" s="49">
        <v>0</v>
      </c>
      <c r="BF15" s="48">
        <v>1</v>
      </c>
      <c r="BG15" s="49">
        <v>2.7027027027027026</v>
      </c>
      <c r="BH15" s="48">
        <v>0</v>
      </c>
      <c r="BI15" s="49">
        <v>0</v>
      </c>
      <c r="BJ15" s="48">
        <v>36</v>
      </c>
      <c r="BK15" s="49">
        <v>97.29729729729729</v>
      </c>
      <c r="BL15" s="48">
        <v>37</v>
      </c>
    </row>
    <row r="16" spans="1:64" ht="15">
      <c r="A16" s="66" t="s">
        <v>263</v>
      </c>
      <c r="B16" s="66" t="s">
        <v>368</v>
      </c>
      <c r="C16" s="67" t="s">
        <v>2085</v>
      </c>
      <c r="D16" s="68">
        <v>3</v>
      </c>
      <c r="E16" s="69" t="s">
        <v>132</v>
      </c>
      <c r="F16" s="70">
        <v>32</v>
      </c>
      <c r="G16" s="67"/>
      <c r="H16" s="71"/>
      <c r="I16" s="72"/>
      <c r="J16" s="72"/>
      <c r="K16" s="34" t="s">
        <v>65</v>
      </c>
      <c r="L16" s="79">
        <v>16</v>
      </c>
      <c r="M16" s="79"/>
      <c r="N16" s="74"/>
      <c r="O16" s="81" t="s">
        <v>383</v>
      </c>
      <c r="P16" s="83">
        <v>43461.66318287037</v>
      </c>
      <c r="Q16" s="81" t="s">
        <v>386</v>
      </c>
      <c r="R16" s="81"/>
      <c r="S16" s="81"/>
      <c r="T16" s="81"/>
      <c r="U16" s="81"/>
      <c r="V16" s="84" t="s">
        <v>444</v>
      </c>
      <c r="W16" s="83">
        <v>43461.66318287037</v>
      </c>
      <c r="X16" s="84" t="s">
        <v>562</v>
      </c>
      <c r="Y16" s="81"/>
      <c r="Z16" s="81"/>
      <c r="AA16" s="87" t="s">
        <v>715</v>
      </c>
      <c r="AB16" s="87" t="s">
        <v>852</v>
      </c>
      <c r="AC16" s="81" t="b">
        <v>0</v>
      </c>
      <c r="AD16" s="81">
        <v>1</v>
      </c>
      <c r="AE16" s="87" t="s">
        <v>865</v>
      </c>
      <c r="AF16" s="81" t="b">
        <v>0</v>
      </c>
      <c r="AG16" s="81" t="s">
        <v>872</v>
      </c>
      <c r="AH16" s="81"/>
      <c r="AI16" s="87" t="s">
        <v>864</v>
      </c>
      <c r="AJ16" s="81" t="b">
        <v>0</v>
      </c>
      <c r="AK16" s="81">
        <v>0</v>
      </c>
      <c r="AL16" s="87" t="s">
        <v>864</v>
      </c>
      <c r="AM16" s="81" t="s">
        <v>875</v>
      </c>
      <c r="AN16" s="81" t="b">
        <v>0</v>
      </c>
      <c r="AO16" s="87" t="s">
        <v>852</v>
      </c>
      <c r="AP16" s="81" t="s">
        <v>214</v>
      </c>
      <c r="AQ16" s="81">
        <v>0</v>
      </c>
      <c r="AR16" s="81">
        <v>0</v>
      </c>
      <c r="AS16" s="81"/>
      <c r="AT16" s="81"/>
      <c r="AU16" s="81"/>
      <c r="AV16" s="81"/>
      <c r="AW16" s="81"/>
      <c r="AX16" s="81"/>
      <c r="AY16" s="81"/>
      <c r="AZ16" s="81"/>
      <c r="BA16">
        <v>1</v>
      </c>
      <c r="BB16" s="80" t="str">
        <f>REPLACE(INDEX(GroupVertices[Group],MATCH(Edges[[#This Row],[Vertex 1]],GroupVertices[Vertex],0)),1,1,"")</f>
        <v>7</v>
      </c>
      <c r="BC16" s="80" t="str">
        <f>REPLACE(INDEX(GroupVertices[Group],MATCH(Edges[[#This Row],[Vertex 2]],GroupVertices[Vertex],0)),1,1,"")</f>
        <v>7</v>
      </c>
      <c r="BD16" s="48">
        <v>0</v>
      </c>
      <c r="BE16" s="49">
        <v>0</v>
      </c>
      <c r="BF16" s="48">
        <v>0</v>
      </c>
      <c r="BG16" s="49">
        <v>0</v>
      </c>
      <c r="BH16" s="48">
        <v>0</v>
      </c>
      <c r="BI16" s="49">
        <v>0</v>
      </c>
      <c r="BJ16" s="48">
        <v>4</v>
      </c>
      <c r="BK16" s="49">
        <v>100</v>
      </c>
      <c r="BL16" s="48">
        <v>4</v>
      </c>
    </row>
    <row r="17" spans="1:64" ht="15">
      <c r="A17" s="66" t="s">
        <v>263</v>
      </c>
      <c r="B17" s="66" t="s">
        <v>291</v>
      </c>
      <c r="C17" s="67" t="s">
        <v>2085</v>
      </c>
      <c r="D17" s="68">
        <v>3</v>
      </c>
      <c r="E17" s="69" t="s">
        <v>132</v>
      </c>
      <c r="F17" s="70">
        <v>32</v>
      </c>
      <c r="G17" s="67"/>
      <c r="H17" s="71"/>
      <c r="I17" s="72"/>
      <c r="J17" s="72"/>
      <c r="K17" s="34" t="s">
        <v>65</v>
      </c>
      <c r="L17" s="79">
        <v>17</v>
      </c>
      <c r="M17" s="79"/>
      <c r="N17" s="74"/>
      <c r="O17" s="81" t="s">
        <v>384</v>
      </c>
      <c r="P17" s="83">
        <v>43461.66318287037</v>
      </c>
      <c r="Q17" s="81" t="s">
        <v>386</v>
      </c>
      <c r="R17" s="81"/>
      <c r="S17" s="81"/>
      <c r="T17" s="81"/>
      <c r="U17" s="81"/>
      <c r="V17" s="84" t="s">
        <v>444</v>
      </c>
      <c r="W17" s="83">
        <v>43461.66318287037</v>
      </c>
      <c r="X17" s="84" t="s">
        <v>562</v>
      </c>
      <c r="Y17" s="81"/>
      <c r="Z17" s="81"/>
      <c r="AA17" s="87" t="s">
        <v>715</v>
      </c>
      <c r="AB17" s="87" t="s">
        <v>852</v>
      </c>
      <c r="AC17" s="81" t="b">
        <v>0</v>
      </c>
      <c r="AD17" s="81">
        <v>1</v>
      </c>
      <c r="AE17" s="87" t="s">
        <v>865</v>
      </c>
      <c r="AF17" s="81" t="b">
        <v>0</v>
      </c>
      <c r="AG17" s="81" t="s">
        <v>872</v>
      </c>
      <c r="AH17" s="81"/>
      <c r="AI17" s="87" t="s">
        <v>864</v>
      </c>
      <c r="AJ17" s="81" t="b">
        <v>0</v>
      </c>
      <c r="AK17" s="81">
        <v>0</v>
      </c>
      <c r="AL17" s="87" t="s">
        <v>864</v>
      </c>
      <c r="AM17" s="81" t="s">
        <v>875</v>
      </c>
      <c r="AN17" s="81" t="b">
        <v>0</v>
      </c>
      <c r="AO17" s="87" t="s">
        <v>852</v>
      </c>
      <c r="AP17" s="81" t="s">
        <v>214</v>
      </c>
      <c r="AQ17" s="81">
        <v>0</v>
      </c>
      <c r="AR17" s="81">
        <v>0</v>
      </c>
      <c r="AS17" s="81"/>
      <c r="AT17" s="81"/>
      <c r="AU17" s="81"/>
      <c r="AV17" s="81"/>
      <c r="AW17" s="81"/>
      <c r="AX17" s="81"/>
      <c r="AY17" s="81"/>
      <c r="AZ17" s="81"/>
      <c r="BA17">
        <v>1</v>
      </c>
      <c r="BB17" s="80" t="str">
        <f>REPLACE(INDEX(GroupVertices[Group],MATCH(Edges[[#This Row],[Vertex 1]],GroupVertices[Vertex],0)),1,1,"")</f>
        <v>7</v>
      </c>
      <c r="BC17" s="80" t="str">
        <f>REPLACE(INDEX(GroupVertices[Group],MATCH(Edges[[#This Row],[Vertex 2]],GroupVertices[Vertex],0)),1,1,"")</f>
        <v>1</v>
      </c>
      <c r="BD17" s="48"/>
      <c r="BE17" s="49"/>
      <c r="BF17" s="48"/>
      <c r="BG17" s="49"/>
      <c r="BH17" s="48"/>
      <c r="BI17" s="49"/>
      <c r="BJ17" s="48"/>
      <c r="BK17" s="49"/>
      <c r="BL17" s="48"/>
    </row>
    <row r="18" spans="1:64" ht="15">
      <c r="A18" s="66" t="s">
        <v>264</v>
      </c>
      <c r="B18" s="66" t="s">
        <v>291</v>
      </c>
      <c r="C18" s="67" t="s">
        <v>2085</v>
      </c>
      <c r="D18" s="68">
        <v>3</v>
      </c>
      <c r="E18" s="69" t="s">
        <v>132</v>
      </c>
      <c r="F18" s="70">
        <v>32</v>
      </c>
      <c r="G18" s="67"/>
      <c r="H18" s="71"/>
      <c r="I18" s="72"/>
      <c r="J18" s="72"/>
      <c r="K18" s="34" t="s">
        <v>65</v>
      </c>
      <c r="L18" s="79">
        <v>18</v>
      </c>
      <c r="M18" s="79"/>
      <c r="N18" s="74"/>
      <c r="O18" s="81" t="s">
        <v>382</v>
      </c>
      <c r="P18" s="83">
        <v>43461.68064814815</v>
      </c>
      <c r="Q18" s="81" t="s">
        <v>385</v>
      </c>
      <c r="R18" s="81"/>
      <c r="S18" s="81"/>
      <c r="T18" s="81"/>
      <c r="U18" s="81"/>
      <c r="V18" s="84" t="s">
        <v>445</v>
      </c>
      <c r="W18" s="83">
        <v>43461.68064814815</v>
      </c>
      <c r="X18" s="84" t="s">
        <v>563</v>
      </c>
      <c r="Y18" s="81"/>
      <c r="Z18" s="81"/>
      <c r="AA18" s="87" t="s">
        <v>716</v>
      </c>
      <c r="AB18" s="81"/>
      <c r="AC18" s="81" t="b">
        <v>0</v>
      </c>
      <c r="AD18" s="81">
        <v>0</v>
      </c>
      <c r="AE18" s="87" t="s">
        <v>864</v>
      </c>
      <c r="AF18" s="81" t="b">
        <v>0</v>
      </c>
      <c r="AG18" s="81" t="s">
        <v>872</v>
      </c>
      <c r="AH18" s="81"/>
      <c r="AI18" s="87" t="s">
        <v>864</v>
      </c>
      <c r="AJ18" s="81" t="b">
        <v>0</v>
      </c>
      <c r="AK18" s="81">
        <v>105</v>
      </c>
      <c r="AL18" s="87" t="s">
        <v>852</v>
      </c>
      <c r="AM18" s="81" t="s">
        <v>874</v>
      </c>
      <c r="AN18" s="81" t="b">
        <v>0</v>
      </c>
      <c r="AO18" s="87" t="s">
        <v>852</v>
      </c>
      <c r="AP18" s="81" t="s">
        <v>214</v>
      </c>
      <c r="AQ18" s="81">
        <v>0</v>
      </c>
      <c r="AR18" s="81">
        <v>0</v>
      </c>
      <c r="AS18" s="81"/>
      <c r="AT18" s="81"/>
      <c r="AU18" s="81"/>
      <c r="AV18" s="81"/>
      <c r="AW18" s="81"/>
      <c r="AX18" s="81"/>
      <c r="AY18" s="81"/>
      <c r="AZ18" s="81"/>
      <c r="BA18">
        <v>1</v>
      </c>
      <c r="BB18" s="80" t="str">
        <f>REPLACE(INDEX(GroupVertices[Group],MATCH(Edges[[#This Row],[Vertex 1]],GroupVertices[Vertex],0)),1,1,"")</f>
        <v>1</v>
      </c>
      <c r="BC18" s="80" t="str">
        <f>REPLACE(INDEX(GroupVertices[Group],MATCH(Edges[[#This Row],[Vertex 2]],GroupVertices[Vertex],0)),1,1,"")</f>
        <v>1</v>
      </c>
      <c r="BD18" s="48">
        <v>0</v>
      </c>
      <c r="BE18" s="49">
        <v>0</v>
      </c>
      <c r="BF18" s="48">
        <v>1</v>
      </c>
      <c r="BG18" s="49">
        <v>2.7027027027027026</v>
      </c>
      <c r="BH18" s="48">
        <v>0</v>
      </c>
      <c r="BI18" s="49">
        <v>0</v>
      </c>
      <c r="BJ18" s="48">
        <v>36</v>
      </c>
      <c r="BK18" s="49">
        <v>97.29729729729729</v>
      </c>
      <c r="BL18" s="48">
        <v>37</v>
      </c>
    </row>
    <row r="19" spans="1:64" ht="15">
      <c r="A19" s="66" t="s">
        <v>265</v>
      </c>
      <c r="B19" s="66" t="s">
        <v>291</v>
      </c>
      <c r="C19" s="67" t="s">
        <v>2085</v>
      </c>
      <c r="D19" s="68">
        <v>3</v>
      </c>
      <c r="E19" s="69" t="s">
        <v>132</v>
      </c>
      <c r="F19" s="70">
        <v>32</v>
      </c>
      <c r="G19" s="67"/>
      <c r="H19" s="71"/>
      <c r="I19" s="72"/>
      <c r="J19" s="72"/>
      <c r="K19" s="34" t="s">
        <v>65</v>
      </c>
      <c r="L19" s="79">
        <v>19</v>
      </c>
      <c r="M19" s="79"/>
      <c r="N19" s="74"/>
      <c r="O19" s="81" t="s">
        <v>382</v>
      </c>
      <c r="P19" s="83">
        <v>43461.69314814815</v>
      </c>
      <c r="Q19" s="81" t="s">
        <v>385</v>
      </c>
      <c r="R19" s="81"/>
      <c r="S19" s="81"/>
      <c r="T19" s="81"/>
      <c r="U19" s="81"/>
      <c r="V19" s="84" t="s">
        <v>446</v>
      </c>
      <c r="W19" s="83">
        <v>43461.69314814815</v>
      </c>
      <c r="X19" s="84" t="s">
        <v>564</v>
      </c>
      <c r="Y19" s="81"/>
      <c r="Z19" s="81"/>
      <c r="AA19" s="87" t="s">
        <v>717</v>
      </c>
      <c r="AB19" s="81"/>
      <c r="AC19" s="81" t="b">
        <v>0</v>
      </c>
      <c r="AD19" s="81">
        <v>0</v>
      </c>
      <c r="AE19" s="87" t="s">
        <v>864</v>
      </c>
      <c r="AF19" s="81" t="b">
        <v>0</v>
      </c>
      <c r="AG19" s="81" t="s">
        <v>872</v>
      </c>
      <c r="AH19" s="81"/>
      <c r="AI19" s="87" t="s">
        <v>864</v>
      </c>
      <c r="AJ19" s="81" t="b">
        <v>0</v>
      </c>
      <c r="AK19" s="81">
        <v>105</v>
      </c>
      <c r="AL19" s="87" t="s">
        <v>852</v>
      </c>
      <c r="AM19" s="81" t="s">
        <v>876</v>
      </c>
      <c r="AN19" s="81" t="b">
        <v>0</v>
      </c>
      <c r="AO19" s="87" t="s">
        <v>852</v>
      </c>
      <c r="AP19" s="81" t="s">
        <v>214</v>
      </c>
      <c r="AQ19" s="81">
        <v>0</v>
      </c>
      <c r="AR19" s="81">
        <v>0</v>
      </c>
      <c r="AS19" s="81"/>
      <c r="AT19" s="81"/>
      <c r="AU19" s="81"/>
      <c r="AV19" s="81"/>
      <c r="AW19" s="81"/>
      <c r="AX19" s="81"/>
      <c r="AY19" s="81"/>
      <c r="AZ19" s="81"/>
      <c r="BA19">
        <v>1</v>
      </c>
      <c r="BB19" s="80" t="str">
        <f>REPLACE(INDEX(GroupVertices[Group],MATCH(Edges[[#This Row],[Vertex 1]],GroupVertices[Vertex],0)),1,1,"")</f>
        <v>1</v>
      </c>
      <c r="BC19" s="80" t="str">
        <f>REPLACE(INDEX(GroupVertices[Group],MATCH(Edges[[#This Row],[Vertex 2]],GroupVertices[Vertex],0)),1,1,"")</f>
        <v>1</v>
      </c>
      <c r="BD19" s="48">
        <v>0</v>
      </c>
      <c r="BE19" s="49">
        <v>0</v>
      </c>
      <c r="BF19" s="48">
        <v>1</v>
      </c>
      <c r="BG19" s="49">
        <v>2.7027027027027026</v>
      </c>
      <c r="BH19" s="48">
        <v>0</v>
      </c>
      <c r="BI19" s="49">
        <v>0</v>
      </c>
      <c r="BJ19" s="48">
        <v>36</v>
      </c>
      <c r="BK19" s="49">
        <v>97.29729729729729</v>
      </c>
      <c r="BL19" s="48">
        <v>37</v>
      </c>
    </row>
    <row r="20" spans="1:64" ht="15">
      <c r="A20" s="66" t="s">
        <v>266</v>
      </c>
      <c r="B20" s="66" t="s">
        <v>291</v>
      </c>
      <c r="C20" s="67" t="s">
        <v>2085</v>
      </c>
      <c r="D20" s="68">
        <v>3</v>
      </c>
      <c r="E20" s="69" t="s">
        <v>132</v>
      </c>
      <c r="F20" s="70">
        <v>32</v>
      </c>
      <c r="G20" s="67"/>
      <c r="H20" s="71"/>
      <c r="I20" s="72"/>
      <c r="J20" s="72"/>
      <c r="K20" s="34" t="s">
        <v>65</v>
      </c>
      <c r="L20" s="79">
        <v>20</v>
      </c>
      <c r="M20" s="79"/>
      <c r="N20" s="74"/>
      <c r="O20" s="81" t="s">
        <v>382</v>
      </c>
      <c r="P20" s="83">
        <v>43461.701944444445</v>
      </c>
      <c r="Q20" s="81" t="s">
        <v>385</v>
      </c>
      <c r="R20" s="81"/>
      <c r="S20" s="81"/>
      <c r="T20" s="81"/>
      <c r="U20" s="81"/>
      <c r="V20" s="84" t="s">
        <v>447</v>
      </c>
      <c r="W20" s="83">
        <v>43461.701944444445</v>
      </c>
      <c r="X20" s="84" t="s">
        <v>565</v>
      </c>
      <c r="Y20" s="81"/>
      <c r="Z20" s="81"/>
      <c r="AA20" s="87" t="s">
        <v>718</v>
      </c>
      <c r="AB20" s="81"/>
      <c r="AC20" s="81" t="b">
        <v>0</v>
      </c>
      <c r="AD20" s="81">
        <v>0</v>
      </c>
      <c r="AE20" s="87" t="s">
        <v>864</v>
      </c>
      <c r="AF20" s="81" t="b">
        <v>0</v>
      </c>
      <c r="AG20" s="81" t="s">
        <v>872</v>
      </c>
      <c r="AH20" s="81"/>
      <c r="AI20" s="87" t="s">
        <v>864</v>
      </c>
      <c r="AJ20" s="81" t="b">
        <v>0</v>
      </c>
      <c r="AK20" s="81">
        <v>105</v>
      </c>
      <c r="AL20" s="87" t="s">
        <v>852</v>
      </c>
      <c r="AM20" s="81" t="s">
        <v>876</v>
      </c>
      <c r="AN20" s="81" t="b">
        <v>0</v>
      </c>
      <c r="AO20" s="87" t="s">
        <v>852</v>
      </c>
      <c r="AP20" s="81" t="s">
        <v>214</v>
      </c>
      <c r="AQ20" s="81">
        <v>0</v>
      </c>
      <c r="AR20" s="81">
        <v>0</v>
      </c>
      <c r="AS20" s="81"/>
      <c r="AT20" s="81"/>
      <c r="AU20" s="81"/>
      <c r="AV20" s="81"/>
      <c r="AW20" s="81"/>
      <c r="AX20" s="81"/>
      <c r="AY20" s="81"/>
      <c r="AZ20" s="81"/>
      <c r="BA20">
        <v>1</v>
      </c>
      <c r="BB20" s="80" t="str">
        <f>REPLACE(INDEX(GroupVertices[Group],MATCH(Edges[[#This Row],[Vertex 1]],GroupVertices[Vertex],0)),1,1,"")</f>
        <v>1</v>
      </c>
      <c r="BC20" s="80" t="str">
        <f>REPLACE(INDEX(GroupVertices[Group],MATCH(Edges[[#This Row],[Vertex 2]],GroupVertices[Vertex],0)),1,1,"")</f>
        <v>1</v>
      </c>
      <c r="BD20" s="48">
        <v>0</v>
      </c>
      <c r="BE20" s="49">
        <v>0</v>
      </c>
      <c r="BF20" s="48">
        <v>1</v>
      </c>
      <c r="BG20" s="49">
        <v>2.7027027027027026</v>
      </c>
      <c r="BH20" s="48">
        <v>0</v>
      </c>
      <c r="BI20" s="49">
        <v>0</v>
      </c>
      <c r="BJ20" s="48">
        <v>36</v>
      </c>
      <c r="BK20" s="49">
        <v>97.29729729729729</v>
      </c>
      <c r="BL20" s="48">
        <v>37</v>
      </c>
    </row>
    <row r="21" spans="1:64" ht="15">
      <c r="A21" s="66" t="s">
        <v>267</v>
      </c>
      <c r="B21" s="66" t="s">
        <v>291</v>
      </c>
      <c r="C21" s="67" t="s">
        <v>2085</v>
      </c>
      <c r="D21" s="68">
        <v>3</v>
      </c>
      <c r="E21" s="69" t="s">
        <v>132</v>
      </c>
      <c r="F21" s="70">
        <v>32</v>
      </c>
      <c r="G21" s="67"/>
      <c r="H21" s="71"/>
      <c r="I21" s="72"/>
      <c r="J21" s="72"/>
      <c r="K21" s="34" t="s">
        <v>65</v>
      </c>
      <c r="L21" s="79">
        <v>21</v>
      </c>
      <c r="M21" s="79"/>
      <c r="N21" s="74"/>
      <c r="O21" s="81" t="s">
        <v>382</v>
      </c>
      <c r="P21" s="83">
        <v>43461.70537037037</v>
      </c>
      <c r="Q21" s="81" t="s">
        <v>385</v>
      </c>
      <c r="R21" s="81"/>
      <c r="S21" s="81"/>
      <c r="T21" s="81"/>
      <c r="U21" s="81"/>
      <c r="V21" s="84" t="s">
        <v>448</v>
      </c>
      <c r="W21" s="83">
        <v>43461.70537037037</v>
      </c>
      <c r="X21" s="84" t="s">
        <v>566</v>
      </c>
      <c r="Y21" s="81"/>
      <c r="Z21" s="81"/>
      <c r="AA21" s="87" t="s">
        <v>719</v>
      </c>
      <c r="AB21" s="81"/>
      <c r="AC21" s="81" t="b">
        <v>0</v>
      </c>
      <c r="AD21" s="81">
        <v>0</v>
      </c>
      <c r="AE21" s="87" t="s">
        <v>864</v>
      </c>
      <c r="AF21" s="81" t="b">
        <v>0</v>
      </c>
      <c r="AG21" s="81" t="s">
        <v>872</v>
      </c>
      <c r="AH21" s="81"/>
      <c r="AI21" s="87" t="s">
        <v>864</v>
      </c>
      <c r="AJ21" s="81" t="b">
        <v>0</v>
      </c>
      <c r="AK21" s="81">
        <v>105</v>
      </c>
      <c r="AL21" s="87" t="s">
        <v>852</v>
      </c>
      <c r="AM21" s="81" t="s">
        <v>876</v>
      </c>
      <c r="AN21" s="81" t="b">
        <v>0</v>
      </c>
      <c r="AO21" s="87" t="s">
        <v>852</v>
      </c>
      <c r="AP21" s="81" t="s">
        <v>214</v>
      </c>
      <c r="AQ21" s="81">
        <v>0</v>
      </c>
      <c r="AR21" s="81">
        <v>0</v>
      </c>
      <c r="AS21" s="81"/>
      <c r="AT21" s="81"/>
      <c r="AU21" s="81"/>
      <c r="AV21" s="81"/>
      <c r="AW21" s="81"/>
      <c r="AX21" s="81"/>
      <c r="AY21" s="81"/>
      <c r="AZ21" s="81"/>
      <c r="BA21">
        <v>1</v>
      </c>
      <c r="BB21" s="80" t="str">
        <f>REPLACE(INDEX(GroupVertices[Group],MATCH(Edges[[#This Row],[Vertex 1]],GroupVertices[Vertex],0)),1,1,"")</f>
        <v>1</v>
      </c>
      <c r="BC21" s="80" t="str">
        <f>REPLACE(INDEX(GroupVertices[Group],MATCH(Edges[[#This Row],[Vertex 2]],GroupVertices[Vertex],0)),1,1,"")</f>
        <v>1</v>
      </c>
      <c r="BD21" s="48">
        <v>0</v>
      </c>
      <c r="BE21" s="49">
        <v>0</v>
      </c>
      <c r="BF21" s="48">
        <v>1</v>
      </c>
      <c r="BG21" s="49">
        <v>2.7027027027027026</v>
      </c>
      <c r="BH21" s="48">
        <v>0</v>
      </c>
      <c r="BI21" s="49">
        <v>0</v>
      </c>
      <c r="BJ21" s="48">
        <v>36</v>
      </c>
      <c r="BK21" s="49">
        <v>97.29729729729729</v>
      </c>
      <c r="BL21" s="48">
        <v>37</v>
      </c>
    </row>
    <row r="22" spans="1:64" ht="15">
      <c r="A22" s="66" t="s">
        <v>268</v>
      </c>
      <c r="B22" s="66" t="s">
        <v>291</v>
      </c>
      <c r="C22" s="67" t="s">
        <v>2085</v>
      </c>
      <c r="D22" s="68">
        <v>3</v>
      </c>
      <c r="E22" s="69" t="s">
        <v>132</v>
      </c>
      <c r="F22" s="70">
        <v>32</v>
      </c>
      <c r="G22" s="67"/>
      <c r="H22" s="71"/>
      <c r="I22" s="72"/>
      <c r="J22" s="72"/>
      <c r="K22" s="34" t="s">
        <v>65</v>
      </c>
      <c r="L22" s="79">
        <v>22</v>
      </c>
      <c r="M22" s="79"/>
      <c r="N22" s="74"/>
      <c r="O22" s="81" t="s">
        <v>382</v>
      </c>
      <c r="P22" s="83">
        <v>43461.71414351852</v>
      </c>
      <c r="Q22" s="81" t="s">
        <v>385</v>
      </c>
      <c r="R22" s="81"/>
      <c r="S22" s="81"/>
      <c r="T22" s="81"/>
      <c r="U22" s="81"/>
      <c r="V22" s="84" t="s">
        <v>449</v>
      </c>
      <c r="W22" s="83">
        <v>43461.71414351852</v>
      </c>
      <c r="X22" s="84" t="s">
        <v>567</v>
      </c>
      <c r="Y22" s="81"/>
      <c r="Z22" s="81"/>
      <c r="AA22" s="87" t="s">
        <v>720</v>
      </c>
      <c r="AB22" s="81"/>
      <c r="AC22" s="81" t="b">
        <v>0</v>
      </c>
      <c r="AD22" s="81">
        <v>0</v>
      </c>
      <c r="AE22" s="87" t="s">
        <v>864</v>
      </c>
      <c r="AF22" s="81" t="b">
        <v>0</v>
      </c>
      <c r="AG22" s="81" t="s">
        <v>872</v>
      </c>
      <c r="AH22" s="81"/>
      <c r="AI22" s="87" t="s">
        <v>864</v>
      </c>
      <c r="AJ22" s="81" t="b">
        <v>0</v>
      </c>
      <c r="AK22" s="81">
        <v>105</v>
      </c>
      <c r="AL22" s="87" t="s">
        <v>852</v>
      </c>
      <c r="AM22" s="81" t="s">
        <v>877</v>
      </c>
      <c r="AN22" s="81" t="b">
        <v>0</v>
      </c>
      <c r="AO22" s="87" t="s">
        <v>852</v>
      </c>
      <c r="AP22" s="81" t="s">
        <v>214</v>
      </c>
      <c r="AQ22" s="81">
        <v>0</v>
      </c>
      <c r="AR22" s="81">
        <v>0</v>
      </c>
      <c r="AS22" s="81"/>
      <c r="AT22" s="81"/>
      <c r="AU22" s="81"/>
      <c r="AV22" s="81"/>
      <c r="AW22" s="81"/>
      <c r="AX22" s="81"/>
      <c r="AY22" s="81"/>
      <c r="AZ22" s="81"/>
      <c r="BA22">
        <v>1</v>
      </c>
      <c r="BB22" s="80" t="str">
        <f>REPLACE(INDEX(GroupVertices[Group],MATCH(Edges[[#This Row],[Vertex 1]],GroupVertices[Vertex],0)),1,1,"")</f>
        <v>1</v>
      </c>
      <c r="BC22" s="80" t="str">
        <f>REPLACE(INDEX(GroupVertices[Group],MATCH(Edges[[#This Row],[Vertex 2]],GroupVertices[Vertex],0)),1,1,"")</f>
        <v>1</v>
      </c>
      <c r="BD22" s="48">
        <v>0</v>
      </c>
      <c r="BE22" s="49">
        <v>0</v>
      </c>
      <c r="BF22" s="48">
        <v>1</v>
      </c>
      <c r="BG22" s="49">
        <v>2.7027027027027026</v>
      </c>
      <c r="BH22" s="48">
        <v>0</v>
      </c>
      <c r="BI22" s="49">
        <v>0</v>
      </c>
      <c r="BJ22" s="48">
        <v>36</v>
      </c>
      <c r="BK22" s="49">
        <v>97.29729729729729</v>
      </c>
      <c r="BL22" s="48">
        <v>37</v>
      </c>
    </row>
    <row r="23" spans="1:64" ht="15">
      <c r="A23" s="66" t="s">
        <v>269</v>
      </c>
      <c r="B23" s="66" t="s">
        <v>291</v>
      </c>
      <c r="C23" s="67" t="s">
        <v>2085</v>
      </c>
      <c r="D23" s="68">
        <v>3</v>
      </c>
      <c r="E23" s="69" t="s">
        <v>132</v>
      </c>
      <c r="F23" s="70">
        <v>32</v>
      </c>
      <c r="G23" s="67"/>
      <c r="H23" s="71"/>
      <c r="I23" s="72"/>
      <c r="J23" s="72"/>
      <c r="K23" s="34" t="s">
        <v>65</v>
      </c>
      <c r="L23" s="79">
        <v>23</v>
      </c>
      <c r="M23" s="79"/>
      <c r="N23" s="74"/>
      <c r="O23" s="81" t="s">
        <v>382</v>
      </c>
      <c r="P23" s="83">
        <v>43461.741736111115</v>
      </c>
      <c r="Q23" s="81" t="s">
        <v>385</v>
      </c>
      <c r="R23" s="81"/>
      <c r="S23" s="81"/>
      <c r="T23" s="81"/>
      <c r="U23" s="81"/>
      <c r="V23" s="84" t="s">
        <v>450</v>
      </c>
      <c r="W23" s="83">
        <v>43461.741736111115</v>
      </c>
      <c r="X23" s="84" t="s">
        <v>568</v>
      </c>
      <c r="Y23" s="81"/>
      <c r="Z23" s="81"/>
      <c r="AA23" s="87" t="s">
        <v>721</v>
      </c>
      <c r="AB23" s="81"/>
      <c r="AC23" s="81" t="b">
        <v>0</v>
      </c>
      <c r="AD23" s="81">
        <v>0</v>
      </c>
      <c r="AE23" s="87" t="s">
        <v>864</v>
      </c>
      <c r="AF23" s="81" t="b">
        <v>0</v>
      </c>
      <c r="AG23" s="81" t="s">
        <v>872</v>
      </c>
      <c r="AH23" s="81"/>
      <c r="AI23" s="87" t="s">
        <v>864</v>
      </c>
      <c r="AJ23" s="81" t="b">
        <v>0</v>
      </c>
      <c r="AK23" s="81">
        <v>105</v>
      </c>
      <c r="AL23" s="87" t="s">
        <v>852</v>
      </c>
      <c r="AM23" s="81" t="s">
        <v>877</v>
      </c>
      <c r="AN23" s="81" t="b">
        <v>0</v>
      </c>
      <c r="AO23" s="87" t="s">
        <v>852</v>
      </c>
      <c r="AP23" s="81" t="s">
        <v>214</v>
      </c>
      <c r="AQ23" s="81">
        <v>0</v>
      </c>
      <c r="AR23" s="81">
        <v>0</v>
      </c>
      <c r="AS23" s="81"/>
      <c r="AT23" s="81"/>
      <c r="AU23" s="81"/>
      <c r="AV23" s="81"/>
      <c r="AW23" s="81"/>
      <c r="AX23" s="81"/>
      <c r="AY23" s="81"/>
      <c r="AZ23" s="81"/>
      <c r="BA23">
        <v>1</v>
      </c>
      <c r="BB23" s="80" t="str">
        <f>REPLACE(INDEX(GroupVertices[Group],MATCH(Edges[[#This Row],[Vertex 1]],GroupVertices[Vertex],0)),1,1,"")</f>
        <v>1</v>
      </c>
      <c r="BC23" s="80" t="str">
        <f>REPLACE(INDEX(GroupVertices[Group],MATCH(Edges[[#This Row],[Vertex 2]],GroupVertices[Vertex],0)),1,1,"")</f>
        <v>1</v>
      </c>
      <c r="BD23" s="48">
        <v>0</v>
      </c>
      <c r="BE23" s="49">
        <v>0</v>
      </c>
      <c r="BF23" s="48">
        <v>1</v>
      </c>
      <c r="BG23" s="49">
        <v>2.7027027027027026</v>
      </c>
      <c r="BH23" s="48">
        <v>0</v>
      </c>
      <c r="BI23" s="49">
        <v>0</v>
      </c>
      <c r="BJ23" s="48">
        <v>36</v>
      </c>
      <c r="BK23" s="49">
        <v>97.29729729729729</v>
      </c>
      <c r="BL23" s="48">
        <v>37</v>
      </c>
    </row>
    <row r="24" spans="1:64" ht="15">
      <c r="A24" s="66" t="s">
        <v>270</v>
      </c>
      <c r="B24" s="66" t="s">
        <v>291</v>
      </c>
      <c r="C24" s="67" t="s">
        <v>2085</v>
      </c>
      <c r="D24" s="68">
        <v>3</v>
      </c>
      <c r="E24" s="69" t="s">
        <v>132</v>
      </c>
      <c r="F24" s="70">
        <v>32</v>
      </c>
      <c r="G24" s="67"/>
      <c r="H24" s="71"/>
      <c r="I24" s="72"/>
      <c r="J24" s="72"/>
      <c r="K24" s="34" t="s">
        <v>65</v>
      </c>
      <c r="L24" s="79">
        <v>24</v>
      </c>
      <c r="M24" s="79"/>
      <c r="N24" s="74"/>
      <c r="O24" s="81" t="s">
        <v>382</v>
      </c>
      <c r="P24" s="83">
        <v>43461.763287037036</v>
      </c>
      <c r="Q24" s="81" t="s">
        <v>385</v>
      </c>
      <c r="R24" s="81"/>
      <c r="S24" s="81"/>
      <c r="T24" s="81"/>
      <c r="U24" s="81"/>
      <c r="V24" s="84" t="s">
        <v>451</v>
      </c>
      <c r="W24" s="83">
        <v>43461.763287037036</v>
      </c>
      <c r="X24" s="84" t="s">
        <v>569</v>
      </c>
      <c r="Y24" s="81"/>
      <c r="Z24" s="81"/>
      <c r="AA24" s="87" t="s">
        <v>722</v>
      </c>
      <c r="AB24" s="81"/>
      <c r="AC24" s="81" t="b">
        <v>0</v>
      </c>
      <c r="AD24" s="81">
        <v>0</v>
      </c>
      <c r="AE24" s="87" t="s">
        <v>864</v>
      </c>
      <c r="AF24" s="81" t="b">
        <v>0</v>
      </c>
      <c r="AG24" s="81" t="s">
        <v>872</v>
      </c>
      <c r="AH24" s="81"/>
      <c r="AI24" s="87" t="s">
        <v>864</v>
      </c>
      <c r="AJ24" s="81" t="b">
        <v>0</v>
      </c>
      <c r="AK24" s="81">
        <v>105</v>
      </c>
      <c r="AL24" s="87" t="s">
        <v>852</v>
      </c>
      <c r="AM24" s="81" t="s">
        <v>874</v>
      </c>
      <c r="AN24" s="81" t="b">
        <v>0</v>
      </c>
      <c r="AO24" s="87" t="s">
        <v>852</v>
      </c>
      <c r="AP24" s="81" t="s">
        <v>214</v>
      </c>
      <c r="AQ24" s="81">
        <v>0</v>
      </c>
      <c r="AR24" s="81">
        <v>0</v>
      </c>
      <c r="AS24" s="81"/>
      <c r="AT24" s="81"/>
      <c r="AU24" s="81"/>
      <c r="AV24" s="81"/>
      <c r="AW24" s="81"/>
      <c r="AX24" s="81"/>
      <c r="AY24" s="81"/>
      <c r="AZ24" s="81"/>
      <c r="BA24">
        <v>1</v>
      </c>
      <c r="BB24" s="80" t="str">
        <f>REPLACE(INDEX(GroupVertices[Group],MATCH(Edges[[#This Row],[Vertex 1]],GroupVertices[Vertex],0)),1,1,"")</f>
        <v>1</v>
      </c>
      <c r="BC24" s="80" t="str">
        <f>REPLACE(INDEX(GroupVertices[Group],MATCH(Edges[[#This Row],[Vertex 2]],GroupVertices[Vertex],0)),1,1,"")</f>
        <v>1</v>
      </c>
      <c r="BD24" s="48">
        <v>0</v>
      </c>
      <c r="BE24" s="49">
        <v>0</v>
      </c>
      <c r="BF24" s="48">
        <v>1</v>
      </c>
      <c r="BG24" s="49">
        <v>2.7027027027027026</v>
      </c>
      <c r="BH24" s="48">
        <v>0</v>
      </c>
      <c r="BI24" s="49">
        <v>0</v>
      </c>
      <c r="BJ24" s="48">
        <v>36</v>
      </c>
      <c r="BK24" s="49">
        <v>97.29729729729729</v>
      </c>
      <c r="BL24" s="48">
        <v>37</v>
      </c>
    </row>
    <row r="25" spans="1:64" ht="15">
      <c r="A25" s="66" t="s">
        <v>271</v>
      </c>
      <c r="B25" s="66" t="s">
        <v>291</v>
      </c>
      <c r="C25" s="67" t="s">
        <v>2085</v>
      </c>
      <c r="D25" s="68">
        <v>3</v>
      </c>
      <c r="E25" s="69" t="s">
        <v>132</v>
      </c>
      <c r="F25" s="70">
        <v>32</v>
      </c>
      <c r="G25" s="67"/>
      <c r="H25" s="71"/>
      <c r="I25" s="72"/>
      <c r="J25" s="72"/>
      <c r="K25" s="34" t="s">
        <v>65</v>
      </c>
      <c r="L25" s="79">
        <v>25</v>
      </c>
      <c r="M25" s="79"/>
      <c r="N25" s="74"/>
      <c r="O25" s="81" t="s">
        <v>382</v>
      </c>
      <c r="P25" s="83">
        <v>43461.78275462963</v>
      </c>
      <c r="Q25" s="81" t="s">
        <v>385</v>
      </c>
      <c r="R25" s="81"/>
      <c r="S25" s="81"/>
      <c r="T25" s="81"/>
      <c r="U25" s="81"/>
      <c r="V25" s="84" t="s">
        <v>452</v>
      </c>
      <c r="W25" s="83">
        <v>43461.78275462963</v>
      </c>
      <c r="X25" s="84" t="s">
        <v>570</v>
      </c>
      <c r="Y25" s="81"/>
      <c r="Z25" s="81"/>
      <c r="AA25" s="87" t="s">
        <v>723</v>
      </c>
      <c r="AB25" s="81"/>
      <c r="AC25" s="81" t="b">
        <v>0</v>
      </c>
      <c r="AD25" s="81">
        <v>0</v>
      </c>
      <c r="AE25" s="87" t="s">
        <v>864</v>
      </c>
      <c r="AF25" s="81" t="b">
        <v>0</v>
      </c>
      <c r="AG25" s="81" t="s">
        <v>872</v>
      </c>
      <c r="AH25" s="81"/>
      <c r="AI25" s="87" t="s">
        <v>864</v>
      </c>
      <c r="AJ25" s="81" t="b">
        <v>0</v>
      </c>
      <c r="AK25" s="81">
        <v>105</v>
      </c>
      <c r="AL25" s="87" t="s">
        <v>852</v>
      </c>
      <c r="AM25" s="81" t="s">
        <v>876</v>
      </c>
      <c r="AN25" s="81" t="b">
        <v>0</v>
      </c>
      <c r="AO25" s="87" t="s">
        <v>852</v>
      </c>
      <c r="AP25" s="81" t="s">
        <v>214</v>
      </c>
      <c r="AQ25" s="81">
        <v>0</v>
      </c>
      <c r="AR25" s="81">
        <v>0</v>
      </c>
      <c r="AS25" s="81"/>
      <c r="AT25" s="81"/>
      <c r="AU25" s="81"/>
      <c r="AV25" s="81"/>
      <c r="AW25" s="81"/>
      <c r="AX25" s="81"/>
      <c r="AY25" s="81"/>
      <c r="AZ25" s="81"/>
      <c r="BA25">
        <v>1</v>
      </c>
      <c r="BB25" s="80" t="str">
        <f>REPLACE(INDEX(GroupVertices[Group],MATCH(Edges[[#This Row],[Vertex 1]],GroupVertices[Vertex],0)),1,1,"")</f>
        <v>1</v>
      </c>
      <c r="BC25" s="80" t="str">
        <f>REPLACE(INDEX(GroupVertices[Group],MATCH(Edges[[#This Row],[Vertex 2]],GroupVertices[Vertex],0)),1,1,"")</f>
        <v>1</v>
      </c>
      <c r="BD25" s="48">
        <v>0</v>
      </c>
      <c r="BE25" s="49">
        <v>0</v>
      </c>
      <c r="BF25" s="48">
        <v>1</v>
      </c>
      <c r="BG25" s="49">
        <v>2.7027027027027026</v>
      </c>
      <c r="BH25" s="48">
        <v>0</v>
      </c>
      <c r="BI25" s="49">
        <v>0</v>
      </c>
      <c r="BJ25" s="48">
        <v>36</v>
      </c>
      <c r="BK25" s="49">
        <v>97.29729729729729</v>
      </c>
      <c r="BL25" s="48">
        <v>37</v>
      </c>
    </row>
    <row r="26" spans="1:64" ht="15">
      <c r="A26" s="66" t="s">
        <v>272</v>
      </c>
      <c r="B26" s="66" t="s">
        <v>291</v>
      </c>
      <c r="C26" s="67" t="s">
        <v>2085</v>
      </c>
      <c r="D26" s="68">
        <v>3</v>
      </c>
      <c r="E26" s="69" t="s">
        <v>132</v>
      </c>
      <c r="F26" s="70">
        <v>32</v>
      </c>
      <c r="G26" s="67"/>
      <c r="H26" s="71"/>
      <c r="I26" s="72"/>
      <c r="J26" s="72"/>
      <c r="K26" s="34" t="s">
        <v>65</v>
      </c>
      <c r="L26" s="79">
        <v>26</v>
      </c>
      <c r="M26" s="79"/>
      <c r="N26" s="74"/>
      <c r="O26" s="81" t="s">
        <v>382</v>
      </c>
      <c r="P26" s="83">
        <v>43461.80353009259</v>
      </c>
      <c r="Q26" s="81" t="s">
        <v>385</v>
      </c>
      <c r="R26" s="81"/>
      <c r="S26" s="81"/>
      <c r="T26" s="81"/>
      <c r="U26" s="81"/>
      <c r="V26" s="84" t="s">
        <v>453</v>
      </c>
      <c r="W26" s="83">
        <v>43461.80353009259</v>
      </c>
      <c r="X26" s="84" t="s">
        <v>571</v>
      </c>
      <c r="Y26" s="81"/>
      <c r="Z26" s="81"/>
      <c r="AA26" s="87" t="s">
        <v>724</v>
      </c>
      <c r="AB26" s="81"/>
      <c r="AC26" s="81" t="b">
        <v>0</v>
      </c>
      <c r="AD26" s="81">
        <v>0</v>
      </c>
      <c r="AE26" s="87" t="s">
        <v>864</v>
      </c>
      <c r="AF26" s="81" t="b">
        <v>0</v>
      </c>
      <c r="AG26" s="81" t="s">
        <v>872</v>
      </c>
      <c r="AH26" s="81"/>
      <c r="AI26" s="87" t="s">
        <v>864</v>
      </c>
      <c r="AJ26" s="81" t="b">
        <v>0</v>
      </c>
      <c r="AK26" s="81">
        <v>105</v>
      </c>
      <c r="AL26" s="87" t="s">
        <v>852</v>
      </c>
      <c r="AM26" s="81" t="s">
        <v>876</v>
      </c>
      <c r="AN26" s="81" t="b">
        <v>0</v>
      </c>
      <c r="AO26" s="87" t="s">
        <v>852</v>
      </c>
      <c r="AP26" s="81" t="s">
        <v>214</v>
      </c>
      <c r="AQ26" s="81">
        <v>0</v>
      </c>
      <c r="AR26" s="81">
        <v>0</v>
      </c>
      <c r="AS26" s="81"/>
      <c r="AT26" s="81"/>
      <c r="AU26" s="81"/>
      <c r="AV26" s="81"/>
      <c r="AW26" s="81"/>
      <c r="AX26" s="81"/>
      <c r="AY26" s="81"/>
      <c r="AZ26" s="81"/>
      <c r="BA26">
        <v>1</v>
      </c>
      <c r="BB26" s="80" t="str">
        <f>REPLACE(INDEX(GroupVertices[Group],MATCH(Edges[[#This Row],[Vertex 1]],GroupVertices[Vertex],0)),1,1,"")</f>
        <v>1</v>
      </c>
      <c r="BC26" s="80" t="str">
        <f>REPLACE(INDEX(GroupVertices[Group],MATCH(Edges[[#This Row],[Vertex 2]],GroupVertices[Vertex],0)),1,1,"")</f>
        <v>1</v>
      </c>
      <c r="BD26" s="48">
        <v>0</v>
      </c>
      <c r="BE26" s="49">
        <v>0</v>
      </c>
      <c r="BF26" s="48">
        <v>1</v>
      </c>
      <c r="BG26" s="49">
        <v>2.7027027027027026</v>
      </c>
      <c r="BH26" s="48">
        <v>0</v>
      </c>
      <c r="BI26" s="49">
        <v>0</v>
      </c>
      <c r="BJ26" s="48">
        <v>36</v>
      </c>
      <c r="BK26" s="49">
        <v>97.29729729729729</v>
      </c>
      <c r="BL26" s="48">
        <v>37</v>
      </c>
    </row>
    <row r="27" spans="1:64" ht="15">
      <c r="A27" s="66" t="s">
        <v>273</v>
      </c>
      <c r="B27" s="66" t="s">
        <v>291</v>
      </c>
      <c r="C27" s="67" t="s">
        <v>2085</v>
      </c>
      <c r="D27" s="68">
        <v>3</v>
      </c>
      <c r="E27" s="69" t="s">
        <v>132</v>
      </c>
      <c r="F27" s="70">
        <v>32</v>
      </c>
      <c r="G27" s="67"/>
      <c r="H27" s="71"/>
      <c r="I27" s="72"/>
      <c r="J27" s="72"/>
      <c r="K27" s="34" t="s">
        <v>65</v>
      </c>
      <c r="L27" s="79">
        <v>27</v>
      </c>
      <c r="M27" s="79"/>
      <c r="N27" s="74"/>
      <c r="O27" s="81" t="s">
        <v>382</v>
      </c>
      <c r="P27" s="83">
        <v>43461.816412037035</v>
      </c>
      <c r="Q27" s="81" t="s">
        <v>385</v>
      </c>
      <c r="R27" s="81"/>
      <c r="S27" s="81"/>
      <c r="T27" s="81"/>
      <c r="U27" s="81"/>
      <c r="V27" s="84" t="s">
        <v>454</v>
      </c>
      <c r="W27" s="83">
        <v>43461.816412037035</v>
      </c>
      <c r="X27" s="84" t="s">
        <v>572</v>
      </c>
      <c r="Y27" s="81"/>
      <c r="Z27" s="81"/>
      <c r="AA27" s="87" t="s">
        <v>725</v>
      </c>
      <c r="AB27" s="81"/>
      <c r="AC27" s="81" t="b">
        <v>0</v>
      </c>
      <c r="AD27" s="81">
        <v>0</v>
      </c>
      <c r="AE27" s="87" t="s">
        <v>864</v>
      </c>
      <c r="AF27" s="81" t="b">
        <v>0</v>
      </c>
      <c r="AG27" s="81" t="s">
        <v>872</v>
      </c>
      <c r="AH27" s="81"/>
      <c r="AI27" s="87" t="s">
        <v>864</v>
      </c>
      <c r="AJ27" s="81" t="b">
        <v>0</v>
      </c>
      <c r="AK27" s="81">
        <v>105</v>
      </c>
      <c r="AL27" s="87" t="s">
        <v>852</v>
      </c>
      <c r="AM27" s="81" t="s">
        <v>874</v>
      </c>
      <c r="AN27" s="81" t="b">
        <v>0</v>
      </c>
      <c r="AO27" s="87" t="s">
        <v>852</v>
      </c>
      <c r="AP27" s="81" t="s">
        <v>214</v>
      </c>
      <c r="AQ27" s="81">
        <v>0</v>
      </c>
      <c r="AR27" s="81">
        <v>0</v>
      </c>
      <c r="AS27" s="81"/>
      <c r="AT27" s="81"/>
      <c r="AU27" s="81"/>
      <c r="AV27" s="81"/>
      <c r="AW27" s="81"/>
      <c r="AX27" s="81"/>
      <c r="AY27" s="81"/>
      <c r="AZ27" s="81"/>
      <c r="BA27">
        <v>1</v>
      </c>
      <c r="BB27" s="80" t="str">
        <f>REPLACE(INDEX(GroupVertices[Group],MATCH(Edges[[#This Row],[Vertex 1]],GroupVertices[Vertex],0)),1,1,"")</f>
        <v>1</v>
      </c>
      <c r="BC27" s="80" t="str">
        <f>REPLACE(INDEX(GroupVertices[Group],MATCH(Edges[[#This Row],[Vertex 2]],GroupVertices[Vertex],0)),1,1,"")</f>
        <v>1</v>
      </c>
      <c r="BD27" s="48">
        <v>0</v>
      </c>
      <c r="BE27" s="49">
        <v>0</v>
      </c>
      <c r="BF27" s="48">
        <v>1</v>
      </c>
      <c r="BG27" s="49">
        <v>2.7027027027027026</v>
      </c>
      <c r="BH27" s="48">
        <v>0</v>
      </c>
      <c r="BI27" s="49">
        <v>0</v>
      </c>
      <c r="BJ27" s="48">
        <v>36</v>
      </c>
      <c r="BK27" s="49">
        <v>97.29729729729729</v>
      </c>
      <c r="BL27" s="48">
        <v>37</v>
      </c>
    </row>
    <row r="28" spans="1:64" ht="15">
      <c r="A28" s="66" t="s">
        <v>274</v>
      </c>
      <c r="B28" s="66" t="s">
        <v>291</v>
      </c>
      <c r="C28" s="67" t="s">
        <v>2085</v>
      </c>
      <c r="D28" s="68">
        <v>3</v>
      </c>
      <c r="E28" s="69" t="s">
        <v>132</v>
      </c>
      <c r="F28" s="70">
        <v>32</v>
      </c>
      <c r="G28" s="67"/>
      <c r="H28" s="71"/>
      <c r="I28" s="72"/>
      <c r="J28" s="72"/>
      <c r="K28" s="34" t="s">
        <v>65</v>
      </c>
      <c r="L28" s="79">
        <v>28</v>
      </c>
      <c r="M28" s="79"/>
      <c r="N28" s="74"/>
      <c r="O28" s="81" t="s">
        <v>382</v>
      </c>
      <c r="P28" s="83">
        <v>43461.82439814815</v>
      </c>
      <c r="Q28" s="81" t="s">
        <v>385</v>
      </c>
      <c r="R28" s="81"/>
      <c r="S28" s="81"/>
      <c r="T28" s="81"/>
      <c r="U28" s="81"/>
      <c r="V28" s="84" t="s">
        <v>455</v>
      </c>
      <c r="W28" s="83">
        <v>43461.82439814815</v>
      </c>
      <c r="X28" s="84" t="s">
        <v>573</v>
      </c>
      <c r="Y28" s="81"/>
      <c r="Z28" s="81"/>
      <c r="AA28" s="87" t="s">
        <v>726</v>
      </c>
      <c r="AB28" s="81"/>
      <c r="AC28" s="81" t="b">
        <v>0</v>
      </c>
      <c r="AD28" s="81">
        <v>0</v>
      </c>
      <c r="AE28" s="87" t="s">
        <v>864</v>
      </c>
      <c r="AF28" s="81" t="b">
        <v>0</v>
      </c>
      <c r="AG28" s="81" t="s">
        <v>872</v>
      </c>
      <c r="AH28" s="81"/>
      <c r="AI28" s="87" t="s">
        <v>864</v>
      </c>
      <c r="AJ28" s="81" t="b">
        <v>0</v>
      </c>
      <c r="AK28" s="81">
        <v>105</v>
      </c>
      <c r="AL28" s="87" t="s">
        <v>852</v>
      </c>
      <c r="AM28" s="81" t="s">
        <v>874</v>
      </c>
      <c r="AN28" s="81" t="b">
        <v>0</v>
      </c>
      <c r="AO28" s="87" t="s">
        <v>852</v>
      </c>
      <c r="AP28" s="81" t="s">
        <v>214</v>
      </c>
      <c r="AQ28" s="81">
        <v>0</v>
      </c>
      <c r="AR28" s="81">
        <v>0</v>
      </c>
      <c r="AS28" s="81"/>
      <c r="AT28" s="81"/>
      <c r="AU28" s="81"/>
      <c r="AV28" s="81"/>
      <c r="AW28" s="81"/>
      <c r="AX28" s="81"/>
      <c r="AY28" s="81"/>
      <c r="AZ28" s="81"/>
      <c r="BA28">
        <v>1</v>
      </c>
      <c r="BB28" s="80" t="str">
        <f>REPLACE(INDEX(GroupVertices[Group],MATCH(Edges[[#This Row],[Vertex 1]],GroupVertices[Vertex],0)),1,1,"")</f>
        <v>1</v>
      </c>
      <c r="BC28" s="80" t="str">
        <f>REPLACE(INDEX(GroupVertices[Group],MATCH(Edges[[#This Row],[Vertex 2]],GroupVertices[Vertex],0)),1,1,"")</f>
        <v>1</v>
      </c>
      <c r="BD28" s="48">
        <v>0</v>
      </c>
      <c r="BE28" s="49">
        <v>0</v>
      </c>
      <c r="BF28" s="48">
        <v>1</v>
      </c>
      <c r="BG28" s="49">
        <v>2.7027027027027026</v>
      </c>
      <c r="BH28" s="48">
        <v>0</v>
      </c>
      <c r="BI28" s="49">
        <v>0</v>
      </c>
      <c r="BJ28" s="48">
        <v>36</v>
      </c>
      <c r="BK28" s="49">
        <v>97.29729729729729</v>
      </c>
      <c r="BL28" s="48">
        <v>37</v>
      </c>
    </row>
    <row r="29" spans="1:64" ht="15">
      <c r="A29" s="66" t="s">
        <v>275</v>
      </c>
      <c r="B29" s="66" t="s">
        <v>291</v>
      </c>
      <c r="C29" s="67" t="s">
        <v>2085</v>
      </c>
      <c r="D29" s="68">
        <v>3</v>
      </c>
      <c r="E29" s="69" t="s">
        <v>132</v>
      </c>
      <c r="F29" s="70">
        <v>32</v>
      </c>
      <c r="G29" s="67"/>
      <c r="H29" s="71"/>
      <c r="I29" s="72"/>
      <c r="J29" s="72"/>
      <c r="K29" s="34" t="s">
        <v>65</v>
      </c>
      <c r="L29" s="79">
        <v>29</v>
      </c>
      <c r="M29" s="79"/>
      <c r="N29" s="74"/>
      <c r="O29" s="81" t="s">
        <v>382</v>
      </c>
      <c r="P29" s="83">
        <v>43461.82818287037</v>
      </c>
      <c r="Q29" s="81" t="s">
        <v>385</v>
      </c>
      <c r="R29" s="81"/>
      <c r="S29" s="81"/>
      <c r="T29" s="81"/>
      <c r="U29" s="81"/>
      <c r="V29" s="84" t="s">
        <v>456</v>
      </c>
      <c r="W29" s="83">
        <v>43461.82818287037</v>
      </c>
      <c r="X29" s="84" t="s">
        <v>574</v>
      </c>
      <c r="Y29" s="81"/>
      <c r="Z29" s="81"/>
      <c r="AA29" s="87" t="s">
        <v>727</v>
      </c>
      <c r="AB29" s="81"/>
      <c r="AC29" s="81" t="b">
        <v>0</v>
      </c>
      <c r="AD29" s="81">
        <v>0</v>
      </c>
      <c r="AE29" s="87" t="s">
        <v>864</v>
      </c>
      <c r="AF29" s="81" t="b">
        <v>0</v>
      </c>
      <c r="AG29" s="81" t="s">
        <v>872</v>
      </c>
      <c r="AH29" s="81"/>
      <c r="AI29" s="87" t="s">
        <v>864</v>
      </c>
      <c r="AJ29" s="81" t="b">
        <v>0</v>
      </c>
      <c r="AK29" s="81">
        <v>105</v>
      </c>
      <c r="AL29" s="87" t="s">
        <v>852</v>
      </c>
      <c r="AM29" s="81" t="s">
        <v>878</v>
      </c>
      <c r="AN29" s="81" t="b">
        <v>0</v>
      </c>
      <c r="AO29" s="87" t="s">
        <v>852</v>
      </c>
      <c r="AP29" s="81" t="s">
        <v>214</v>
      </c>
      <c r="AQ29" s="81">
        <v>0</v>
      </c>
      <c r="AR29" s="81">
        <v>0</v>
      </c>
      <c r="AS29" s="81"/>
      <c r="AT29" s="81"/>
      <c r="AU29" s="81"/>
      <c r="AV29" s="81"/>
      <c r="AW29" s="81"/>
      <c r="AX29" s="81"/>
      <c r="AY29" s="81"/>
      <c r="AZ29" s="81"/>
      <c r="BA29">
        <v>1</v>
      </c>
      <c r="BB29" s="80" t="str">
        <f>REPLACE(INDEX(GroupVertices[Group],MATCH(Edges[[#This Row],[Vertex 1]],GroupVertices[Vertex],0)),1,1,"")</f>
        <v>1</v>
      </c>
      <c r="BC29" s="80" t="str">
        <f>REPLACE(INDEX(GroupVertices[Group],MATCH(Edges[[#This Row],[Vertex 2]],GroupVertices[Vertex],0)),1,1,"")</f>
        <v>1</v>
      </c>
      <c r="BD29" s="48">
        <v>0</v>
      </c>
      <c r="BE29" s="49">
        <v>0</v>
      </c>
      <c r="BF29" s="48">
        <v>1</v>
      </c>
      <c r="BG29" s="49">
        <v>2.7027027027027026</v>
      </c>
      <c r="BH29" s="48">
        <v>0</v>
      </c>
      <c r="BI29" s="49">
        <v>0</v>
      </c>
      <c r="BJ29" s="48">
        <v>36</v>
      </c>
      <c r="BK29" s="49">
        <v>97.29729729729729</v>
      </c>
      <c r="BL29" s="48">
        <v>37</v>
      </c>
    </row>
    <row r="30" spans="1:64" ht="15">
      <c r="A30" s="66" t="s">
        <v>276</v>
      </c>
      <c r="B30" s="66" t="s">
        <v>291</v>
      </c>
      <c r="C30" s="67" t="s">
        <v>2085</v>
      </c>
      <c r="D30" s="68">
        <v>3</v>
      </c>
      <c r="E30" s="69" t="s">
        <v>132</v>
      </c>
      <c r="F30" s="70">
        <v>32</v>
      </c>
      <c r="G30" s="67"/>
      <c r="H30" s="71"/>
      <c r="I30" s="72"/>
      <c r="J30" s="72"/>
      <c r="K30" s="34" t="s">
        <v>65</v>
      </c>
      <c r="L30" s="79">
        <v>30</v>
      </c>
      <c r="M30" s="79"/>
      <c r="N30" s="74"/>
      <c r="O30" s="81" t="s">
        <v>382</v>
      </c>
      <c r="P30" s="83">
        <v>43461.83052083333</v>
      </c>
      <c r="Q30" s="81" t="s">
        <v>385</v>
      </c>
      <c r="R30" s="81"/>
      <c r="S30" s="81"/>
      <c r="T30" s="81"/>
      <c r="U30" s="81"/>
      <c r="V30" s="84" t="s">
        <v>457</v>
      </c>
      <c r="W30" s="83">
        <v>43461.83052083333</v>
      </c>
      <c r="X30" s="84" t="s">
        <v>575</v>
      </c>
      <c r="Y30" s="81"/>
      <c r="Z30" s="81"/>
      <c r="AA30" s="87" t="s">
        <v>728</v>
      </c>
      <c r="AB30" s="81"/>
      <c r="AC30" s="81" t="b">
        <v>0</v>
      </c>
      <c r="AD30" s="81">
        <v>0</v>
      </c>
      <c r="AE30" s="87" t="s">
        <v>864</v>
      </c>
      <c r="AF30" s="81" t="b">
        <v>0</v>
      </c>
      <c r="AG30" s="81" t="s">
        <v>872</v>
      </c>
      <c r="AH30" s="81"/>
      <c r="AI30" s="87" t="s">
        <v>864</v>
      </c>
      <c r="AJ30" s="81" t="b">
        <v>0</v>
      </c>
      <c r="AK30" s="81">
        <v>105</v>
      </c>
      <c r="AL30" s="87" t="s">
        <v>852</v>
      </c>
      <c r="AM30" s="81" t="s">
        <v>874</v>
      </c>
      <c r="AN30" s="81" t="b">
        <v>0</v>
      </c>
      <c r="AO30" s="87" t="s">
        <v>852</v>
      </c>
      <c r="AP30" s="81" t="s">
        <v>214</v>
      </c>
      <c r="AQ30" s="81">
        <v>0</v>
      </c>
      <c r="AR30" s="81">
        <v>0</v>
      </c>
      <c r="AS30" s="81"/>
      <c r="AT30" s="81"/>
      <c r="AU30" s="81"/>
      <c r="AV30" s="81"/>
      <c r="AW30" s="81"/>
      <c r="AX30" s="81"/>
      <c r="AY30" s="81"/>
      <c r="AZ30" s="81"/>
      <c r="BA30">
        <v>1</v>
      </c>
      <c r="BB30" s="80" t="str">
        <f>REPLACE(INDEX(GroupVertices[Group],MATCH(Edges[[#This Row],[Vertex 1]],GroupVertices[Vertex],0)),1,1,"")</f>
        <v>1</v>
      </c>
      <c r="BC30" s="80" t="str">
        <f>REPLACE(INDEX(GroupVertices[Group],MATCH(Edges[[#This Row],[Vertex 2]],GroupVertices[Vertex],0)),1,1,"")</f>
        <v>1</v>
      </c>
      <c r="BD30" s="48">
        <v>0</v>
      </c>
      <c r="BE30" s="49">
        <v>0</v>
      </c>
      <c r="BF30" s="48">
        <v>1</v>
      </c>
      <c r="BG30" s="49">
        <v>2.7027027027027026</v>
      </c>
      <c r="BH30" s="48">
        <v>0</v>
      </c>
      <c r="BI30" s="49">
        <v>0</v>
      </c>
      <c r="BJ30" s="48">
        <v>36</v>
      </c>
      <c r="BK30" s="49">
        <v>97.29729729729729</v>
      </c>
      <c r="BL30" s="48">
        <v>37</v>
      </c>
    </row>
    <row r="31" spans="1:64" ht="15">
      <c r="A31" s="66" t="s">
        <v>277</v>
      </c>
      <c r="B31" s="66" t="s">
        <v>291</v>
      </c>
      <c r="C31" s="67" t="s">
        <v>2085</v>
      </c>
      <c r="D31" s="68">
        <v>3</v>
      </c>
      <c r="E31" s="69" t="s">
        <v>132</v>
      </c>
      <c r="F31" s="70">
        <v>32</v>
      </c>
      <c r="G31" s="67"/>
      <c r="H31" s="71"/>
      <c r="I31" s="72"/>
      <c r="J31" s="72"/>
      <c r="K31" s="34" t="s">
        <v>65</v>
      </c>
      <c r="L31" s="79">
        <v>31</v>
      </c>
      <c r="M31" s="79"/>
      <c r="N31" s="74"/>
      <c r="O31" s="81" t="s">
        <v>382</v>
      </c>
      <c r="P31" s="83">
        <v>43461.83552083333</v>
      </c>
      <c r="Q31" s="81" t="s">
        <v>385</v>
      </c>
      <c r="R31" s="81"/>
      <c r="S31" s="81"/>
      <c r="T31" s="81"/>
      <c r="U31" s="81"/>
      <c r="V31" s="84" t="s">
        <v>458</v>
      </c>
      <c r="W31" s="83">
        <v>43461.83552083333</v>
      </c>
      <c r="X31" s="84" t="s">
        <v>576</v>
      </c>
      <c r="Y31" s="81"/>
      <c r="Z31" s="81"/>
      <c r="AA31" s="87" t="s">
        <v>729</v>
      </c>
      <c r="AB31" s="81"/>
      <c r="AC31" s="81" t="b">
        <v>0</v>
      </c>
      <c r="AD31" s="81">
        <v>0</v>
      </c>
      <c r="AE31" s="87" t="s">
        <v>864</v>
      </c>
      <c r="AF31" s="81" t="b">
        <v>0</v>
      </c>
      <c r="AG31" s="81" t="s">
        <v>872</v>
      </c>
      <c r="AH31" s="81"/>
      <c r="AI31" s="87" t="s">
        <v>864</v>
      </c>
      <c r="AJ31" s="81" t="b">
        <v>0</v>
      </c>
      <c r="AK31" s="81">
        <v>105</v>
      </c>
      <c r="AL31" s="87" t="s">
        <v>852</v>
      </c>
      <c r="AM31" s="81" t="s">
        <v>876</v>
      </c>
      <c r="AN31" s="81" t="b">
        <v>0</v>
      </c>
      <c r="AO31" s="87" t="s">
        <v>852</v>
      </c>
      <c r="AP31" s="81" t="s">
        <v>214</v>
      </c>
      <c r="AQ31" s="81">
        <v>0</v>
      </c>
      <c r="AR31" s="81">
        <v>0</v>
      </c>
      <c r="AS31" s="81"/>
      <c r="AT31" s="81"/>
      <c r="AU31" s="81"/>
      <c r="AV31" s="81"/>
      <c r="AW31" s="81"/>
      <c r="AX31" s="81"/>
      <c r="AY31" s="81"/>
      <c r="AZ31" s="81"/>
      <c r="BA31">
        <v>1</v>
      </c>
      <c r="BB31" s="80" t="str">
        <f>REPLACE(INDEX(GroupVertices[Group],MATCH(Edges[[#This Row],[Vertex 1]],GroupVertices[Vertex],0)),1,1,"")</f>
        <v>1</v>
      </c>
      <c r="BC31" s="80" t="str">
        <f>REPLACE(INDEX(GroupVertices[Group],MATCH(Edges[[#This Row],[Vertex 2]],GroupVertices[Vertex],0)),1,1,"")</f>
        <v>1</v>
      </c>
      <c r="BD31" s="48">
        <v>0</v>
      </c>
      <c r="BE31" s="49">
        <v>0</v>
      </c>
      <c r="BF31" s="48">
        <v>1</v>
      </c>
      <c r="BG31" s="49">
        <v>2.7027027027027026</v>
      </c>
      <c r="BH31" s="48">
        <v>0</v>
      </c>
      <c r="BI31" s="49">
        <v>0</v>
      </c>
      <c r="BJ31" s="48">
        <v>36</v>
      </c>
      <c r="BK31" s="49">
        <v>97.29729729729729</v>
      </c>
      <c r="BL31" s="48">
        <v>37</v>
      </c>
    </row>
    <row r="32" spans="1:64" ht="15">
      <c r="A32" s="66" t="s">
        <v>278</v>
      </c>
      <c r="B32" s="66" t="s">
        <v>291</v>
      </c>
      <c r="C32" s="67" t="s">
        <v>2085</v>
      </c>
      <c r="D32" s="68">
        <v>3</v>
      </c>
      <c r="E32" s="69" t="s">
        <v>132</v>
      </c>
      <c r="F32" s="70">
        <v>32</v>
      </c>
      <c r="G32" s="67"/>
      <c r="H32" s="71"/>
      <c r="I32" s="72"/>
      <c r="J32" s="72"/>
      <c r="K32" s="34" t="s">
        <v>65</v>
      </c>
      <c r="L32" s="79">
        <v>32</v>
      </c>
      <c r="M32" s="79"/>
      <c r="N32" s="74"/>
      <c r="O32" s="81" t="s">
        <v>382</v>
      </c>
      <c r="P32" s="83">
        <v>43461.83894675926</v>
      </c>
      <c r="Q32" s="81" t="s">
        <v>385</v>
      </c>
      <c r="R32" s="81"/>
      <c r="S32" s="81"/>
      <c r="T32" s="81"/>
      <c r="U32" s="81"/>
      <c r="V32" s="84" t="s">
        <v>459</v>
      </c>
      <c r="W32" s="83">
        <v>43461.83894675926</v>
      </c>
      <c r="X32" s="84" t="s">
        <v>577</v>
      </c>
      <c r="Y32" s="81"/>
      <c r="Z32" s="81"/>
      <c r="AA32" s="87" t="s">
        <v>730</v>
      </c>
      <c r="AB32" s="81"/>
      <c r="AC32" s="81" t="b">
        <v>0</v>
      </c>
      <c r="AD32" s="81">
        <v>0</v>
      </c>
      <c r="AE32" s="87" t="s">
        <v>864</v>
      </c>
      <c r="AF32" s="81" t="b">
        <v>0</v>
      </c>
      <c r="AG32" s="81" t="s">
        <v>872</v>
      </c>
      <c r="AH32" s="81"/>
      <c r="AI32" s="87" t="s">
        <v>864</v>
      </c>
      <c r="AJ32" s="81" t="b">
        <v>0</v>
      </c>
      <c r="AK32" s="81">
        <v>105</v>
      </c>
      <c r="AL32" s="87" t="s">
        <v>852</v>
      </c>
      <c r="AM32" s="81" t="s">
        <v>876</v>
      </c>
      <c r="AN32" s="81" t="b">
        <v>0</v>
      </c>
      <c r="AO32" s="87" t="s">
        <v>852</v>
      </c>
      <c r="AP32" s="81" t="s">
        <v>214</v>
      </c>
      <c r="AQ32" s="81">
        <v>0</v>
      </c>
      <c r="AR32" s="81">
        <v>0</v>
      </c>
      <c r="AS32" s="81"/>
      <c r="AT32" s="81"/>
      <c r="AU32" s="81"/>
      <c r="AV32" s="81"/>
      <c r="AW32" s="81"/>
      <c r="AX32" s="81"/>
      <c r="AY32" s="81"/>
      <c r="AZ32" s="81"/>
      <c r="BA32">
        <v>1</v>
      </c>
      <c r="BB32" s="80" t="str">
        <f>REPLACE(INDEX(GroupVertices[Group],MATCH(Edges[[#This Row],[Vertex 1]],GroupVertices[Vertex],0)),1,1,"")</f>
        <v>1</v>
      </c>
      <c r="BC32" s="80" t="str">
        <f>REPLACE(INDEX(GroupVertices[Group],MATCH(Edges[[#This Row],[Vertex 2]],GroupVertices[Vertex],0)),1,1,"")</f>
        <v>1</v>
      </c>
      <c r="BD32" s="48">
        <v>0</v>
      </c>
      <c r="BE32" s="49">
        <v>0</v>
      </c>
      <c r="BF32" s="48">
        <v>1</v>
      </c>
      <c r="BG32" s="49">
        <v>2.7027027027027026</v>
      </c>
      <c r="BH32" s="48">
        <v>0</v>
      </c>
      <c r="BI32" s="49">
        <v>0</v>
      </c>
      <c r="BJ32" s="48">
        <v>36</v>
      </c>
      <c r="BK32" s="49">
        <v>97.29729729729729</v>
      </c>
      <c r="BL32" s="48">
        <v>37</v>
      </c>
    </row>
    <row r="33" spans="1:64" ht="15">
      <c r="A33" s="66" t="s">
        <v>279</v>
      </c>
      <c r="B33" s="66" t="s">
        <v>291</v>
      </c>
      <c r="C33" s="67" t="s">
        <v>2085</v>
      </c>
      <c r="D33" s="68">
        <v>3</v>
      </c>
      <c r="E33" s="69" t="s">
        <v>132</v>
      </c>
      <c r="F33" s="70">
        <v>32</v>
      </c>
      <c r="G33" s="67"/>
      <c r="H33" s="71"/>
      <c r="I33" s="72"/>
      <c r="J33" s="72"/>
      <c r="K33" s="34" t="s">
        <v>65</v>
      </c>
      <c r="L33" s="79">
        <v>33</v>
      </c>
      <c r="M33" s="79"/>
      <c r="N33" s="74"/>
      <c r="O33" s="81" t="s">
        <v>382</v>
      </c>
      <c r="P33" s="83">
        <v>43461.85392361111</v>
      </c>
      <c r="Q33" s="81" t="s">
        <v>385</v>
      </c>
      <c r="R33" s="81"/>
      <c r="S33" s="81"/>
      <c r="T33" s="81"/>
      <c r="U33" s="81"/>
      <c r="V33" s="84" t="s">
        <v>460</v>
      </c>
      <c r="W33" s="83">
        <v>43461.85392361111</v>
      </c>
      <c r="X33" s="84" t="s">
        <v>578</v>
      </c>
      <c r="Y33" s="81"/>
      <c r="Z33" s="81"/>
      <c r="AA33" s="87" t="s">
        <v>731</v>
      </c>
      <c r="AB33" s="81"/>
      <c r="AC33" s="81" t="b">
        <v>0</v>
      </c>
      <c r="AD33" s="81">
        <v>0</v>
      </c>
      <c r="AE33" s="87" t="s">
        <v>864</v>
      </c>
      <c r="AF33" s="81" t="b">
        <v>0</v>
      </c>
      <c r="AG33" s="81" t="s">
        <v>872</v>
      </c>
      <c r="AH33" s="81"/>
      <c r="AI33" s="87" t="s">
        <v>864</v>
      </c>
      <c r="AJ33" s="81" t="b">
        <v>0</v>
      </c>
      <c r="AK33" s="81">
        <v>105</v>
      </c>
      <c r="AL33" s="87" t="s">
        <v>852</v>
      </c>
      <c r="AM33" s="81" t="s">
        <v>876</v>
      </c>
      <c r="AN33" s="81" t="b">
        <v>0</v>
      </c>
      <c r="AO33" s="87" t="s">
        <v>852</v>
      </c>
      <c r="AP33" s="81" t="s">
        <v>214</v>
      </c>
      <c r="AQ33" s="81">
        <v>0</v>
      </c>
      <c r="AR33" s="81">
        <v>0</v>
      </c>
      <c r="AS33" s="81"/>
      <c r="AT33" s="81"/>
      <c r="AU33" s="81"/>
      <c r="AV33" s="81"/>
      <c r="AW33" s="81"/>
      <c r="AX33" s="81"/>
      <c r="AY33" s="81"/>
      <c r="AZ33" s="81"/>
      <c r="BA33">
        <v>1</v>
      </c>
      <c r="BB33" s="80" t="str">
        <f>REPLACE(INDEX(GroupVertices[Group],MATCH(Edges[[#This Row],[Vertex 1]],GroupVertices[Vertex],0)),1,1,"")</f>
        <v>1</v>
      </c>
      <c r="BC33" s="80" t="str">
        <f>REPLACE(INDEX(GroupVertices[Group],MATCH(Edges[[#This Row],[Vertex 2]],GroupVertices[Vertex],0)),1,1,"")</f>
        <v>1</v>
      </c>
      <c r="BD33" s="48">
        <v>0</v>
      </c>
      <c r="BE33" s="49">
        <v>0</v>
      </c>
      <c r="BF33" s="48">
        <v>1</v>
      </c>
      <c r="BG33" s="49">
        <v>2.7027027027027026</v>
      </c>
      <c r="BH33" s="48">
        <v>0</v>
      </c>
      <c r="BI33" s="49">
        <v>0</v>
      </c>
      <c r="BJ33" s="48">
        <v>36</v>
      </c>
      <c r="BK33" s="49">
        <v>97.29729729729729</v>
      </c>
      <c r="BL33" s="48">
        <v>37</v>
      </c>
    </row>
    <row r="34" spans="1:64" ht="15">
      <c r="A34" s="66" t="s">
        <v>280</v>
      </c>
      <c r="B34" s="66" t="s">
        <v>291</v>
      </c>
      <c r="C34" s="67" t="s">
        <v>2085</v>
      </c>
      <c r="D34" s="68">
        <v>3</v>
      </c>
      <c r="E34" s="69" t="s">
        <v>132</v>
      </c>
      <c r="F34" s="70">
        <v>32</v>
      </c>
      <c r="G34" s="67"/>
      <c r="H34" s="71"/>
      <c r="I34" s="72"/>
      <c r="J34" s="72"/>
      <c r="K34" s="34" t="s">
        <v>65</v>
      </c>
      <c r="L34" s="79">
        <v>34</v>
      </c>
      <c r="M34" s="79"/>
      <c r="N34" s="74"/>
      <c r="O34" s="81" t="s">
        <v>382</v>
      </c>
      <c r="P34" s="83">
        <v>43461.85528935185</v>
      </c>
      <c r="Q34" s="81" t="s">
        <v>385</v>
      </c>
      <c r="R34" s="81"/>
      <c r="S34" s="81"/>
      <c r="T34" s="81"/>
      <c r="U34" s="81"/>
      <c r="V34" s="84" t="s">
        <v>461</v>
      </c>
      <c r="W34" s="83">
        <v>43461.85528935185</v>
      </c>
      <c r="X34" s="84" t="s">
        <v>579</v>
      </c>
      <c r="Y34" s="81"/>
      <c r="Z34" s="81"/>
      <c r="AA34" s="87" t="s">
        <v>732</v>
      </c>
      <c r="AB34" s="81"/>
      <c r="AC34" s="81" t="b">
        <v>0</v>
      </c>
      <c r="AD34" s="81">
        <v>0</v>
      </c>
      <c r="AE34" s="87" t="s">
        <v>864</v>
      </c>
      <c r="AF34" s="81" t="b">
        <v>0</v>
      </c>
      <c r="AG34" s="81" t="s">
        <v>872</v>
      </c>
      <c r="AH34" s="81"/>
      <c r="AI34" s="87" t="s">
        <v>864</v>
      </c>
      <c r="AJ34" s="81" t="b">
        <v>0</v>
      </c>
      <c r="AK34" s="81">
        <v>105</v>
      </c>
      <c r="AL34" s="87" t="s">
        <v>852</v>
      </c>
      <c r="AM34" s="81" t="s">
        <v>874</v>
      </c>
      <c r="AN34" s="81" t="b">
        <v>0</v>
      </c>
      <c r="AO34" s="87" t="s">
        <v>852</v>
      </c>
      <c r="AP34" s="81" t="s">
        <v>214</v>
      </c>
      <c r="AQ34" s="81">
        <v>0</v>
      </c>
      <c r="AR34" s="81">
        <v>0</v>
      </c>
      <c r="AS34" s="81"/>
      <c r="AT34" s="81"/>
      <c r="AU34" s="81"/>
      <c r="AV34" s="81"/>
      <c r="AW34" s="81"/>
      <c r="AX34" s="81"/>
      <c r="AY34" s="81"/>
      <c r="AZ34" s="81"/>
      <c r="BA34">
        <v>1</v>
      </c>
      <c r="BB34" s="80" t="str">
        <f>REPLACE(INDEX(GroupVertices[Group],MATCH(Edges[[#This Row],[Vertex 1]],GroupVertices[Vertex],0)),1,1,"")</f>
        <v>1</v>
      </c>
      <c r="BC34" s="80" t="str">
        <f>REPLACE(INDEX(GroupVertices[Group],MATCH(Edges[[#This Row],[Vertex 2]],GroupVertices[Vertex],0)),1,1,"")</f>
        <v>1</v>
      </c>
      <c r="BD34" s="48">
        <v>0</v>
      </c>
      <c r="BE34" s="49">
        <v>0</v>
      </c>
      <c r="BF34" s="48">
        <v>1</v>
      </c>
      <c r="BG34" s="49">
        <v>2.7027027027027026</v>
      </c>
      <c r="BH34" s="48">
        <v>0</v>
      </c>
      <c r="BI34" s="49">
        <v>0</v>
      </c>
      <c r="BJ34" s="48">
        <v>36</v>
      </c>
      <c r="BK34" s="49">
        <v>97.29729729729729</v>
      </c>
      <c r="BL34" s="48">
        <v>37</v>
      </c>
    </row>
    <row r="35" spans="1:64" ht="15">
      <c r="A35" s="66" t="s">
        <v>281</v>
      </c>
      <c r="B35" s="66" t="s">
        <v>291</v>
      </c>
      <c r="C35" s="67" t="s">
        <v>2085</v>
      </c>
      <c r="D35" s="68">
        <v>3</v>
      </c>
      <c r="E35" s="69" t="s">
        <v>132</v>
      </c>
      <c r="F35" s="70">
        <v>32</v>
      </c>
      <c r="G35" s="67"/>
      <c r="H35" s="71"/>
      <c r="I35" s="72"/>
      <c r="J35" s="72"/>
      <c r="K35" s="34" t="s">
        <v>65</v>
      </c>
      <c r="L35" s="79">
        <v>35</v>
      </c>
      <c r="M35" s="79"/>
      <c r="N35" s="74"/>
      <c r="O35" s="81" t="s">
        <v>382</v>
      </c>
      <c r="P35" s="83">
        <v>43461.855729166666</v>
      </c>
      <c r="Q35" s="81" t="s">
        <v>385</v>
      </c>
      <c r="R35" s="81"/>
      <c r="S35" s="81"/>
      <c r="T35" s="81"/>
      <c r="U35" s="81"/>
      <c r="V35" s="84" t="s">
        <v>462</v>
      </c>
      <c r="W35" s="83">
        <v>43461.855729166666</v>
      </c>
      <c r="X35" s="84" t="s">
        <v>580</v>
      </c>
      <c r="Y35" s="81"/>
      <c r="Z35" s="81"/>
      <c r="AA35" s="87" t="s">
        <v>733</v>
      </c>
      <c r="AB35" s="81"/>
      <c r="AC35" s="81" t="b">
        <v>0</v>
      </c>
      <c r="AD35" s="81">
        <v>0</v>
      </c>
      <c r="AE35" s="87" t="s">
        <v>864</v>
      </c>
      <c r="AF35" s="81" t="b">
        <v>0</v>
      </c>
      <c r="AG35" s="81" t="s">
        <v>872</v>
      </c>
      <c r="AH35" s="81"/>
      <c r="AI35" s="87" t="s">
        <v>864</v>
      </c>
      <c r="AJ35" s="81" t="b">
        <v>0</v>
      </c>
      <c r="AK35" s="81">
        <v>105</v>
      </c>
      <c r="AL35" s="87" t="s">
        <v>852</v>
      </c>
      <c r="AM35" s="81" t="s">
        <v>876</v>
      </c>
      <c r="AN35" s="81" t="b">
        <v>0</v>
      </c>
      <c r="AO35" s="87" t="s">
        <v>852</v>
      </c>
      <c r="AP35" s="81" t="s">
        <v>214</v>
      </c>
      <c r="AQ35" s="81">
        <v>0</v>
      </c>
      <c r="AR35" s="81">
        <v>0</v>
      </c>
      <c r="AS35" s="81"/>
      <c r="AT35" s="81"/>
      <c r="AU35" s="81"/>
      <c r="AV35" s="81"/>
      <c r="AW35" s="81"/>
      <c r="AX35" s="81"/>
      <c r="AY35" s="81"/>
      <c r="AZ35" s="81"/>
      <c r="BA35">
        <v>1</v>
      </c>
      <c r="BB35" s="80" t="str">
        <f>REPLACE(INDEX(GroupVertices[Group],MATCH(Edges[[#This Row],[Vertex 1]],GroupVertices[Vertex],0)),1,1,"")</f>
        <v>1</v>
      </c>
      <c r="BC35" s="80" t="str">
        <f>REPLACE(INDEX(GroupVertices[Group],MATCH(Edges[[#This Row],[Vertex 2]],GroupVertices[Vertex],0)),1,1,"")</f>
        <v>1</v>
      </c>
      <c r="BD35" s="48">
        <v>0</v>
      </c>
      <c r="BE35" s="49">
        <v>0</v>
      </c>
      <c r="BF35" s="48">
        <v>1</v>
      </c>
      <c r="BG35" s="49">
        <v>2.7027027027027026</v>
      </c>
      <c r="BH35" s="48">
        <v>0</v>
      </c>
      <c r="BI35" s="49">
        <v>0</v>
      </c>
      <c r="BJ35" s="48">
        <v>36</v>
      </c>
      <c r="BK35" s="49">
        <v>97.29729729729729</v>
      </c>
      <c r="BL35" s="48">
        <v>37</v>
      </c>
    </row>
    <row r="36" spans="1:64" ht="15">
      <c r="A36" s="66" t="s">
        <v>282</v>
      </c>
      <c r="B36" s="66" t="s">
        <v>291</v>
      </c>
      <c r="C36" s="67" t="s">
        <v>2085</v>
      </c>
      <c r="D36" s="68">
        <v>3</v>
      </c>
      <c r="E36" s="69" t="s">
        <v>132</v>
      </c>
      <c r="F36" s="70">
        <v>32</v>
      </c>
      <c r="G36" s="67"/>
      <c r="H36" s="71"/>
      <c r="I36" s="72"/>
      <c r="J36" s="72"/>
      <c r="K36" s="34" t="s">
        <v>65</v>
      </c>
      <c r="L36" s="79">
        <v>36</v>
      </c>
      <c r="M36" s="79"/>
      <c r="N36" s="74"/>
      <c r="O36" s="81" t="s">
        <v>382</v>
      </c>
      <c r="P36" s="83">
        <v>43461.865798611114</v>
      </c>
      <c r="Q36" s="81" t="s">
        <v>385</v>
      </c>
      <c r="R36" s="81"/>
      <c r="S36" s="81"/>
      <c r="T36" s="81"/>
      <c r="U36" s="81"/>
      <c r="V36" s="84" t="s">
        <v>463</v>
      </c>
      <c r="W36" s="83">
        <v>43461.865798611114</v>
      </c>
      <c r="X36" s="84" t="s">
        <v>581</v>
      </c>
      <c r="Y36" s="81"/>
      <c r="Z36" s="81"/>
      <c r="AA36" s="87" t="s">
        <v>734</v>
      </c>
      <c r="AB36" s="81"/>
      <c r="AC36" s="81" t="b">
        <v>0</v>
      </c>
      <c r="AD36" s="81">
        <v>0</v>
      </c>
      <c r="AE36" s="87" t="s">
        <v>864</v>
      </c>
      <c r="AF36" s="81" t="b">
        <v>0</v>
      </c>
      <c r="AG36" s="81" t="s">
        <v>872</v>
      </c>
      <c r="AH36" s="81"/>
      <c r="AI36" s="87" t="s">
        <v>864</v>
      </c>
      <c r="AJ36" s="81" t="b">
        <v>0</v>
      </c>
      <c r="AK36" s="81">
        <v>105</v>
      </c>
      <c r="AL36" s="87" t="s">
        <v>852</v>
      </c>
      <c r="AM36" s="81" t="s">
        <v>874</v>
      </c>
      <c r="AN36" s="81" t="b">
        <v>0</v>
      </c>
      <c r="AO36" s="87" t="s">
        <v>852</v>
      </c>
      <c r="AP36" s="81" t="s">
        <v>214</v>
      </c>
      <c r="AQ36" s="81">
        <v>0</v>
      </c>
      <c r="AR36" s="81">
        <v>0</v>
      </c>
      <c r="AS36" s="81"/>
      <c r="AT36" s="81"/>
      <c r="AU36" s="81"/>
      <c r="AV36" s="81"/>
      <c r="AW36" s="81"/>
      <c r="AX36" s="81"/>
      <c r="AY36" s="81"/>
      <c r="AZ36" s="81"/>
      <c r="BA36">
        <v>1</v>
      </c>
      <c r="BB36" s="80" t="str">
        <f>REPLACE(INDEX(GroupVertices[Group],MATCH(Edges[[#This Row],[Vertex 1]],GroupVertices[Vertex],0)),1,1,"")</f>
        <v>1</v>
      </c>
      <c r="BC36" s="80" t="str">
        <f>REPLACE(INDEX(GroupVertices[Group],MATCH(Edges[[#This Row],[Vertex 2]],GroupVertices[Vertex],0)),1,1,"")</f>
        <v>1</v>
      </c>
      <c r="BD36" s="48">
        <v>0</v>
      </c>
      <c r="BE36" s="49">
        <v>0</v>
      </c>
      <c r="BF36" s="48">
        <v>1</v>
      </c>
      <c r="BG36" s="49">
        <v>2.7027027027027026</v>
      </c>
      <c r="BH36" s="48">
        <v>0</v>
      </c>
      <c r="BI36" s="49">
        <v>0</v>
      </c>
      <c r="BJ36" s="48">
        <v>36</v>
      </c>
      <c r="BK36" s="49">
        <v>97.29729729729729</v>
      </c>
      <c r="BL36" s="48">
        <v>37</v>
      </c>
    </row>
    <row r="37" spans="1:64" ht="15">
      <c r="A37" s="66" t="s">
        <v>283</v>
      </c>
      <c r="B37" s="66" t="s">
        <v>291</v>
      </c>
      <c r="C37" s="67" t="s">
        <v>2085</v>
      </c>
      <c r="D37" s="68">
        <v>3</v>
      </c>
      <c r="E37" s="69" t="s">
        <v>132</v>
      </c>
      <c r="F37" s="70">
        <v>32</v>
      </c>
      <c r="G37" s="67"/>
      <c r="H37" s="71"/>
      <c r="I37" s="72"/>
      <c r="J37" s="72"/>
      <c r="K37" s="34" t="s">
        <v>65</v>
      </c>
      <c r="L37" s="79">
        <v>37</v>
      </c>
      <c r="M37" s="79"/>
      <c r="N37" s="74"/>
      <c r="O37" s="81" t="s">
        <v>382</v>
      </c>
      <c r="P37" s="83">
        <v>43461.880740740744</v>
      </c>
      <c r="Q37" s="81" t="s">
        <v>385</v>
      </c>
      <c r="R37" s="81"/>
      <c r="S37" s="81"/>
      <c r="T37" s="81"/>
      <c r="U37" s="81"/>
      <c r="V37" s="84" t="s">
        <v>464</v>
      </c>
      <c r="W37" s="83">
        <v>43461.880740740744</v>
      </c>
      <c r="X37" s="84" t="s">
        <v>582</v>
      </c>
      <c r="Y37" s="81"/>
      <c r="Z37" s="81"/>
      <c r="AA37" s="87" t="s">
        <v>735</v>
      </c>
      <c r="AB37" s="81"/>
      <c r="AC37" s="81" t="b">
        <v>0</v>
      </c>
      <c r="AD37" s="81">
        <v>0</v>
      </c>
      <c r="AE37" s="87" t="s">
        <v>864</v>
      </c>
      <c r="AF37" s="81" t="b">
        <v>0</v>
      </c>
      <c r="AG37" s="81" t="s">
        <v>872</v>
      </c>
      <c r="AH37" s="81"/>
      <c r="AI37" s="87" t="s">
        <v>864</v>
      </c>
      <c r="AJ37" s="81" t="b">
        <v>0</v>
      </c>
      <c r="AK37" s="81">
        <v>105</v>
      </c>
      <c r="AL37" s="87" t="s">
        <v>852</v>
      </c>
      <c r="AM37" s="81" t="s">
        <v>876</v>
      </c>
      <c r="AN37" s="81" t="b">
        <v>0</v>
      </c>
      <c r="AO37" s="87" t="s">
        <v>852</v>
      </c>
      <c r="AP37" s="81" t="s">
        <v>214</v>
      </c>
      <c r="AQ37" s="81">
        <v>0</v>
      </c>
      <c r="AR37" s="81">
        <v>0</v>
      </c>
      <c r="AS37" s="81"/>
      <c r="AT37" s="81"/>
      <c r="AU37" s="81"/>
      <c r="AV37" s="81"/>
      <c r="AW37" s="81"/>
      <c r="AX37" s="81"/>
      <c r="AY37" s="81"/>
      <c r="AZ37" s="81"/>
      <c r="BA37">
        <v>1</v>
      </c>
      <c r="BB37" s="80" t="str">
        <f>REPLACE(INDEX(GroupVertices[Group],MATCH(Edges[[#This Row],[Vertex 1]],GroupVertices[Vertex],0)),1,1,"")</f>
        <v>1</v>
      </c>
      <c r="BC37" s="80" t="str">
        <f>REPLACE(INDEX(GroupVertices[Group],MATCH(Edges[[#This Row],[Vertex 2]],GroupVertices[Vertex],0)),1,1,"")</f>
        <v>1</v>
      </c>
      <c r="BD37" s="48">
        <v>0</v>
      </c>
      <c r="BE37" s="49">
        <v>0</v>
      </c>
      <c r="BF37" s="48">
        <v>1</v>
      </c>
      <c r="BG37" s="49">
        <v>2.7027027027027026</v>
      </c>
      <c r="BH37" s="48">
        <v>0</v>
      </c>
      <c r="BI37" s="49">
        <v>0</v>
      </c>
      <c r="BJ37" s="48">
        <v>36</v>
      </c>
      <c r="BK37" s="49">
        <v>97.29729729729729</v>
      </c>
      <c r="BL37" s="48">
        <v>37</v>
      </c>
    </row>
    <row r="38" spans="1:64" ht="15">
      <c r="A38" s="66" t="s">
        <v>284</v>
      </c>
      <c r="B38" s="66" t="s">
        <v>291</v>
      </c>
      <c r="C38" s="67" t="s">
        <v>2085</v>
      </c>
      <c r="D38" s="68">
        <v>3</v>
      </c>
      <c r="E38" s="69" t="s">
        <v>132</v>
      </c>
      <c r="F38" s="70">
        <v>32</v>
      </c>
      <c r="G38" s="67"/>
      <c r="H38" s="71"/>
      <c r="I38" s="72"/>
      <c r="J38" s="72"/>
      <c r="K38" s="34" t="s">
        <v>65</v>
      </c>
      <c r="L38" s="79">
        <v>38</v>
      </c>
      <c r="M38" s="79"/>
      <c r="N38" s="74"/>
      <c r="O38" s="81" t="s">
        <v>382</v>
      </c>
      <c r="P38" s="83">
        <v>43461.91190972222</v>
      </c>
      <c r="Q38" s="81" t="s">
        <v>385</v>
      </c>
      <c r="R38" s="81"/>
      <c r="S38" s="81"/>
      <c r="T38" s="81"/>
      <c r="U38" s="81"/>
      <c r="V38" s="84" t="s">
        <v>465</v>
      </c>
      <c r="W38" s="83">
        <v>43461.91190972222</v>
      </c>
      <c r="X38" s="84" t="s">
        <v>583</v>
      </c>
      <c r="Y38" s="81"/>
      <c r="Z38" s="81"/>
      <c r="AA38" s="87" t="s">
        <v>736</v>
      </c>
      <c r="AB38" s="81"/>
      <c r="AC38" s="81" t="b">
        <v>0</v>
      </c>
      <c r="AD38" s="81">
        <v>0</v>
      </c>
      <c r="AE38" s="87" t="s">
        <v>864</v>
      </c>
      <c r="AF38" s="81" t="b">
        <v>0</v>
      </c>
      <c r="AG38" s="81" t="s">
        <v>872</v>
      </c>
      <c r="AH38" s="81"/>
      <c r="AI38" s="87" t="s">
        <v>864</v>
      </c>
      <c r="AJ38" s="81" t="b">
        <v>0</v>
      </c>
      <c r="AK38" s="81">
        <v>105</v>
      </c>
      <c r="AL38" s="87" t="s">
        <v>852</v>
      </c>
      <c r="AM38" s="81" t="s">
        <v>878</v>
      </c>
      <c r="AN38" s="81" t="b">
        <v>0</v>
      </c>
      <c r="AO38" s="87" t="s">
        <v>852</v>
      </c>
      <c r="AP38" s="81" t="s">
        <v>214</v>
      </c>
      <c r="AQ38" s="81">
        <v>0</v>
      </c>
      <c r="AR38" s="81">
        <v>0</v>
      </c>
      <c r="AS38" s="81"/>
      <c r="AT38" s="81"/>
      <c r="AU38" s="81"/>
      <c r="AV38" s="81"/>
      <c r="AW38" s="81"/>
      <c r="AX38" s="81"/>
      <c r="AY38" s="81"/>
      <c r="AZ38" s="81"/>
      <c r="BA38">
        <v>1</v>
      </c>
      <c r="BB38" s="80" t="str">
        <f>REPLACE(INDEX(GroupVertices[Group],MATCH(Edges[[#This Row],[Vertex 1]],GroupVertices[Vertex],0)),1,1,"")</f>
        <v>1</v>
      </c>
      <c r="BC38" s="80" t="str">
        <f>REPLACE(INDEX(GroupVertices[Group],MATCH(Edges[[#This Row],[Vertex 2]],GroupVertices[Vertex],0)),1,1,"")</f>
        <v>1</v>
      </c>
      <c r="BD38" s="48">
        <v>0</v>
      </c>
      <c r="BE38" s="49">
        <v>0</v>
      </c>
      <c r="BF38" s="48">
        <v>1</v>
      </c>
      <c r="BG38" s="49">
        <v>2.7027027027027026</v>
      </c>
      <c r="BH38" s="48">
        <v>0</v>
      </c>
      <c r="BI38" s="49">
        <v>0</v>
      </c>
      <c r="BJ38" s="48">
        <v>36</v>
      </c>
      <c r="BK38" s="49">
        <v>97.29729729729729</v>
      </c>
      <c r="BL38" s="48">
        <v>37</v>
      </c>
    </row>
    <row r="39" spans="1:64" ht="15">
      <c r="A39" s="66" t="s">
        <v>285</v>
      </c>
      <c r="B39" s="66" t="s">
        <v>291</v>
      </c>
      <c r="C39" s="67" t="s">
        <v>2085</v>
      </c>
      <c r="D39" s="68">
        <v>3</v>
      </c>
      <c r="E39" s="69" t="s">
        <v>132</v>
      </c>
      <c r="F39" s="70">
        <v>32</v>
      </c>
      <c r="G39" s="67"/>
      <c r="H39" s="71"/>
      <c r="I39" s="72"/>
      <c r="J39" s="72"/>
      <c r="K39" s="34" t="s">
        <v>65</v>
      </c>
      <c r="L39" s="79">
        <v>39</v>
      </c>
      <c r="M39" s="79"/>
      <c r="N39" s="74"/>
      <c r="O39" s="81" t="s">
        <v>382</v>
      </c>
      <c r="P39" s="83">
        <v>43461.96417824074</v>
      </c>
      <c r="Q39" s="81" t="s">
        <v>385</v>
      </c>
      <c r="R39" s="81"/>
      <c r="S39" s="81"/>
      <c r="T39" s="81"/>
      <c r="U39" s="81"/>
      <c r="V39" s="84" t="s">
        <v>466</v>
      </c>
      <c r="W39" s="83">
        <v>43461.96417824074</v>
      </c>
      <c r="X39" s="84" t="s">
        <v>584</v>
      </c>
      <c r="Y39" s="81"/>
      <c r="Z39" s="81"/>
      <c r="AA39" s="87" t="s">
        <v>737</v>
      </c>
      <c r="AB39" s="81"/>
      <c r="AC39" s="81" t="b">
        <v>0</v>
      </c>
      <c r="AD39" s="81">
        <v>0</v>
      </c>
      <c r="AE39" s="87" t="s">
        <v>864</v>
      </c>
      <c r="AF39" s="81" t="b">
        <v>0</v>
      </c>
      <c r="AG39" s="81" t="s">
        <v>872</v>
      </c>
      <c r="AH39" s="81"/>
      <c r="AI39" s="87" t="s">
        <v>864</v>
      </c>
      <c r="AJ39" s="81" t="b">
        <v>0</v>
      </c>
      <c r="AK39" s="81">
        <v>105</v>
      </c>
      <c r="AL39" s="87" t="s">
        <v>852</v>
      </c>
      <c r="AM39" s="81" t="s">
        <v>876</v>
      </c>
      <c r="AN39" s="81" t="b">
        <v>0</v>
      </c>
      <c r="AO39" s="87" t="s">
        <v>852</v>
      </c>
      <c r="AP39" s="81" t="s">
        <v>214</v>
      </c>
      <c r="AQ39" s="81">
        <v>0</v>
      </c>
      <c r="AR39" s="81">
        <v>0</v>
      </c>
      <c r="AS39" s="81"/>
      <c r="AT39" s="81"/>
      <c r="AU39" s="81"/>
      <c r="AV39" s="81"/>
      <c r="AW39" s="81"/>
      <c r="AX39" s="81"/>
      <c r="AY39" s="81"/>
      <c r="AZ39" s="81"/>
      <c r="BA39">
        <v>1</v>
      </c>
      <c r="BB39" s="80" t="str">
        <f>REPLACE(INDEX(GroupVertices[Group],MATCH(Edges[[#This Row],[Vertex 1]],GroupVertices[Vertex],0)),1,1,"")</f>
        <v>1</v>
      </c>
      <c r="BC39" s="80" t="str">
        <f>REPLACE(INDEX(GroupVertices[Group],MATCH(Edges[[#This Row],[Vertex 2]],GroupVertices[Vertex],0)),1,1,"")</f>
        <v>1</v>
      </c>
      <c r="BD39" s="48">
        <v>0</v>
      </c>
      <c r="BE39" s="49">
        <v>0</v>
      </c>
      <c r="BF39" s="48">
        <v>1</v>
      </c>
      <c r="BG39" s="49">
        <v>2.7027027027027026</v>
      </c>
      <c r="BH39" s="48">
        <v>0</v>
      </c>
      <c r="BI39" s="49">
        <v>0</v>
      </c>
      <c r="BJ39" s="48">
        <v>36</v>
      </c>
      <c r="BK39" s="49">
        <v>97.29729729729729</v>
      </c>
      <c r="BL39" s="48">
        <v>37</v>
      </c>
    </row>
    <row r="40" spans="1:64" ht="15">
      <c r="A40" s="66" t="s">
        <v>286</v>
      </c>
      <c r="B40" s="66" t="s">
        <v>291</v>
      </c>
      <c r="C40" s="67" t="s">
        <v>2085</v>
      </c>
      <c r="D40" s="68">
        <v>3</v>
      </c>
      <c r="E40" s="69" t="s">
        <v>132</v>
      </c>
      <c r="F40" s="70">
        <v>32</v>
      </c>
      <c r="G40" s="67"/>
      <c r="H40" s="71"/>
      <c r="I40" s="72"/>
      <c r="J40" s="72"/>
      <c r="K40" s="34" t="s">
        <v>65</v>
      </c>
      <c r="L40" s="79">
        <v>40</v>
      </c>
      <c r="M40" s="79"/>
      <c r="N40" s="74"/>
      <c r="O40" s="81" t="s">
        <v>382</v>
      </c>
      <c r="P40" s="83">
        <v>43461.98944444444</v>
      </c>
      <c r="Q40" s="81" t="s">
        <v>385</v>
      </c>
      <c r="R40" s="81"/>
      <c r="S40" s="81"/>
      <c r="T40" s="81"/>
      <c r="U40" s="81"/>
      <c r="V40" s="84" t="s">
        <v>467</v>
      </c>
      <c r="W40" s="83">
        <v>43461.98944444444</v>
      </c>
      <c r="X40" s="84" t="s">
        <v>585</v>
      </c>
      <c r="Y40" s="81"/>
      <c r="Z40" s="81"/>
      <c r="AA40" s="87" t="s">
        <v>738</v>
      </c>
      <c r="AB40" s="81"/>
      <c r="AC40" s="81" t="b">
        <v>0</v>
      </c>
      <c r="AD40" s="81">
        <v>0</v>
      </c>
      <c r="AE40" s="87" t="s">
        <v>864</v>
      </c>
      <c r="AF40" s="81" t="b">
        <v>0</v>
      </c>
      <c r="AG40" s="81" t="s">
        <v>872</v>
      </c>
      <c r="AH40" s="81"/>
      <c r="AI40" s="87" t="s">
        <v>864</v>
      </c>
      <c r="AJ40" s="81" t="b">
        <v>0</v>
      </c>
      <c r="AK40" s="81">
        <v>105</v>
      </c>
      <c r="AL40" s="87" t="s">
        <v>852</v>
      </c>
      <c r="AM40" s="81" t="s">
        <v>876</v>
      </c>
      <c r="AN40" s="81" t="b">
        <v>0</v>
      </c>
      <c r="AO40" s="87" t="s">
        <v>852</v>
      </c>
      <c r="AP40" s="81" t="s">
        <v>214</v>
      </c>
      <c r="AQ40" s="81">
        <v>0</v>
      </c>
      <c r="AR40" s="81">
        <v>0</v>
      </c>
      <c r="AS40" s="81"/>
      <c r="AT40" s="81"/>
      <c r="AU40" s="81"/>
      <c r="AV40" s="81"/>
      <c r="AW40" s="81"/>
      <c r="AX40" s="81"/>
      <c r="AY40" s="81"/>
      <c r="AZ40" s="81"/>
      <c r="BA40">
        <v>1</v>
      </c>
      <c r="BB40" s="80" t="str">
        <f>REPLACE(INDEX(GroupVertices[Group],MATCH(Edges[[#This Row],[Vertex 1]],GroupVertices[Vertex],0)),1,1,"")</f>
        <v>1</v>
      </c>
      <c r="BC40" s="80" t="str">
        <f>REPLACE(INDEX(GroupVertices[Group],MATCH(Edges[[#This Row],[Vertex 2]],GroupVertices[Vertex],0)),1,1,"")</f>
        <v>1</v>
      </c>
      <c r="BD40" s="48">
        <v>0</v>
      </c>
      <c r="BE40" s="49">
        <v>0</v>
      </c>
      <c r="BF40" s="48">
        <v>1</v>
      </c>
      <c r="BG40" s="49">
        <v>2.7027027027027026</v>
      </c>
      <c r="BH40" s="48">
        <v>0</v>
      </c>
      <c r="BI40" s="49">
        <v>0</v>
      </c>
      <c r="BJ40" s="48">
        <v>36</v>
      </c>
      <c r="BK40" s="49">
        <v>97.29729729729729</v>
      </c>
      <c r="BL40" s="48">
        <v>37</v>
      </c>
    </row>
    <row r="41" spans="1:64" ht="15">
      <c r="A41" s="66" t="s">
        <v>287</v>
      </c>
      <c r="B41" s="66" t="s">
        <v>291</v>
      </c>
      <c r="C41" s="67" t="s">
        <v>2085</v>
      </c>
      <c r="D41" s="68">
        <v>3</v>
      </c>
      <c r="E41" s="69" t="s">
        <v>132</v>
      </c>
      <c r="F41" s="70">
        <v>32</v>
      </c>
      <c r="G41" s="67"/>
      <c r="H41" s="71"/>
      <c r="I41" s="72"/>
      <c r="J41" s="72"/>
      <c r="K41" s="34" t="s">
        <v>65</v>
      </c>
      <c r="L41" s="79">
        <v>41</v>
      </c>
      <c r="M41" s="79"/>
      <c r="N41" s="74"/>
      <c r="O41" s="81" t="s">
        <v>382</v>
      </c>
      <c r="P41" s="83">
        <v>43462.29828703704</v>
      </c>
      <c r="Q41" s="81" t="s">
        <v>385</v>
      </c>
      <c r="R41" s="81"/>
      <c r="S41" s="81"/>
      <c r="T41" s="81"/>
      <c r="U41" s="81"/>
      <c r="V41" s="84" t="s">
        <v>468</v>
      </c>
      <c r="W41" s="83">
        <v>43462.29828703704</v>
      </c>
      <c r="X41" s="84" t="s">
        <v>586</v>
      </c>
      <c r="Y41" s="81"/>
      <c r="Z41" s="81"/>
      <c r="AA41" s="87" t="s">
        <v>739</v>
      </c>
      <c r="AB41" s="81"/>
      <c r="AC41" s="81" t="b">
        <v>0</v>
      </c>
      <c r="AD41" s="81">
        <v>0</v>
      </c>
      <c r="AE41" s="87" t="s">
        <v>864</v>
      </c>
      <c r="AF41" s="81" t="b">
        <v>0</v>
      </c>
      <c r="AG41" s="81" t="s">
        <v>872</v>
      </c>
      <c r="AH41" s="81"/>
      <c r="AI41" s="87" t="s">
        <v>864</v>
      </c>
      <c r="AJ41" s="81" t="b">
        <v>0</v>
      </c>
      <c r="AK41" s="81">
        <v>105</v>
      </c>
      <c r="AL41" s="87" t="s">
        <v>852</v>
      </c>
      <c r="AM41" s="81" t="s">
        <v>876</v>
      </c>
      <c r="AN41" s="81" t="b">
        <v>0</v>
      </c>
      <c r="AO41" s="87" t="s">
        <v>852</v>
      </c>
      <c r="AP41" s="81" t="s">
        <v>214</v>
      </c>
      <c r="AQ41" s="81">
        <v>0</v>
      </c>
      <c r="AR41" s="81">
        <v>0</v>
      </c>
      <c r="AS41" s="81"/>
      <c r="AT41" s="81"/>
      <c r="AU41" s="81"/>
      <c r="AV41" s="81"/>
      <c r="AW41" s="81"/>
      <c r="AX41" s="81"/>
      <c r="AY41" s="81"/>
      <c r="AZ41" s="81"/>
      <c r="BA41">
        <v>1</v>
      </c>
      <c r="BB41" s="80" t="str">
        <f>REPLACE(INDEX(GroupVertices[Group],MATCH(Edges[[#This Row],[Vertex 1]],GroupVertices[Vertex],0)),1,1,"")</f>
        <v>1</v>
      </c>
      <c r="BC41" s="80" t="str">
        <f>REPLACE(INDEX(GroupVertices[Group],MATCH(Edges[[#This Row],[Vertex 2]],GroupVertices[Vertex],0)),1,1,"")</f>
        <v>1</v>
      </c>
      <c r="BD41" s="48">
        <v>0</v>
      </c>
      <c r="BE41" s="49">
        <v>0</v>
      </c>
      <c r="BF41" s="48">
        <v>1</v>
      </c>
      <c r="BG41" s="49">
        <v>2.7027027027027026</v>
      </c>
      <c r="BH41" s="48">
        <v>0</v>
      </c>
      <c r="BI41" s="49">
        <v>0</v>
      </c>
      <c r="BJ41" s="48">
        <v>36</v>
      </c>
      <c r="BK41" s="49">
        <v>97.29729729729729</v>
      </c>
      <c r="BL41" s="48">
        <v>37</v>
      </c>
    </row>
    <row r="42" spans="1:64" ht="15">
      <c r="A42" s="66" t="s">
        <v>288</v>
      </c>
      <c r="B42" s="66" t="s">
        <v>291</v>
      </c>
      <c r="C42" s="67" t="s">
        <v>2085</v>
      </c>
      <c r="D42" s="68">
        <v>3</v>
      </c>
      <c r="E42" s="69" t="s">
        <v>132</v>
      </c>
      <c r="F42" s="70">
        <v>32</v>
      </c>
      <c r="G42" s="67"/>
      <c r="H42" s="71"/>
      <c r="I42" s="72"/>
      <c r="J42" s="72"/>
      <c r="K42" s="34" t="s">
        <v>65</v>
      </c>
      <c r="L42" s="79">
        <v>42</v>
      </c>
      <c r="M42" s="79"/>
      <c r="N42" s="74"/>
      <c r="O42" s="81" t="s">
        <v>382</v>
      </c>
      <c r="P42" s="83">
        <v>43462.30559027778</v>
      </c>
      <c r="Q42" s="81" t="s">
        <v>385</v>
      </c>
      <c r="R42" s="81"/>
      <c r="S42" s="81"/>
      <c r="T42" s="81"/>
      <c r="U42" s="81"/>
      <c r="V42" s="84" t="s">
        <v>469</v>
      </c>
      <c r="W42" s="83">
        <v>43462.30559027778</v>
      </c>
      <c r="X42" s="84" t="s">
        <v>587</v>
      </c>
      <c r="Y42" s="81"/>
      <c r="Z42" s="81"/>
      <c r="AA42" s="87" t="s">
        <v>740</v>
      </c>
      <c r="AB42" s="81"/>
      <c r="AC42" s="81" t="b">
        <v>0</v>
      </c>
      <c r="AD42" s="81">
        <v>0</v>
      </c>
      <c r="AE42" s="87" t="s">
        <v>864</v>
      </c>
      <c r="AF42" s="81" t="b">
        <v>0</v>
      </c>
      <c r="AG42" s="81" t="s">
        <v>872</v>
      </c>
      <c r="AH42" s="81"/>
      <c r="AI42" s="87" t="s">
        <v>864</v>
      </c>
      <c r="AJ42" s="81" t="b">
        <v>0</v>
      </c>
      <c r="AK42" s="81">
        <v>105</v>
      </c>
      <c r="AL42" s="87" t="s">
        <v>852</v>
      </c>
      <c r="AM42" s="81" t="s">
        <v>876</v>
      </c>
      <c r="AN42" s="81" t="b">
        <v>0</v>
      </c>
      <c r="AO42" s="87" t="s">
        <v>852</v>
      </c>
      <c r="AP42" s="81" t="s">
        <v>214</v>
      </c>
      <c r="AQ42" s="81">
        <v>0</v>
      </c>
      <c r="AR42" s="81">
        <v>0</v>
      </c>
      <c r="AS42" s="81"/>
      <c r="AT42" s="81"/>
      <c r="AU42" s="81"/>
      <c r="AV42" s="81"/>
      <c r="AW42" s="81"/>
      <c r="AX42" s="81"/>
      <c r="AY42" s="81"/>
      <c r="AZ42" s="81"/>
      <c r="BA42">
        <v>1</v>
      </c>
      <c r="BB42" s="80" t="str">
        <f>REPLACE(INDEX(GroupVertices[Group],MATCH(Edges[[#This Row],[Vertex 1]],GroupVertices[Vertex],0)),1,1,"")</f>
        <v>1</v>
      </c>
      <c r="BC42" s="80" t="str">
        <f>REPLACE(INDEX(GroupVertices[Group],MATCH(Edges[[#This Row],[Vertex 2]],GroupVertices[Vertex],0)),1,1,"")</f>
        <v>1</v>
      </c>
      <c r="BD42" s="48">
        <v>0</v>
      </c>
      <c r="BE42" s="49">
        <v>0</v>
      </c>
      <c r="BF42" s="48">
        <v>1</v>
      </c>
      <c r="BG42" s="49">
        <v>2.7027027027027026</v>
      </c>
      <c r="BH42" s="48">
        <v>0</v>
      </c>
      <c r="BI42" s="49">
        <v>0</v>
      </c>
      <c r="BJ42" s="48">
        <v>36</v>
      </c>
      <c r="BK42" s="49">
        <v>97.29729729729729</v>
      </c>
      <c r="BL42" s="48">
        <v>37</v>
      </c>
    </row>
    <row r="43" spans="1:64" ht="15">
      <c r="A43" s="66" t="s">
        <v>289</v>
      </c>
      <c r="B43" s="66" t="s">
        <v>291</v>
      </c>
      <c r="C43" s="67" t="s">
        <v>2085</v>
      </c>
      <c r="D43" s="68">
        <v>3</v>
      </c>
      <c r="E43" s="69" t="s">
        <v>132</v>
      </c>
      <c r="F43" s="70">
        <v>32</v>
      </c>
      <c r="G43" s="67"/>
      <c r="H43" s="71"/>
      <c r="I43" s="72"/>
      <c r="J43" s="72"/>
      <c r="K43" s="34" t="s">
        <v>65</v>
      </c>
      <c r="L43" s="79">
        <v>43</v>
      </c>
      <c r="M43" s="79"/>
      <c r="N43" s="74"/>
      <c r="O43" s="81" t="s">
        <v>382</v>
      </c>
      <c r="P43" s="83">
        <v>43462.31434027778</v>
      </c>
      <c r="Q43" s="81" t="s">
        <v>385</v>
      </c>
      <c r="R43" s="81"/>
      <c r="S43" s="81"/>
      <c r="T43" s="81"/>
      <c r="U43" s="81"/>
      <c r="V43" s="84" t="s">
        <v>470</v>
      </c>
      <c r="W43" s="83">
        <v>43462.31434027778</v>
      </c>
      <c r="X43" s="84" t="s">
        <v>588</v>
      </c>
      <c r="Y43" s="81"/>
      <c r="Z43" s="81"/>
      <c r="AA43" s="87" t="s">
        <v>741</v>
      </c>
      <c r="AB43" s="81"/>
      <c r="AC43" s="81" t="b">
        <v>0</v>
      </c>
      <c r="AD43" s="81">
        <v>0</v>
      </c>
      <c r="AE43" s="87" t="s">
        <v>864</v>
      </c>
      <c r="AF43" s="81" t="b">
        <v>0</v>
      </c>
      <c r="AG43" s="81" t="s">
        <v>872</v>
      </c>
      <c r="AH43" s="81"/>
      <c r="AI43" s="87" t="s">
        <v>864</v>
      </c>
      <c r="AJ43" s="81" t="b">
        <v>0</v>
      </c>
      <c r="AK43" s="81">
        <v>105</v>
      </c>
      <c r="AL43" s="87" t="s">
        <v>852</v>
      </c>
      <c r="AM43" s="81" t="s">
        <v>877</v>
      </c>
      <c r="AN43" s="81" t="b">
        <v>0</v>
      </c>
      <c r="AO43" s="87" t="s">
        <v>852</v>
      </c>
      <c r="AP43" s="81" t="s">
        <v>214</v>
      </c>
      <c r="AQ43" s="81">
        <v>0</v>
      </c>
      <c r="AR43" s="81">
        <v>0</v>
      </c>
      <c r="AS43" s="81"/>
      <c r="AT43" s="81"/>
      <c r="AU43" s="81"/>
      <c r="AV43" s="81"/>
      <c r="AW43" s="81"/>
      <c r="AX43" s="81"/>
      <c r="AY43" s="81"/>
      <c r="AZ43" s="81"/>
      <c r="BA43">
        <v>1</v>
      </c>
      <c r="BB43" s="80" t="str">
        <f>REPLACE(INDEX(GroupVertices[Group],MATCH(Edges[[#This Row],[Vertex 1]],GroupVertices[Vertex],0)),1,1,"")</f>
        <v>1</v>
      </c>
      <c r="BC43" s="80" t="str">
        <f>REPLACE(INDEX(GroupVertices[Group],MATCH(Edges[[#This Row],[Vertex 2]],GroupVertices[Vertex],0)),1,1,"")</f>
        <v>1</v>
      </c>
      <c r="BD43" s="48">
        <v>0</v>
      </c>
      <c r="BE43" s="49">
        <v>0</v>
      </c>
      <c r="BF43" s="48">
        <v>1</v>
      </c>
      <c r="BG43" s="49">
        <v>2.7027027027027026</v>
      </c>
      <c r="BH43" s="48">
        <v>0</v>
      </c>
      <c r="BI43" s="49">
        <v>0</v>
      </c>
      <c r="BJ43" s="48">
        <v>36</v>
      </c>
      <c r="BK43" s="49">
        <v>97.29729729729729</v>
      </c>
      <c r="BL43" s="48">
        <v>37</v>
      </c>
    </row>
    <row r="44" spans="1:64" ht="15">
      <c r="A44" s="66" t="s">
        <v>290</v>
      </c>
      <c r="B44" s="66" t="s">
        <v>291</v>
      </c>
      <c r="C44" s="67" t="s">
        <v>2085</v>
      </c>
      <c r="D44" s="68">
        <v>3</v>
      </c>
      <c r="E44" s="69" t="s">
        <v>132</v>
      </c>
      <c r="F44" s="70">
        <v>32</v>
      </c>
      <c r="G44" s="67"/>
      <c r="H44" s="71"/>
      <c r="I44" s="72"/>
      <c r="J44" s="72"/>
      <c r="K44" s="34" t="s">
        <v>65</v>
      </c>
      <c r="L44" s="79">
        <v>44</v>
      </c>
      <c r="M44" s="79"/>
      <c r="N44" s="74"/>
      <c r="O44" s="81" t="s">
        <v>382</v>
      </c>
      <c r="P44" s="83">
        <v>43462.31575231482</v>
      </c>
      <c r="Q44" s="81" t="s">
        <v>387</v>
      </c>
      <c r="R44" s="81"/>
      <c r="S44" s="81"/>
      <c r="T44" s="81"/>
      <c r="U44" s="81"/>
      <c r="V44" s="84" t="s">
        <v>471</v>
      </c>
      <c r="W44" s="83">
        <v>43462.31575231482</v>
      </c>
      <c r="X44" s="84" t="s">
        <v>589</v>
      </c>
      <c r="Y44" s="81"/>
      <c r="Z44" s="81"/>
      <c r="AA44" s="87" t="s">
        <v>742</v>
      </c>
      <c r="AB44" s="81"/>
      <c r="AC44" s="81" t="b">
        <v>0</v>
      </c>
      <c r="AD44" s="81">
        <v>0</v>
      </c>
      <c r="AE44" s="87" t="s">
        <v>864</v>
      </c>
      <c r="AF44" s="81" t="b">
        <v>0</v>
      </c>
      <c r="AG44" s="81" t="s">
        <v>872</v>
      </c>
      <c r="AH44" s="81"/>
      <c r="AI44" s="87" t="s">
        <v>864</v>
      </c>
      <c r="AJ44" s="81" t="b">
        <v>0</v>
      </c>
      <c r="AK44" s="81">
        <v>2</v>
      </c>
      <c r="AL44" s="87" t="s">
        <v>850</v>
      </c>
      <c r="AM44" s="81" t="s">
        <v>876</v>
      </c>
      <c r="AN44" s="81" t="b">
        <v>0</v>
      </c>
      <c r="AO44" s="87" t="s">
        <v>850</v>
      </c>
      <c r="AP44" s="81" t="s">
        <v>214</v>
      </c>
      <c r="AQ44" s="81">
        <v>0</v>
      </c>
      <c r="AR44" s="81">
        <v>0</v>
      </c>
      <c r="AS44" s="81"/>
      <c r="AT44" s="81"/>
      <c r="AU44" s="81"/>
      <c r="AV44" s="81"/>
      <c r="AW44" s="81"/>
      <c r="AX44" s="81"/>
      <c r="AY44" s="81"/>
      <c r="AZ44" s="81"/>
      <c r="BA44">
        <v>1</v>
      </c>
      <c r="BB44" s="80" t="str">
        <f>REPLACE(INDEX(GroupVertices[Group],MATCH(Edges[[#This Row],[Vertex 1]],GroupVertices[Vertex],0)),1,1,"")</f>
        <v>1</v>
      </c>
      <c r="BC44" s="80" t="str">
        <f>REPLACE(INDEX(GroupVertices[Group],MATCH(Edges[[#This Row],[Vertex 2]],GroupVertices[Vertex],0)),1,1,"")</f>
        <v>1</v>
      </c>
      <c r="BD44" s="48">
        <v>2</v>
      </c>
      <c r="BE44" s="49">
        <v>4.878048780487805</v>
      </c>
      <c r="BF44" s="48">
        <v>1</v>
      </c>
      <c r="BG44" s="49">
        <v>2.4390243902439024</v>
      </c>
      <c r="BH44" s="48">
        <v>0</v>
      </c>
      <c r="BI44" s="49">
        <v>0</v>
      </c>
      <c r="BJ44" s="48">
        <v>38</v>
      </c>
      <c r="BK44" s="49">
        <v>92.6829268292683</v>
      </c>
      <c r="BL44" s="48">
        <v>41</v>
      </c>
    </row>
    <row r="45" spans="1:64" ht="15">
      <c r="A45" s="66" t="s">
        <v>291</v>
      </c>
      <c r="B45" s="66" t="s">
        <v>292</v>
      </c>
      <c r="C45" s="67" t="s">
        <v>2085</v>
      </c>
      <c r="D45" s="68">
        <v>3</v>
      </c>
      <c r="E45" s="69" t="s">
        <v>132</v>
      </c>
      <c r="F45" s="70">
        <v>32</v>
      </c>
      <c r="G45" s="67"/>
      <c r="H45" s="71"/>
      <c r="I45" s="72"/>
      <c r="J45" s="72"/>
      <c r="K45" s="34" t="s">
        <v>66</v>
      </c>
      <c r="L45" s="79">
        <v>45</v>
      </c>
      <c r="M45" s="79"/>
      <c r="N45" s="74"/>
      <c r="O45" s="81" t="s">
        <v>384</v>
      </c>
      <c r="P45" s="83">
        <v>43462.31962962963</v>
      </c>
      <c r="Q45" s="81" t="s">
        <v>388</v>
      </c>
      <c r="R45" s="81"/>
      <c r="S45" s="81"/>
      <c r="T45" s="81"/>
      <c r="U45" s="81"/>
      <c r="V45" s="84" t="s">
        <v>472</v>
      </c>
      <c r="W45" s="83">
        <v>43462.31962962963</v>
      </c>
      <c r="X45" s="84" t="s">
        <v>590</v>
      </c>
      <c r="Y45" s="81"/>
      <c r="Z45" s="81"/>
      <c r="AA45" s="87" t="s">
        <v>743</v>
      </c>
      <c r="AB45" s="87" t="s">
        <v>855</v>
      </c>
      <c r="AC45" s="81" t="b">
        <v>0</v>
      </c>
      <c r="AD45" s="81">
        <v>1</v>
      </c>
      <c r="AE45" s="87" t="s">
        <v>866</v>
      </c>
      <c r="AF45" s="81" t="b">
        <v>0</v>
      </c>
      <c r="AG45" s="81" t="s">
        <v>872</v>
      </c>
      <c r="AH45" s="81"/>
      <c r="AI45" s="87" t="s">
        <v>864</v>
      </c>
      <c r="AJ45" s="81" t="b">
        <v>0</v>
      </c>
      <c r="AK45" s="81">
        <v>1</v>
      </c>
      <c r="AL45" s="87" t="s">
        <v>864</v>
      </c>
      <c r="AM45" s="81" t="s">
        <v>876</v>
      </c>
      <c r="AN45" s="81" t="b">
        <v>0</v>
      </c>
      <c r="AO45" s="87" t="s">
        <v>855</v>
      </c>
      <c r="AP45" s="81" t="s">
        <v>382</v>
      </c>
      <c r="AQ45" s="81">
        <v>0</v>
      </c>
      <c r="AR45" s="81">
        <v>0</v>
      </c>
      <c r="AS45" s="81"/>
      <c r="AT45" s="81"/>
      <c r="AU45" s="81"/>
      <c r="AV45" s="81"/>
      <c r="AW45" s="81"/>
      <c r="AX45" s="81"/>
      <c r="AY45" s="81"/>
      <c r="AZ45" s="81"/>
      <c r="BA45">
        <v>1</v>
      </c>
      <c r="BB45" s="80" t="str">
        <f>REPLACE(INDEX(GroupVertices[Group],MATCH(Edges[[#This Row],[Vertex 1]],GroupVertices[Vertex],0)),1,1,"")</f>
        <v>1</v>
      </c>
      <c r="BC45" s="80" t="str">
        <f>REPLACE(INDEX(GroupVertices[Group],MATCH(Edges[[#This Row],[Vertex 2]],GroupVertices[Vertex],0)),1,1,"")</f>
        <v>1</v>
      </c>
      <c r="BD45" s="48">
        <v>2</v>
      </c>
      <c r="BE45" s="49">
        <v>4.761904761904762</v>
      </c>
      <c r="BF45" s="48">
        <v>0</v>
      </c>
      <c r="BG45" s="49">
        <v>0</v>
      </c>
      <c r="BH45" s="48">
        <v>0</v>
      </c>
      <c r="BI45" s="49">
        <v>0</v>
      </c>
      <c r="BJ45" s="48">
        <v>40</v>
      </c>
      <c r="BK45" s="49">
        <v>95.23809523809524</v>
      </c>
      <c r="BL45" s="48">
        <v>42</v>
      </c>
    </row>
    <row r="46" spans="1:64" ht="15">
      <c r="A46" s="66" t="s">
        <v>292</v>
      </c>
      <c r="B46" s="66" t="s">
        <v>291</v>
      </c>
      <c r="C46" s="67" t="s">
        <v>2086</v>
      </c>
      <c r="D46" s="68">
        <v>4.75</v>
      </c>
      <c r="E46" s="69" t="s">
        <v>136</v>
      </c>
      <c r="F46" s="70">
        <v>29.11111111111111</v>
      </c>
      <c r="G46" s="67"/>
      <c r="H46" s="71"/>
      <c r="I46" s="72"/>
      <c r="J46" s="72"/>
      <c r="K46" s="34" t="s">
        <v>66</v>
      </c>
      <c r="L46" s="79">
        <v>46</v>
      </c>
      <c r="M46" s="79"/>
      <c r="N46" s="74"/>
      <c r="O46" s="81" t="s">
        <v>382</v>
      </c>
      <c r="P46" s="83">
        <v>43461.79738425926</v>
      </c>
      <c r="Q46" s="81" t="s">
        <v>385</v>
      </c>
      <c r="R46" s="81"/>
      <c r="S46" s="81"/>
      <c r="T46" s="81"/>
      <c r="U46" s="81"/>
      <c r="V46" s="84" t="s">
        <v>473</v>
      </c>
      <c r="W46" s="83">
        <v>43461.79738425926</v>
      </c>
      <c r="X46" s="84" t="s">
        <v>591</v>
      </c>
      <c r="Y46" s="81"/>
      <c r="Z46" s="81"/>
      <c r="AA46" s="87" t="s">
        <v>744</v>
      </c>
      <c r="AB46" s="81"/>
      <c r="AC46" s="81" t="b">
        <v>0</v>
      </c>
      <c r="AD46" s="81">
        <v>0</v>
      </c>
      <c r="AE46" s="87" t="s">
        <v>864</v>
      </c>
      <c r="AF46" s="81" t="b">
        <v>0</v>
      </c>
      <c r="AG46" s="81" t="s">
        <v>872</v>
      </c>
      <c r="AH46" s="81"/>
      <c r="AI46" s="87" t="s">
        <v>864</v>
      </c>
      <c r="AJ46" s="81" t="b">
        <v>0</v>
      </c>
      <c r="AK46" s="81">
        <v>105</v>
      </c>
      <c r="AL46" s="87" t="s">
        <v>852</v>
      </c>
      <c r="AM46" s="81" t="s">
        <v>876</v>
      </c>
      <c r="AN46" s="81" t="b">
        <v>0</v>
      </c>
      <c r="AO46" s="87" t="s">
        <v>852</v>
      </c>
      <c r="AP46" s="81" t="s">
        <v>214</v>
      </c>
      <c r="AQ46" s="81">
        <v>0</v>
      </c>
      <c r="AR46" s="81">
        <v>0</v>
      </c>
      <c r="AS46" s="81"/>
      <c r="AT46" s="81"/>
      <c r="AU46" s="81"/>
      <c r="AV46" s="81"/>
      <c r="AW46" s="81"/>
      <c r="AX46" s="81"/>
      <c r="AY46" s="81"/>
      <c r="AZ46" s="81"/>
      <c r="BA46">
        <v>2</v>
      </c>
      <c r="BB46" s="80" t="str">
        <f>REPLACE(INDEX(GroupVertices[Group],MATCH(Edges[[#This Row],[Vertex 1]],GroupVertices[Vertex],0)),1,1,"")</f>
        <v>1</v>
      </c>
      <c r="BC46" s="80" t="str">
        <f>REPLACE(INDEX(GroupVertices[Group],MATCH(Edges[[#This Row],[Vertex 2]],GroupVertices[Vertex],0)),1,1,"")</f>
        <v>1</v>
      </c>
      <c r="BD46" s="48">
        <v>0</v>
      </c>
      <c r="BE46" s="49">
        <v>0</v>
      </c>
      <c r="BF46" s="48">
        <v>1</v>
      </c>
      <c r="BG46" s="49">
        <v>2.7027027027027026</v>
      </c>
      <c r="BH46" s="48">
        <v>0</v>
      </c>
      <c r="BI46" s="49">
        <v>0</v>
      </c>
      <c r="BJ46" s="48">
        <v>36</v>
      </c>
      <c r="BK46" s="49">
        <v>97.29729729729729</v>
      </c>
      <c r="BL46" s="48">
        <v>37</v>
      </c>
    </row>
    <row r="47" spans="1:64" ht="15">
      <c r="A47" s="66" t="s">
        <v>292</v>
      </c>
      <c r="B47" s="66" t="s">
        <v>291</v>
      </c>
      <c r="C47" s="67" t="s">
        <v>2086</v>
      </c>
      <c r="D47" s="68">
        <v>4.75</v>
      </c>
      <c r="E47" s="69" t="s">
        <v>136</v>
      </c>
      <c r="F47" s="70">
        <v>29.11111111111111</v>
      </c>
      <c r="G47" s="67"/>
      <c r="H47" s="71"/>
      <c r="I47" s="72"/>
      <c r="J47" s="72"/>
      <c r="K47" s="34" t="s">
        <v>66</v>
      </c>
      <c r="L47" s="79">
        <v>47</v>
      </c>
      <c r="M47" s="79"/>
      <c r="N47" s="74"/>
      <c r="O47" s="81" t="s">
        <v>382</v>
      </c>
      <c r="P47" s="83">
        <v>43462.320335648146</v>
      </c>
      <c r="Q47" s="81" t="s">
        <v>388</v>
      </c>
      <c r="R47" s="81"/>
      <c r="S47" s="81"/>
      <c r="T47" s="81"/>
      <c r="U47" s="81"/>
      <c r="V47" s="84" t="s">
        <v>473</v>
      </c>
      <c r="W47" s="83">
        <v>43462.320335648146</v>
      </c>
      <c r="X47" s="84" t="s">
        <v>592</v>
      </c>
      <c r="Y47" s="81"/>
      <c r="Z47" s="81"/>
      <c r="AA47" s="87" t="s">
        <v>745</v>
      </c>
      <c r="AB47" s="81"/>
      <c r="AC47" s="81" t="b">
        <v>0</v>
      </c>
      <c r="AD47" s="81">
        <v>0</v>
      </c>
      <c r="AE47" s="87" t="s">
        <v>864</v>
      </c>
      <c r="AF47" s="81" t="b">
        <v>0</v>
      </c>
      <c r="AG47" s="81" t="s">
        <v>872</v>
      </c>
      <c r="AH47" s="81"/>
      <c r="AI47" s="87" t="s">
        <v>864</v>
      </c>
      <c r="AJ47" s="81" t="b">
        <v>0</v>
      </c>
      <c r="AK47" s="81">
        <v>1</v>
      </c>
      <c r="AL47" s="87" t="s">
        <v>743</v>
      </c>
      <c r="AM47" s="81" t="s">
        <v>876</v>
      </c>
      <c r="AN47" s="81" t="b">
        <v>0</v>
      </c>
      <c r="AO47" s="87" t="s">
        <v>743</v>
      </c>
      <c r="AP47" s="81" t="s">
        <v>214</v>
      </c>
      <c r="AQ47" s="81">
        <v>0</v>
      </c>
      <c r="AR47" s="81">
        <v>0</v>
      </c>
      <c r="AS47" s="81"/>
      <c r="AT47" s="81"/>
      <c r="AU47" s="81"/>
      <c r="AV47" s="81"/>
      <c r="AW47" s="81"/>
      <c r="AX47" s="81"/>
      <c r="AY47" s="81"/>
      <c r="AZ47" s="81"/>
      <c r="BA47">
        <v>2</v>
      </c>
      <c r="BB47" s="80" t="str">
        <f>REPLACE(INDEX(GroupVertices[Group],MATCH(Edges[[#This Row],[Vertex 1]],GroupVertices[Vertex],0)),1,1,"")</f>
        <v>1</v>
      </c>
      <c r="BC47" s="80" t="str">
        <f>REPLACE(INDEX(GroupVertices[Group],MATCH(Edges[[#This Row],[Vertex 2]],GroupVertices[Vertex],0)),1,1,"")</f>
        <v>1</v>
      </c>
      <c r="BD47" s="48">
        <v>2</v>
      </c>
      <c r="BE47" s="49">
        <v>4.761904761904762</v>
      </c>
      <c r="BF47" s="48">
        <v>0</v>
      </c>
      <c r="BG47" s="49">
        <v>0</v>
      </c>
      <c r="BH47" s="48">
        <v>0</v>
      </c>
      <c r="BI47" s="49">
        <v>0</v>
      </c>
      <c r="BJ47" s="48">
        <v>40</v>
      </c>
      <c r="BK47" s="49">
        <v>95.23809523809524</v>
      </c>
      <c r="BL47" s="48">
        <v>42</v>
      </c>
    </row>
    <row r="48" spans="1:64" ht="15">
      <c r="A48" s="66" t="s">
        <v>293</v>
      </c>
      <c r="B48" s="66" t="s">
        <v>291</v>
      </c>
      <c r="C48" s="67" t="s">
        <v>2085</v>
      </c>
      <c r="D48" s="68">
        <v>3</v>
      </c>
      <c r="E48" s="69" t="s">
        <v>132</v>
      </c>
      <c r="F48" s="70">
        <v>32</v>
      </c>
      <c r="G48" s="67"/>
      <c r="H48" s="71"/>
      <c r="I48" s="72"/>
      <c r="J48" s="72"/>
      <c r="K48" s="34" t="s">
        <v>65</v>
      </c>
      <c r="L48" s="79">
        <v>48</v>
      </c>
      <c r="M48" s="79"/>
      <c r="N48" s="74"/>
      <c r="O48" s="81" t="s">
        <v>382</v>
      </c>
      <c r="P48" s="83">
        <v>43462.323541666665</v>
      </c>
      <c r="Q48" s="81" t="s">
        <v>389</v>
      </c>
      <c r="R48" s="81"/>
      <c r="S48" s="81"/>
      <c r="T48" s="81"/>
      <c r="U48" s="81"/>
      <c r="V48" s="84" t="s">
        <v>474</v>
      </c>
      <c r="W48" s="83">
        <v>43462.323541666665</v>
      </c>
      <c r="X48" s="84" t="s">
        <v>593</v>
      </c>
      <c r="Y48" s="81"/>
      <c r="Z48" s="81"/>
      <c r="AA48" s="87" t="s">
        <v>746</v>
      </c>
      <c r="AB48" s="81"/>
      <c r="AC48" s="81" t="b">
        <v>0</v>
      </c>
      <c r="AD48" s="81">
        <v>0</v>
      </c>
      <c r="AE48" s="87" t="s">
        <v>864</v>
      </c>
      <c r="AF48" s="81" t="b">
        <v>0</v>
      </c>
      <c r="AG48" s="81" t="s">
        <v>872</v>
      </c>
      <c r="AH48" s="81"/>
      <c r="AI48" s="87" t="s">
        <v>864</v>
      </c>
      <c r="AJ48" s="81" t="b">
        <v>0</v>
      </c>
      <c r="AK48" s="81">
        <v>7</v>
      </c>
      <c r="AL48" s="87" t="s">
        <v>824</v>
      </c>
      <c r="AM48" s="81" t="s">
        <v>876</v>
      </c>
      <c r="AN48" s="81" t="b">
        <v>0</v>
      </c>
      <c r="AO48" s="87" t="s">
        <v>824</v>
      </c>
      <c r="AP48" s="81" t="s">
        <v>214</v>
      </c>
      <c r="AQ48" s="81">
        <v>0</v>
      </c>
      <c r="AR48" s="81">
        <v>0</v>
      </c>
      <c r="AS48" s="81"/>
      <c r="AT48" s="81"/>
      <c r="AU48" s="81"/>
      <c r="AV48" s="81"/>
      <c r="AW48" s="81"/>
      <c r="AX48" s="81"/>
      <c r="AY48" s="81"/>
      <c r="AZ48" s="81"/>
      <c r="BA48">
        <v>1</v>
      </c>
      <c r="BB48" s="80" t="str">
        <f>REPLACE(INDEX(GroupVertices[Group],MATCH(Edges[[#This Row],[Vertex 1]],GroupVertices[Vertex],0)),1,1,"")</f>
        <v>3</v>
      </c>
      <c r="BC48" s="80" t="str">
        <f>REPLACE(INDEX(GroupVertices[Group],MATCH(Edges[[#This Row],[Vertex 2]],GroupVertices[Vertex],0)),1,1,"")</f>
        <v>1</v>
      </c>
      <c r="BD48" s="48"/>
      <c r="BE48" s="49"/>
      <c r="BF48" s="48"/>
      <c r="BG48" s="49"/>
      <c r="BH48" s="48"/>
      <c r="BI48" s="49"/>
      <c r="BJ48" s="48"/>
      <c r="BK48" s="49"/>
      <c r="BL48" s="48"/>
    </row>
    <row r="49" spans="1:64" ht="15">
      <c r="A49" s="66" t="s">
        <v>293</v>
      </c>
      <c r="B49" s="66" t="s">
        <v>369</v>
      </c>
      <c r="C49" s="67" t="s">
        <v>2085</v>
      </c>
      <c r="D49" s="68">
        <v>3</v>
      </c>
      <c r="E49" s="69" t="s">
        <v>132</v>
      </c>
      <c r="F49" s="70">
        <v>32</v>
      </c>
      <c r="G49" s="67"/>
      <c r="H49" s="71"/>
      <c r="I49" s="72"/>
      <c r="J49" s="72"/>
      <c r="K49" s="34" t="s">
        <v>65</v>
      </c>
      <c r="L49" s="79">
        <v>49</v>
      </c>
      <c r="M49" s="79"/>
      <c r="N49" s="74"/>
      <c r="O49" s="81" t="s">
        <v>383</v>
      </c>
      <c r="P49" s="83">
        <v>43462.323541666665</v>
      </c>
      <c r="Q49" s="81" t="s">
        <v>389</v>
      </c>
      <c r="R49" s="81"/>
      <c r="S49" s="81"/>
      <c r="T49" s="81"/>
      <c r="U49" s="81"/>
      <c r="V49" s="84" t="s">
        <v>474</v>
      </c>
      <c r="W49" s="83">
        <v>43462.323541666665</v>
      </c>
      <c r="X49" s="84" t="s">
        <v>593</v>
      </c>
      <c r="Y49" s="81"/>
      <c r="Z49" s="81"/>
      <c r="AA49" s="87" t="s">
        <v>746</v>
      </c>
      <c r="AB49" s="81"/>
      <c r="AC49" s="81" t="b">
        <v>0</v>
      </c>
      <c r="AD49" s="81">
        <v>0</v>
      </c>
      <c r="AE49" s="87" t="s">
        <v>864</v>
      </c>
      <c r="AF49" s="81" t="b">
        <v>0</v>
      </c>
      <c r="AG49" s="81" t="s">
        <v>872</v>
      </c>
      <c r="AH49" s="81"/>
      <c r="AI49" s="87" t="s">
        <v>864</v>
      </c>
      <c r="AJ49" s="81" t="b">
        <v>0</v>
      </c>
      <c r="AK49" s="81">
        <v>7</v>
      </c>
      <c r="AL49" s="87" t="s">
        <v>824</v>
      </c>
      <c r="AM49" s="81" t="s">
        <v>876</v>
      </c>
      <c r="AN49" s="81" t="b">
        <v>0</v>
      </c>
      <c r="AO49" s="87" t="s">
        <v>824</v>
      </c>
      <c r="AP49" s="81" t="s">
        <v>214</v>
      </c>
      <c r="AQ49" s="81">
        <v>0</v>
      </c>
      <c r="AR49" s="81">
        <v>0</v>
      </c>
      <c r="AS49" s="81"/>
      <c r="AT49" s="81"/>
      <c r="AU49" s="81"/>
      <c r="AV49" s="81"/>
      <c r="AW49" s="81"/>
      <c r="AX49" s="81"/>
      <c r="AY49" s="81"/>
      <c r="AZ49" s="81"/>
      <c r="BA49">
        <v>1</v>
      </c>
      <c r="BB49" s="80" t="str">
        <f>REPLACE(INDEX(GroupVertices[Group],MATCH(Edges[[#This Row],[Vertex 1]],GroupVertices[Vertex],0)),1,1,"")</f>
        <v>3</v>
      </c>
      <c r="BC49" s="80" t="str">
        <f>REPLACE(INDEX(GroupVertices[Group],MATCH(Edges[[#This Row],[Vertex 2]],GroupVertices[Vertex],0)),1,1,"")</f>
        <v>3</v>
      </c>
      <c r="BD49" s="48"/>
      <c r="BE49" s="49"/>
      <c r="BF49" s="48"/>
      <c r="BG49" s="49"/>
      <c r="BH49" s="48"/>
      <c r="BI49" s="49"/>
      <c r="BJ49" s="48"/>
      <c r="BK49" s="49"/>
      <c r="BL49" s="48"/>
    </row>
    <row r="50" spans="1:64" ht="15">
      <c r="A50" s="66" t="s">
        <v>293</v>
      </c>
      <c r="B50" s="66" t="s">
        <v>370</v>
      </c>
      <c r="C50" s="67" t="s">
        <v>2085</v>
      </c>
      <c r="D50" s="68">
        <v>3</v>
      </c>
      <c r="E50" s="69" t="s">
        <v>132</v>
      </c>
      <c r="F50" s="70">
        <v>32</v>
      </c>
      <c r="G50" s="67"/>
      <c r="H50" s="71"/>
      <c r="I50" s="72"/>
      <c r="J50" s="72"/>
      <c r="K50" s="34" t="s">
        <v>65</v>
      </c>
      <c r="L50" s="79">
        <v>50</v>
      </c>
      <c r="M50" s="79"/>
      <c r="N50" s="74"/>
      <c r="O50" s="81" t="s">
        <v>383</v>
      </c>
      <c r="P50" s="83">
        <v>43462.323541666665</v>
      </c>
      <c r="Q50" s="81" t="s">
        <v>389</v>
      </c>
      <c r="R50" s="81"/>
      <c r="S50" s="81"/>
      <c r="T50" s="81"/>
      <c r="U50" s="81"/>
      <c r="V50" s="84" t="s">
        <v>474</v>
      </c>
      <c r="W50" s="83">
        <v>43462.323541666665</v>
      </c>
      <c r="X50" s="84" t="s">
        <v>593</v>
      </c>
      <c r="Y50" s="81"/>
      <c r="Z50" s="81"/>
      <c r="AA50" s="87" t="s">
        <v>746</v>
      </c>
      <c r="AB50" s="81"/>
      <c r="AC50" s="81" t="b">
        <v>0</v>
      </c>
      <c r="AD50" s="81">
        <v>0</v>
      </c>
      <c r="AE50" s="87" t="s">
        <v>864</v>
      </c>
      <c r="AF50" s="81" t="b">
        <v>0</v>
      </c>
      <c r="AG50" s="81" t="s">
        <v>872</v>
      </c>
      <c r="AH50" s="81"/>
      <c r="AI50" s="87" t="s">
        <v>864</v>
      </c>
      <c r="AJ50" s="81" t="b">
        <v>0</v>
      </c>
      <c r="AK50" s="81">
        <v>7</v>
      </c>
      <c r="AL50" s="87" t="s">
        <v>824</v>
      </c>
      <c r="AM50" s="81" t="s">
        <v>876</v>
      </c>
      <c r="AN50" s="81" t="b">
        <v>0</v>
      </c>
      <c r="AO50" s="87" t="s">
        <v>824</v>
      </c>
      <c r="AP50" s="81" t="s">
        <v>214</v>
      </c>
      <c r="AQ50" s="81">
        <v>0</v>
      </c>
      <c r="AR50" s="81">
        <v>0</v>
      </c>
      <c r="AS50" s="81"/>
      <c r="AT50" s="81"/>
      <c r="AU50" s="81"/>
      <c r="AV50" s="81"/>
      <c r="AW50" s="81"/>
      <c r="AX50" s="81"/>
      <c r="AY50" s="81"/>
      <c r="AZ50" s="81"/>
      <c r="BA50">
        <v>1</v>
      </c>
      <c r="BB50" s="80" t="str">
        <f>REPLACE(INDEX(GroupVertices[Group],MATCH(Edges[[#This Row],[Vertex 1]],GroupVertices[Vertex],0)),1,1,"")</f>
        <v>3</v>
      </c>
      <c r="BC50" s="80" t="str">
        <f>REPLACE(INDEX(GroupVertices[Group],MATCH(Edges[[#This Row],[Vertex 2]],GroupVertices[Vertex],0)),1,1,"")</f>
        <v>3</v>
      </c>
      <c r="BD50" s="48">
        <v>1</v>
      </c>
      <c r="BE50" s="49">
        <v>4.545454545454546</v>
      </c>
      <c r="BF50" s="48">
        <v>1</v>
      </c>
      <c r="BG50" s="49">
        <v>4.545454545454546</v>
      </c>
      <c r="BH50" s="48">
        <v>0</v>
      </c>
      <c r="BI50" s="49">
        <v>0</v>
      </c>
      <c r="BJ50" s="48">
        <v>20</v>
      </c>
      <c r="BK50" s="49">
        <v>90.9090909090909</v>
      </c>
      <c r="BL50" s="48">
        <v>22</v>
      </c>
    </row>
    <row r="51" spans="1:64" ht="15">
      <c r="A51" s="66" t="s">
        <v>294</v>
      </c>
      <c r="B51" s="66" t="s">
        <v>291</v>
      </c>
      <c r="C51" s="67" t="s">
        <v>2086</v>
      </c>
      <c r="D51" s="68">
        <v>4.75</v>
      </c>
      <c r="E51" s="69" t="s">
        <v>136</v>
      </c>
      <c r="F51" s="70">
        <v>29.11111111111111</v>
      </c>
      <c r="G51" s="67"/>
      <c r="H51" s="71"/>
      <c r="I51" s="72"/>
      <c r="J51" s="72"/>
      <c r="K51" s="34" t="s">
        <v>65</v>
      </c>
      <c r="L51" s="79">
        <v>51</v>
      </c>
      <c r="M51" s="79"/>
      <c r="N51" s="74"/>
      <c r="O51" s="81" t="s">
        <v>382</v>
      </c>
      <c r="P51" s="83">
        <v>43462.38849537037</v>
      </c>
      <c r="Q51" s="81" t="s">
        <v>389</v>
      </c>
      <c r="R51" s="81"/>
      <c r="S51" s="81"/>
      <c r="T51" s="81"/>
      <c r="U51" s="81"/>
      <c r="V51" s="84" t="s">
        <v>475</v>
      </c>
      <c r="W51" s="83">
        <v>43462.38849537037</v>
      </c>
      <c r="X51" s="84" t="s">
        <v>594</v>
      </c>
      <c r="Y51" s="81"/>
      <c r="Z51" s="81"/>
      <c r="AA51" s="87" t="s">
        <v>747</v>
      </c>
      <c r="AB51" s="81"/>
      <c r="AC51" s="81" t="b">
        <v>0</v>
      </c>
      <c r="AD51" s="81">
        <v>0</v>
      </c>
      <c r="AE51" s="87" t="s">
        <v>864</v>
      </c>
      <c r="AF51" s="81" t="b">
        <v>0</v>
      </c>
      <c r="AG51" s="81" t="s">
        <v>872</v>
      </c>
      <c r="AH51" s="81"/>
      <c r="AI51" s="87" t="s">
        <v>864</v>
      </c>
      <c r="AJ51" s="81" t="b">
        <v>0</v>
      </c>
      <c r="AK51" s="81">
        <v>7</v>
      </c>
      <c r="AL51" s="87" t="s">
        <v>824</v>
      </c>
      <c r="AM51" s="81" t="s">
        <v>876</v>
      </c>
      <c r="AN51" s="81" t="b">
        <v>0</v>
      </c>
      <c r="AO51" s="87" t="s">
        <v>824</v>
      </c>
      <c r="AP51" s="81" t="s">
        <v>214</v>
      </c>
      <c r="AQ51" s="81">
        <v>0</v>
      </c>
      <c r="AR51" s="81">
        <v>0</v>
      </c>
      <c r="AS51" s="81"/>
      <c r="AT51" s="81"/>
      <c r="AU51" s="81"/>
      <c r="AV51" s="81"/>
      <c r="AW51" s="81"/>
      <c r="AX51" s="81"/>
      <c r="AY51" s="81"/>
      <c r="AZ51" s="81"/>
      <c r="BA51">
        <v>2</v>
      </c>
      <c r="BB51" s="80" t="str">
        <f>REPLACE(INDEX(GroupVertices[Group],MATCH(Edges[[#This Row],[Vertex 1]],GroupVertices[Vertex],0)),1,1,"")</f>
        <v>3</v>
      </c>
      <c r="BC51" s="80" t="str">
        <f>REPLACE(INDEX(GroupVertices[Group],MATCH(Edges[[#This Row],[Vertex 2]],GroupVertices[Vertex],0)),1,1,"")</f>
        <v>1</v>
      </c>
      <c r="BD51" s="48"/>
      <c r="BE51" s="49"/>
      <c r="BF51" s="48"/>
      <c r="BG51" s="49"/>
      <c r="BH51" s="48"/>
      <c r="BI51" s="49"/>
      <c r="BJ51" s="48"/>
      <c r="BK51" s="49"/>
      <c r="BL51" s="48"/>
    </row>
    <row r="52" spans="1:64" ht="15">
      <c r="A52" s="66" t="s">
        <v>294</v>
      </c>
      <c r="B52" s="66" t="s">
        <v>369</v>
      </c>
      <c r="C52" s="67" t="s">
        <v>2085</v>
      </c>
      <c r="D52" s="68">
        <v>3</v>
      </c>
      <c r="E52" s="69" t="s">
        <v>132</v>
      </c>
      <c r="F52" s="70">
        <v>32</v>
      </c>
      <c r="G52" s="67"/>
      <c r="H52" s="71"/>
      <c r="I52" s="72"/>
      <c r="J52" s="72"/>
      <c r="K52" s="34" t="s">
        <v>65</v>
      </c>
      <c r="L52" s="79">
        <v>52</v>
      </c>
      <c r="M52" s="79"/>
      <c r="N52" s="74"/>
      <c r="O52" s="81" t="s">
        <v>383</v>
      </c>
      <c r="P52" s="83">
        <v>43462.38849537037</v>
      </c>
      <c r="Q52" s="81" t="s">
        <v>389</v>
      </c>
      <c r="R52" s="81"/>
      <c r="S52" s="81"/>
      <c r="T52" s="81"/>
      <c r="U52" s="81"/>
      <c r="V52" s="84" t="s">
        <v>475</v>
      </c>
      <c r="W52" s="83">
        <v>43462.38849537037</v>
      </c>
      <c r="X52" s="84" t="s">
        <v>594</v>
      </c>
      <c r="Y52" s="81"/>
      <c r="Z52" s="81"/>
      <c r="AA52" s="87" t="s">
        <v>747</v>
      </c>
      <c r="AB52" s="81"/>
      <c r="AC52" s="81" t="b">
        <v>0</v>
      </c>
      <c r="AD52" s="81">
        <v>0</v>
      </c>
      <c r="AE52" s="87" t="s">
        <v>864</v>
      </c>
      <c r="AF52" s="81" t="b">
        <v>0</v>
      </c>
      <c r="AG52" s="81" t="s">
        <v>872</v>
      </c>
      <c r="AH52" s="81"/>
      <c r="AI52" s="87" t="s">
        <v>864</v>
      </c>
      <c r="AJ52" s="81" t="b">
        <v>0</v>
      </c>
      <c r="AK52" s="81">
        <v>7</v>
      </c>
      <c r="AL52" s="87" t="s">
        <v>824</v>
      </c>
      <c r="AM52" s="81" t="s">
        <v>876</v>
      </c>
      <c r="AN52" s="81" t="b">
        <v>0</v>
      </c>
      <c r="AO52" s="87" t="s">
        <v>824</v>
      </c>
      <c r="AP52" s="81" t="s">
        <v>214</v>
      </c>
      <c r="AQ52" s="81">
        <v>0</v>
      </c>
      <c r="AR52" s="81">
        <v>0</v>
      </c>
      <c r="AS52" s="81"/>
      <c r="AT52" s="81"/>
      <c r="AU52" s="81"/>
      <c r="AV52" s="81"/>
      <c r="AW52" s="81"/>
      <c r="AX52" s="81"/>
      <c r="AY52" s="81"/>
      <c r="AZ52" s="81"/>
      <c r="BA52">
        <v>1</v>
      </c>
      <c r="BB52" s="80" t="str">
        <f>REPLACE(INDEX(GroupVertices[Group],MATCH(Edges[[#This Row],[Vertex 1]],GroupVertices[Vertex],0)),1,1,"")</f>
        <v>3</v>
      </c>
      <c r="BC52" s="80" t="str">
        <f>REPLACE(INDEX(GroupVertices[Group],MATCH(Edges[[#This Row],[Vertex 2]],GroupVertices[Vertex],0)),1,1,"")</f>
        <v>3</v>
      </c>
      <c r="BD52" s="48"/>
      <c r="BE52" s="49"/>
      <c r="BF52" s="48"/>
      <c r="BG52" s="49"/>
      <c r="BH52" s="48"/>
      <c r="BI52" s="49"/>
      <c r="BJ52" s="48"/>
      <c r="BK52" s="49"/>
      <c r="BL52" s="48"/>
    </row>
    <row r="53" spans="1:64" ht="15">
      <c r="A53" s="66" t="s">
        <v>294</v>
      </c>
      <c r="B53" s="66" t="s">
        <v>370</v>
      </c>
      <c r="C53" s="67" t="s">
        <v>2085</v>
      </c>
      <c r="D53" s="68">
        <v>3</v>
      </c>
      <c r="E53" s="69" t="s">
        <v>132</v>
      </c>
      <c r="F53" s="70">
        <v>32</v>
      </c>
      <c r="G53" s="67"/>
      <c r="H53" s="71"/>
      <c r="I53" s="72"/>
      <c r="J53" s="72"/>
      <c r="K53" s="34" t="s">
        <v>65</v>
      </c>
      <c r="L53" s="79">
        <v>53</v>
      </c>
      <c r="M53" s="79"/>
      <c r="N53" s="74"/>
      <c r="O53" s="81" t="s">
        <v>383</v>
      </c>
      <c r="P53" s="83">
        <v>43462.38849537037</v>
      </c>
      <c r="Q53" s="81" t="s">
        <v>389</v>
      </c>
      <c r="R53" s="81"/>
      <c r="S53" s="81"/>
      <c r="T53" s="81"/>
      <c r="U53" s="81"/>
      <c r="V53" s="84" t="s">
        <v>475</v>
      </c>
      <c r="W53" s="83">
        <v>43462.38849537037</v>
      </c>
      <c r="X53" s="84" t="s">
        <v>594</v>
      </c>
      <c r="Y53" s="81"/>
      <c r="Z53" s="81"/>
      <c r="AA53" s="87" t="s">
        <v>747</v>
      </c>
      <c r="AB53" s="81"/>
      <c r="AC53" s="81" t="b">
        <v>0</v>
      </c>
      <c r="AD53" s="81">
        <v>0</v>
      </c>
      <c r="AE53" s="87" t="s">
        <v>864</v>
      </c>
      <c r="AF53" s="81" t="b">
        <v>0</v>
      </c>
      <c r="AG53" s="81" t="s">
        <v>872</v>
      </c>
      <c r="AH53" s="81"/>
      <c r="AI53" s="87" t="s">
        <v>864</v>
      </c>
      <c r="AJ53" s="81" t="b">
        <v>0</v>
      </c>
      <c r="AK53" s="81">
        <v>7</v>
      </c>
      <c r="AL53" s="87" t="s">
        <v>824</v>
      </c>
      <c r="AM53" s="81" t="s">
        <v>876</v>
      </c>
      <c r="AN53" s="81" t="b">
        <v>0</v>
      </c>
      <c r="AO53" s="87" t="s">
        <v>824</v>
      </c>
      <c r="AP53" s="81" t="s">
        <v>214</v>
      </c>
      <c r="AQ53" s="81">
        <v>0</v>
      </c>
      <c r="AR53" s="81">
        <v>0</v>
      </c>
      <c r="AS53" s="81"/>
      <c r="AT53" s="81"/>
      <c r="AU53" s="81"/>
      <c r="AV53" s="81"/>
      <c r="AW53" s="81"/>
      <c r="AX53" s="81"/>
      <c r="AY53" s="81"/>
      <c r="AZ53" s="81"/>
      <c r="BA53">
        <v>1</v>
      </c>
      <c r="BB53" s="80" t="str">
        <f>REPLACE(INDEX(GroupVertices[Group],MATCH(Edges[[#This Row],[Vertex 1]],GroupVertices[Vertex],0)),1,1,"")</f>
        <v>3</v>
      </c>
      <c r="BC53" s="80" t="str">
        <f>REPLACE(INDEX(GroupVertices[Group],MATCH(Edges[[#This Row],[Vertex 2]],GroupVertices[Vertex],0)),1,1,"")</f>
        <v>3</v>
      </c>
      <c r="BD53" s="48">
        <v>1</v>
      </c>
      <c r="BE53" s="49">
        <v>4.545454545454546</v>
      </c>
      <c r="BF53" s="48">
        <v>1</v>
      </c>
      <c r="BG53" s="49">
        <v>4.545454545454546</v>
      </c>
      <c r="BH53" s="48">
        <v>0</v>
      </c>
      <c r="BI53" s="49">
        <v>0</v>
      </c>
      <c r="BJ53" s="48">
        <v>20</v>
      </c>
      <c r="BK53" s="49">
        <v>90.9090909090909</v>
      </c>
      <c r="BL53" s="48">
        <v>22</v>
      </c>
    </row>
    <row r="54" spans="1:64" ht="15">
      <c r="A54" s="66" t="s">
        <v>294</v>
      </c>
      <c r="B54" s="66" t="s">
        <v>291</v>
      </c>
      <c r="C54" s="67" t="s">
        <v>2086</v>
      </c>
      <c r="D54" s="68">
        <v>4.75</v>
      </c>
      <c r="E54" s="69" t="s">
        <v>136</v>
      </c>
      <c r="F54" s="70">
        <v>29.11111111111111</v>
      </c>
      <c r="G54" s="67"/>
      <c r="H54" s="71"/>
      <c r="I54" s="72"/>
      <c r="J54" s="72"/>
      <c r="K54" s="34" t="s">
        <v>65</v>
      </c>
      <c r="L54" s="79">
        <v>54</v>
      </c>
      <c r="M54" s="79"/>
      <c r="N54" s="74"/>
      <c r="O54" s="81" t="s">
        <v>382</v>
      </c>
      <c r="P54" s="83">
        <v>43462.38859953704</v>
      </c>
      <c r="Q54" s="81" t="s">
        <v>385</v>
      </c>
      <c r="R54" s="81"/>
      <c r="S54" s="81"/>
      <c r="T54" s="81"/>
      <c r="U54" s="81"/>
      <c r="V54" s="84" t="s">
        <v>475</v>
      </c>
      <c r="W54" s="83">
        <v>43462.38859953704</v>
      </c>
      <c r="X54" s="84" t="s">
        <v>595</v>
      </c>
      <c r="Y54" s="81"/>
      <c r="Z54" s="81"/>
      <c r="AA54" s="87" t="s">
        <v>748</v>
      </c>
      <c r="AB54" s="81"/>
      <c r="AC54" s="81" t="b">
        <v>0</v>
      </c>
      <c r="AD54" s="81">
        <v>0</v>
      </c>
      <c r="AE54" s="87" t="s">
        <v>864</v>
      </c>
      <c r="AF54" s="81" t="b">
        <v>0</v>
      </c>
      <c r="AG54" s="81" t="s">
        <v>872</v>
      </c>
      <c r="AH54" s="81"/>
      <c r="AI54" s="87" t="s">
        <v>864</v>
      </c>
      <c r="AJ54" s="81" t="b">
        <v>0</v>
      </c>
      <c r="AK54" s="81">
        <v>105</v>
      </c>
      <c r="AL54" s="87" t="s">
        <v>852</v>
      </c>
      <c r="AM54" s="81" t="s">
        <v>876</v>
      </c>
      <c r="AN54" s="81" t="b">
        <v>0</v>
      </c>
      <c r="AO54" s="87" t="s">
        <v>852</v>
      </c>
      <c r="AP54" s="81" t="s">
        <v>214</v>
      </c>
      <c r="AQ54" s="81">
        <v>0</v>
      </c>
      <c r="AR54" s="81">
        <v>0</v>
      </c>
      <c r="AS54" s="81"/>
      <c r="AT54" s="81"/>
      <c r="AU54" s="81"/>
      <c r="AV54" s="81"/>
      <c r="AW54" s="81"/>
      <c r="AX54" s="81"/>
      <c r="AY54" s="81"/>
      <c r="AZ54" s="81"/>
      <c r="BA54">
        <v>2</v>
      </c>
      <c r="BB54" s="80" t="str">
        <f>REPLACE(INDEX(GroupVertices[Group],MATCH(Edges[[#This Row],[Vertex 1]],GroupVertices[Vertex],0)),1,1,"")</f>
        <v>3</v>
      </c>
      <c r="BC54" s="80" t="str">
        <f>REPLACE(INDEX(GroupVertices[Group],MATCH(Edges[[#This Row],[Vertex 2]],GroupVertices[Vertex],0)),1,1,"")</f>
        <v>1</v>
      </c>
      <c r="BD54" s="48">
        <v>0</v>
      </c>
      <c r="BE54" s="49">
        <v>0</v>
      </c>
      <c r="BF54" s="48">
        <v>1</v>
      </c>
      <c r="BG54" s="49">
        <v>2.7027027027027026</v>
      </c>
      <c r="BH54" s="48">
        <v>0</v>
      </c>
      <c r="BI54" s="49">
        <v>0</v>
      </c>
      <c r="BJ54" s="48">
        <v>36</v>
      </c>
      <c r="BK54" s="49">
        <v>97.29729729729729</v>
      </c>
      <c r="BL54" s="48">
        <v>37</v>
      </c>
    </row>
    <row r="55" spans="1:64" ht="15">
      <c r="A55" s="66" t="s">
        <v>295</v>
      </c>
      <c r="B55" s="66" t="s">
        <v>291</v>
      </c>
      <c r="C55" s="67" t="s">
        <v>2085</v>
      </c>
      <c r="D55" s="68">
        <v>3</v>
      </c>
      <c r="E55" s="69" t="s">
        <v>132</v>
      </c>
      <c r="F55" s="70">
        <v>32</v>
      </c>
      <c r="G55" s="67"/>
      <c r="H55" s="71"/>
      <c r="I55" s="72"/>
      <c r="J55" s="72"/>
      <c r="K55" s="34" t="s">
        <v>65</v>
      </c>
      <c r="L55" s="79">
        <v>55</v>
      </c>
      <c r="M55" s="79"/>
      <c r="N55" s="74"/>
      <c r="O55" s="81" t="s">
        <v>382</v>
      </c>
      <c r="P55" s="83">
        <v>43462.40289351852</v>
      </c>
      <c r="Q55" s="81" t="s">
        <v>385</v>
      </c>
      <c r="R55" s="81"/>
      <c r="S55" s="81"/>
      <c r="T55" s="81"/>
      <c r="U55" s="81"/>
      <c r="V55" s="84" t="s">
        <v>476</v>
      </c>
      <c r="W55" s="83">
        <v>43462.40289351852</v>
      </c>
      <c r="X55" s="84" t="s">
        <v>596</v>
      </c>
      <c r="Y55" s="81"/>
      <c r="Z55" s="81"/>
      <c r="AA55" s="87" t="s">
        <v>749</v>
      </c>
      <c r="AB55" s="81"/>
      <c r="AC55" s="81" t="b">
        <v>0</v>
      </c>
      <c r="AD55" s="81">
        <v>0</v>
      </c>
      <c r="AE55" s="87" t="s">
        <v>864</v>
      </c>
      <c r="AF55" s="81" t="b">
        <v>0</v>
      </c>
      <c r="AG55" s="81" t="s">
        <v>872</v>
      </c>
      <c r="AH55" s="81"/>
      <c r="AI55" s="87" t="s">
        <v>864</v>
      </c>
      <c r="AJ55" s="81" t="b">
        <v>0</v>
      </c>
      <c r="AK55" s="81">
        <v>105</v>
      </c>
      <c r="AL55" s="87" t="s">
        <v>852</v>
      </c>
      <c r="AM55" s="81" t="s">
        <v>876</v>
      </c>
      <c r="AN55" s="81" t="b">
        <v>0</v>
      </c>
      <c r="AO55" s="87" t="s">
        <v>852</v>
      </c>
      <c r="AP55" s="81" t="s">
        <v>214</v>
      </c>
      <c r="AQ55" s="81">
        <v>0</v>
      </c>
      <c r="AR55" s="81">
        <v>0</v>
      </c>
      <c r="AS55" s="81"/>
      <c r="AT55" s="81"/>
      <c r="AU55" s="81"/>
      <c r="AV55" s="81"/>
      <c r="AW55" s="81"/>
      <c r="AX55" s="81"/>
      <c r="AY55" s="81"/>
      <c r="AZ55" s="81"/>
      <c r="BA55">
        <v>1</v>
      </c>
      <c r="BB55" s="80" t="str">
        <f>REPLACE(INDEX(GroupVertices[Group],MATCH(Edges[[#This Row],[Vertex 1]],GroupVertices[Vertex],0)),1,1,"")</f>
        <v>1</v>
      </c>
      <c r="BC55" s="80" t="str">
        <f>REPLACE(INDEX(GroupVertices[Group],MATCH(Edges[[#This Row],[Vertex 2]],GroupVertices[Vertex],0)),1,1,"")</f>
        <v>1</v>
      </c>
      <c r="BD55" s="48">
        <v>0</v>
      </c>
      <c r="BE55" s="49">
        <v>0</v>
      </c>
      <c r="BF55" s="48">
        <v>1</v>
      </c>
      <c r="BG55" s="49">
        <v>2.7027027027027026</v>
      </c>
      <c r="BH55" s="48">
        <v>0</v>
      </c>
      <c r="BI55" s="49">
        <v>0</v>
      </c>
      <c r="BJ55" s="48">
        <v>36</v>
      </c>
      <c r="BK55" s="49">
        <v>97.29729729729729</v>
      </c>
      <c r="BL55" s="48">
        <v>37</v>
      </c>
    </row>
    <row r="56" spans="1:64" ht="15">
      <c r="A56" s="66" t="s">
        <v>296</v>
      </c>
      <c r="B56" s="66" t="s">
        <v>291</v>
      </c>
      <c r="C56" s="67" t="s">
        <v>2085</v>
      </c>
      <c r="D56" s="68">
        <v>3</v>
      </c>
      <c r="E56" s="69" t="s">
        <v>132</v>
      </c>
      <c r="F56" s="70">
        <v>32</v>
      </c>
      <c r="G56" s="67"/>
      <c r="H56" s="71"/>
      <c r="I56" s="72"/>
      <c r="J56" s="72"/>
      <c r="K56" s="34" t="s">
        <v>65</v>
      </c>
      <c r="L56" s="79">
        <v>56</v>
      </c>
      <c r="M56" s="79"/>
      <c r="N56" s="74"/>
      <c r="O56" s="81" t="s">
        <v>382</v>
      </c>
      <c r="P56" s="83">
        <v>43462.42092592592</v>
      </c>
      <c r="Q56" s="81" t="s">
        <v>385</v>
      </c>
      <c r="R56" s="81"/>
      <c r="S56" s="81"/>
      <c r="T56" s="81"/>
      <c r="U56" s="81"/>
      <c r="V56" s="84" t="s">
        <v>477</v>
      </c>
      <c r="W56" s="83">
        <v>43462.42092592592</v>
      </c>
      <c r="X56" s="84" t="s">
        <v>597</v>
      </c>
      <c r="Y56" s="81"/>
      <c r="Z56" s="81"/>
      <c r="AA56" s="87" t="s">
        <v>750</v>
      </c>
      <c r="AB56" s="81"/>
      <c r="AC56" s="81" t="b">
        <v>0</v>
      </c>
      <c r="AD56" s="81">
        <v>0</v>
      </c>
      <c r="AE56" s="87" t="s">
        <v>864</v>
      </c>
      <c r="AF56" s="81" t="b">
        <v>0</v>
      </c>
      <c r="AG56" s="81" t="s">
        <v>872</v>
      </c>
      <c r="AH56" s="81"/>
      <c r="AI56" s="87" t="s">
        <v>864</v>
      </c>
      <c r="AJ56" s="81" t="b">
        <v>0</v>
      </c>
      <c r="AK56" s="81">
        <v>105</v>
      </c>
      <c r="AL56" s="87" t="s">
        <v>852</v>
      </c>
      <c r="AM56" s="81" t="s">
        <v>876</v>
      </c>
      <c r="AN56" s="81" t="b">
        <v>0</v>
      </c>
      <c r="AO56" s="87" t="s">
        <v>852</v>
      </c>
      <c r="AP56" s="81" t="s">
        <v>214</v>
      </c>
      <c r="AQ56" s="81">
        <v>0</v>
      </c>
      <c r="AR56" s="81">
        <v>0</v>
      </c>
      <c r="AS56" s="81"/>
      <c r="AT56" s="81"/>
      <c r="AU56" s="81"/>
      <c r="AV56" s="81"/>
      <c r="AW56" s="81"/>
      <c r="AX56" s="81"/>
      <c r="AY56" s="81"/>
      <c r="AZ56" s="81"/>
      <c r="BA56">
        <v>1</v>
      </c>
      <c r="BB56" s="80" t="str">
        <f>REPLACE(INDEX(GroupVertices[Group],MATCH(Edges[[#This Row],[Vertex 1]],GroupVertices[Vertex],0)),1,1,"")</f>
        <v>1</v>
      </c>
      <c r="BC56" s="80" t="str">
        <f>REPLACE(INDEX(GroupVertices[Group],MATCH(Edges[[#This Row],[Vertex 2]],GroupVertices[Vertex],0)),1,1,"")</f>
        <v>1</v>
      </c>
      <c r="BD56" s="48">
        <v>0</v>
      </c>
      <c r="BE56" s="49">
        <v>0</v>
      </c>
      <c r="BF56" s="48">
        <v>1</v>
      </c>
      <c r="BG56" s="49">
        <v>2.7027027027027026</v>
      </c>
      <c r="BH56" s="48">
        <v>0</v>
      </c>
      <c r="BI56" s="49">
        <v>0</v>
      </c>
      <c r="BJ56" s="48">
        <v>36</v>
      </c>
      <c r="BK56" s="49">
        <v>97.29729729729729</v>
      </c>
      <c r="BL56" s="48">
        <v>37</v>
      </c>
    </row>
    <row r="57" spans="1:64" ht="15">
      <c r="A57" s="66" t="s">
        <v>297</v>
      </c>
      <c r="B57" s="66" t="s">
        <v>291</v>
      </c>
      <c r="C57" s="67" t="s">
        <v>2085</v>
      </c>
      <c r="D57" s="68">
        <v>3</v>
      </c>
      <c r="E57" s="69" t="s">
        <v>132</v>
      </c>
      <c r="F57" s="70">
        <v>32</v>
      </c>
      <c r="G57" s="67"/>
      <c r="H57" s="71"/>
      <c r="I57" s="72"/>
      <c r="J57" s="72"/>
      <c r="K57" s="34" t="s">
        <v>65</v>
      </c>
      <c r="L57" s="79">
        <v>57</v>
      </c>
      <c r="M57" s="79"/>
      <c r="N57" s="74"/>
      <c r="O57" s="81" t="s">
        <v>384</v>
      </c>
      <c r="P57" s="83">
        <v>43462.42400462963</v>
      </c>
      <c r="Q57" s="81" t="s">
        <v>390</v>
      </c>
      <c r="R57" s="81"/>
      <c r="S57" s="81"/>
      <c r="T57" s="81"/>
      <c r="U57" s="81"/>
      <c r="V57" s="84" t="s">
        <v>478</v>
      </c>
      <c r="W57" s="83">
        <v>43462.42400462963</v>
      </c>
      <c r="X57" s="84" t="s">
        <v>598</v>
      </c>
      <c r="Y57" s="81"/>
      <c r="Z57" s="81"/>
      <c r="AA57" s="87" t="s">
        <v>751</v>
      </c>
      <c r="AB57" s="87" t="s">
        <v>852</v>
      </c>
      <c r="AC57" s="81" t="b">
        <v>0</v>
      </c>
      <c r="AD57" s="81">
        <v>2</v>
      </c>
      <c r="AE57" s="87" t="s">
        <v>865</v>
      </c>
      <c r="AF57" s="81" t="b">
        <v>0</v>
      </c>
      <c r="AG57" s="81" t="s">
        <v>872</v>
      </c>
      <c r="AH57" s="81"/>
      <c r="AI57" s="87" t="s">
        <v>864</v>
      </c>
      <c r="AJ57" s="81" t="b">
        <v>0</v>
      </c>
      <c r="AK57" s="81">
        <v>0</v>
      </c>
      <c r="AL57" s="87" t="s">
        <v>864</v>
      </c>
      <c r="AM57" s="81" t="s">
        <v>876</v>
      </c>
      <c r="AN57" s="81" t="b">
        <v>0</v>
      </c>
      <c r="AO57" s="87" t="s">
        <v>852</v>
      </c>
      <c r="AP57" s="81" t="s">
        <v>214</v>
      </c>
      <c r="AQ57" s="81">
        <v>0</v>
      </c>
      <c r="AR57" s="81">
        <v>0</v>
      </c>
      <c r="AS57" s="81"/>
      <c r="AT57" s="81"/>
      <c r="AU57" s="81"/>
      <c r="AV57" s="81"/>
      <c r="AW57" s="81"/>
      <c r="AX57" s="81"/>
      <c r="AY57" s="81"/>
      <c r="AZ57" s="81"/>
      <c r="BA57">
        <v>1</v>
      </c>
      <c r="BB57" s="80" t="str">
        <f>REPLACE(INDEX(GroupVertices[Group],MATCH(Edges[[#This Row],[Vertex 1]],GroupVertices[Vertex],0)),1,1,"")</f>
        <v>1</v>
      </c>
      <c r="BC57" s="80" t="str">
        <f>REPLACE(INDEX(GroupVertices[Group],MATCH(Edges[[#This Row],[Vertex 2]],GroupVertices[Vertex],0)),1,1,"")</f>
        <v>1</v>
      </c>
      <c r="BD57" s="48">
        <v>0</v>
      </c>
      <c r="BE57" s="49">
        <v>0</v>
      </c>
      <c r="BF57" s="48">
        <v>0</v>
      </c>
      <c r="BG57" s="49">
        <v>0</v>
      </c>
      <c r="BH57" s="48">
        <v>0</v>
      </c>
      <c r="BI57" s="49">
        <v>0</v>
      </c>
      <c r="BJ57" s="48">
        <v>3</v>
      </c>
      <c r="BK57" s="49">
        <v>100</v>
      </c>
      <c r="BL57" s="48">
        <v>3</v>
      </c>
    </row>
    <row r="58" spans="1:64" ht="15">
      <c r="A58" s="66" t="s">
        <v>298</v>
      </c>
      <c r="B58" s="66" t="s">
        <v>291</v>
      </c>
      <c r="C58" s="67" t="s">
        <v>2085</v>
      </c>
      <c r="D58" s="68">
        <v>3</v>
      </c>
      <c r="E58" s="69" t="s">
        <v>132</v>
      </c>
      <c r="F58" s="70">
        <v>32</v>
      </c>
      <c r="G58" s="67"/>
      <c r="H58" s="71"/>
      <c r="I58" s="72"/>
      <c r="J58" s="72"/>
      <c r="K58" s="34" t="s">
        <v>65</v>
      </c>
      <c r="L58" s="79">
        <v>58</v>
      </c>
      <c r="M58" s="79"/>
      <c r="N58" s="74"/>
      <c r="O58" s="81" t="s">
        <v>382</v>
      </c>
      <c r="P58" s="83">
        <v>43462.439363425925</v>
      </c>
      <c r="Q58" s="81" t="s">
        <v>385</v>
      </c>
      <c r="R58" s="81"/>
      <c r="S58" s="81"/>
      <c r="T58" s="81"/>
      <c r="U58" s="81"/>
      <c r="V58" s="84" t="s">
        <v>479</v>
      </c>
      <c r="W58" s="83">
        <v>43462.439363425925</v>
      </c>
      <c r="X58" s="84" t="s">
        <v>599</v>
      </c>
      <c r="Y58" s="81"/>
      <c r="Z58" s="81"/>
      <c r="AA58" s="87" t="s">
        <v>752</v>
      </c>
      <c r="AB58" s="81"/>
      <c r="AC58" s="81" t="b">
        <v>0</v>
      </c>
      <c r="AD58" s="81">
        <v>0</v>
      </c>
      <c r="AE58" s="87" t="s">
        <v>864</v>
      </c>
      <c r="AF58" s="81" t="b">
        <v>0</v>
      </c>
      <c r="AG58" s="81" t="s">
        <v>872</v>
      </c>
      <c r="AH58" s="81"/>
      <c r="AI58" s="87" t="s">
        <v>864</v>
      </c>
      <c r="AJ58" s="81" t="b">
        <v>0</v>
      </c>
      <c r="AK58" s="81">
        <v>105</v>
      </c>
      <c r="AL58" s="87" t="s">
        <v>852</v>
      </c>
      <c r="AM58" s="81" t="s">
        <v>876</v>
      </c>
      <c r="AN58" s="81" t="b">
        <v>0</v>
      </c>
      <c r="AO58" s="87" t="s">
        <v>852</v>
      </c>
      <c r="AP58" s="81" t="s">
        <v>214</v>
      </c>
      <c r="AQ58" s="81">
        <v>0</v>
      </c>
      <c r="AR58" s="81">
        <v>0</v>
      </c>
      <c r="AS58" s="81"/>
      <c r="AT58" s="81"/>
      <c r="AU58" s="81"/>
      <c r="AV58" s="81"/>
      <c r="AW58" s="81"/>
      <c r="AX58" s="81"/>
      <c r="AY58" s="81"/>
      <c r="AZ58" s="81"/>
      <c r="BA58">
        <v>1</v>
      </c>
      <c r="BB58" s="80" t="str">
        <f>REPLACE(INDEX(GroupVertices[Group],MATCH(Edges[[#This Row],[Vertex 1]],GroupVertices[Vertex],0)),1,1,"")</f>
        <v>1</v>
      </c>
      <c r="BC58" s="80" t="str">
        <f>REPLACE(INDEX(GroupVertices[Group],MATCH(Edges[[#This Row],[Vertex 2]],GroupVertices[Vertex],0)),1,1,"")</f>
        <v>1</v>
      </c>
      <c r="BD58" s="48">
        <v>0</v>
      </c>
      <c r="BE58" s="49">
        <v>0</v>
      </c>
      <c r="BF58" s="48">
        <v>1</v>
      </c>
      <c r="BG58" s="49">
        <v>2.7027027027027026</v>
      </c>
      <c r="BH58" s="48">
        <v>0</v>
      </c>
      <c r="BI58" s="49">
        <v>0</v>
      </c>
      <c r="BJ58" s="48">
        <v>36</v>
      </c>
      <c r="BK58" s="49">
        <v>97.29729729729729</v>
      </c>
      <c r="BL58" s="48">
        <v>37</v>
      </c>
    </row>
    <row r="59" spans="1:64" ht="15">
      <c r="A59" s="66" t="s">
        <v>299</v>
      </c>
      <c r="B59" s="66" t="s">
        <v>291</v>
      </c>
      <c r="C59" s="67" t="s">
        <v>2085</v>
      </c>
      <c r="D59" s="68">
        <v>3</v>
      </c>
      <c r="E59" s="69" t="s">
        <v>132</v>
      </c>
      <c r="F59" s="70">
        <v>32</v>
      </c>
      <c r="G59" s="67"/>
      <c r="H59" s="71"/>
      <c r="I59" s="72"/>
      <c r="J59" s="72"/>
      <c r="K59" s="34" t="s">
        <v>65</v>
      </c>
      <c r="L59" s="79">
        <v>59</v>
      </c>
      <c r="M59" s="79"/>
      <c r="N59" s="74"/>
      <c r="O59" s="81" t="s">
        <v>382</v>
      </c>
      <c r="P59" s="83">
        <v>43462.45024305556</v>
      </c>
      <c r="Q59" s="81" t="s">
        <v>385</v>
      </c>
      <c r="R59" s="81"/>
      <c r="S59" s="81"/>
      <c r="T59" s="81"/>
      <c r="U59" s="81"/>
      <c r="V59" s="84" t="s">
        <v>480</v>
      </c>
      <c r="W59" s="83">
        <v>43462.45024305556</v>
      </c>
      <c r="X59" s="84" t="s">
        <v>600</v>
      </c>
      <c r="Y59" s="81"/>
      <c r="Z59" s="81"/>
      <c r="AA59" s="87" t="s">
        <v>753</v>
      </c>
      <c r="AB59" s="81"/>
      <c r="AC59" s="81" t="b">
        <v>0</v>
      </c>
      <c r="AD59" s="81">
        <v>0</v>
      </c>
      <c r="AE59" s="87" t="s">
        <v>864</v>
      </c>
      <c r="AF59" s="81" t="b">
        <v>0</v>
      </c>
      <c r="AG59" s="81" t="s">
        <v>872</v>
      </c>
      <c r="AH59" s="81"/>
      <c r="AI59" s="87" t="s">
        <v>864</v>
      </c>
      <c r="AJ59" s="81" t="b">
        <v>0</v>
      </c>
      <c r="AK59" s="81">
        <v>105</v>
      </c>
      <c r="AL59" s="87" t="s">
        <v>852</v>
      </c>
      <c r="AM59" s="81" t="s">
        <v>876</v>
      </c>
      <c r="AN59" s="81" t="b">
        <v>0</v>
      </c>
      <c r="AO59" s="87" t="s">
        <v>852</v>
      </c>
      <c r="AP59" s="81" t="s">
        <v>214</v>
      </c>
      <c r="AQ59" s="81">
        <v>0</v>
      </c>
      <c r="AR59" s="81">
        <v>0</v>
      </c>
      <c r="AS59" s="81"/>
      <c r="AT59" s="81"/>
      <c r="AU59" s="81"/>
      <c r="AV59" s="81"/>
      <c r="AW59" s="81"/>
      <c r="AX59" s="81"/>
      <c r="AY59" s="81"/>
      <c r="AZ59" s="81"/>
      <c r="BA59">
        <v>1</v>
      </c>
      <c r="BB59" s="80" t="str">
        <f>REPLACE(INDEX(GroupVertices[Group],MATCH(Edges[[#This Row],[Vertex 1]],GroupVertices[Vertex],0)),1,1,"")</f>
        <v>1</v>
      </c>
      <c r="BC59" s="80" t="str">
        <f>REPLACE(INDEX(GroupVertices[Group],MATCH(Edges[[#This Row],[Vertex 2]],GroupVertices[Vertex],0)),1,1,"")</f>
        <v>1</v>
      </c>
      <c r="BD59" s="48">
        <v>0</v>
      </c>
      <c r="BE59" s="49">
        <v>0</v>
      </c>
      <c r="BF59" s="48">
        <v>1</v>
      </c>
      <c r="BG59" s="49">
        <v>2.7027027027027026</v>
      </c>
      <c r="BH59" s="48">
        <v>0</v>
      </c>
      <c r="BI59" s="49">
        <v>0</v>
      </c>
      <c r="BJ59" s="48">
        <v>36</v>
      </c>
      <c r="BK59" s="49">
        <v>97.29729729729729</v>
      </c>
      <c r="BL59" s="48">
        <v>37</v>
      </c>
    </row>
    <row r="60" spans="1:64" ht="15">
      <c r="A60" s="66" t="s">
        <v>300</v>
      </c>
      <c r="B60" s="66" t="s">
        <v>291</v>
      </c>
      <c r="C60" s="67" t="s">
        <v>2085</v>
      </c>
      <c r="D60" s="68">
        <v>3</v>
      </c>
      <c r="E60" s="69" t="s">
        <v>132</v>
      </c>
      <c r="F60" s="70">
        <v>32</v>
      </c>
      <c r="G60" s="67"/>
      <c r="H60" s="71"/>
      <c r="I60" s="72"/>
      <c r="J60" s="72"/>
      <c r="K60" s="34" t="s">
        <v>65</v>
      </c>
      <c r="L60" s="79">
        <v>60</v>
      </c>
      <c r="M60" s="79"/>
      <c r="N60" s="74"/>
      <c r="O60" s="81" t="s">
        <v>382</v>
      </c>
      <c r="P60" s="83">
        <v>43462.451944444445</v>
      </c>
      <c r="Q60" s="81" t="s">
        <v>385</v>
      </c>
      <c r="R60" s="81"/>
      <c r="S60" s="81"/>
      <c r="T60" s="81"/>
      <c r="U60" s="81"/>
      <c r="V60" s="84" t="s">
        <v>481</v>
      </c>
      <c r="W60" s="83">
        <v>43462.451944444445</v>
      </c>
      <c r="X60" s="84" t="s">
        <v>601</v>
      </c>
      <c r="Y60" s="81"/>
      <c r="Z60" s="81"/>
      <c r="AA60" s="87" t="s">
        <v>754</v>
      </c>
      <c r="AB60" s="81"/>
      <c r="AC60" s="81" t="b">
        <v>0</v>
      </c>
      <c r="AD60" s="81">
        <v>0</v>
      </c>
      <c r="AE60" s="87" t="s">
        <v>864</v>
      </c>
      <c r="AF60" s="81" t="b">
        <v>0</v>
      </c>
      <c r="AG60" s="81" t="s">
        <v>872</v>
      </c>
      <c r="AH60" s="81"/>
      <c r="AI60" s="87" t="s">
        <v>864</v>
      </c>
      <c r="AJ60" s="81" t="b">
        <v>0</v>
      </c>
      <c r="AK60" s="81">
        <v>105</v>
      </c>
      <c r="AL60" s="87" t="s">
        <v>852</v>
      </c>
      <c r="AM60" s="81" t="s">
        <v>874</v>
      </c>
      <c r="AN60" s="81" t="b">
        <v>0</v>
      </c>
      <c r="AO60" s="87" t="s">
        <v>852</v>
      </c>
      <c r="AP60" s="81" t="s">
        <v>214</v>
      </c>
      <c r="AQ60" s="81">
        <v>0</v>
      </c>
      <c r="AR60" s="81">
        <v>0</v>
      </c>
      <c r="AS60" s="81"/>
      <c r="AT60" s="81"/>
      <c r="AU60" s="81"/>
      <c r="AV60" s="81"/>
      <c r="AW60" s="81"/>
      <c r="AX60" s="81"/>
      <c r="AY60" s="81"/>
      <c r="AZ60" s="81"/>
      <c r="BA60">
        <v>1</v>
      </c>
      <c r="BB60" s="80" t="str">
        <f>REPLACE(INDEX(GroupVertices[Group],MATCH(Edges[[#This Row],[Vertex 1]],GroupVertices[Vertex],0)),1,1,"")</f>
        <v>1</v>
      </c>
      <c r="BC60" s="80" t="str">
        <f>REPLACE(INDEX(GroupVertices[Group],MATCH(Edges[[#This Row],[Vertex 2]],GroupVertices[Vertex],0)),1,1,"")</f>
        <v>1</v>
      </c>
      <c r="BD60" s="48">
        <v>0</v>
      </c>
      <c r="BE60" s="49">
        <v>0</v>
      </c>
      <c r="BF60" s="48">
        <v>1</v>
      </c>
      <c r="BG60" s="49">
        <v>2.7027027027027026</v>
      </c>
      <c r="BH60" s="48">
        <v>0</v>
      </c>
      <c r="BI60" s="49">
        <v>0</v>
      </c>
      <c r="BJ60" s="48">
        <v>36</v>
      </c>
      <c r="BK60" s="49">
        <v>97.29729729729729</v>
      </c>
      <c r="BL60" s="48">
        <v>37</v>
      </c>
    </row>
    <row r="61" spans="1:64" ht="15">
      <c r="A61" s="66" t="s">
        <v>301</v>
      </c>
      <c r="B61" s="66" t="s">
        <v>291</v>
      </c>
      <c r="C61" s="67" t="s">
        <v>2085</v>
      </c>
      <c r="D61" s="68">
        <v>3</v>
      </c>
      <c r="E61" s="69" t="s">
        <v>132</v>
      </c>
      <c r="F61" s="70">
        <v>32</v>
      </c>
      <c r="G61" s="67"/>
      <c r="H61" s="71"/>
      <c r="I61" s="72"/>
      <c r="J61" s="72"/>
      <c r="K61" s="34" t="s">
        <v>65</v>
      </c>
      <c r="L61" s="79">
        <v>61</v>
      </c>
      <c r="M61" s="79"/>
      <c r="N61" s="74"/>
      <c r="O61" s="81" t="s">
        <v>382</v>
      </c>
      <c r="P61" s="83">
        <v>43462.46472222222</v>
      </c>
      <c r="Q61" s="81" t="s">
        <v>385</v>
      </c>
      <c r="R61" s="81"/>
      <c r="S61" s="81"/>
      <c r="T61" s="81"/>
      <c r="U61" s="81"/>
      <c r="V61" s="84" t="s">
        <v>482</v>
      </c>
      <c r="W61" s="83">
        <v>43462.46472222222</v>
      </c>
      <c r="X61" s="84" t="s">
        <v>602</v>
      </c>
      <c r="Y61" s="81"/>
      <c r="Z61" s="81"/>
      <c r="AA61" s="87" t="s">
        <v>755</v>
      </c>
      <c r="AB61" s="81"/>
      <c r="AC61" s="81" t="b">
        <v>0</v>
      </c>
      <c r="AD61" s="81">
        <v>0</v>
      </c>
      <c r="AE61" s="87" t="s">
        <v>864</v>
      </c>
      <c r="AF61" s="81" t="b">
        <v>0</v>
      </c>
      <c r="AG61" s="81" t="s">
        <v>872</v>
      </c>
      <c r="AH61" s="81"/>
      <c r="AI61" s="87" t="s">
        <v>864</v>
      </c>
      <c r="AJ61" s="81" t="b">
        <v>0</v>
      </c>
      <c r="AK61" s="81">
        <v>105</v>
      </c>
      <c r="AL61" s="87" t="s">
        <v>852</v>
      </c>
      <c r="AM61" s="81" t="s">
        <v>876</v>
      </c>
      <c r="AN61" s="81" t="b">
        <v>0</v>
      </c>
      <c r="AO61" s="87" t="s">
        <v>852</v>
      </c>
      <c r="AP61" s="81" t="s">
        <v>214</v>
      </c>
      <c r="AQ61" s="81">
        <v>0</v>
      </c>
      <c r="AR61" s="81">
        <v>0</v>
      </c>
      <c r="AS61" s="81"/>
      <c r="AT61" s="81"/>
      <c r="AU61" s="81"/>
      <c r="AV61" s="81"/>
      <c r="AW61" s="81"/>
      <c r="AX61" s="81"/>
      <c r="AY61" s="81"/>
      <c r="AZ61" s="81"/>
      <c r="BA61">
        <v>1</v>
      </c>
      <c r="BB61" s="80" t="str">
        <f>REPLACE(INDEX(GroupVertices[Group],MATCH(Edges[[#This Row],[Vertex 1]],GroupVertices[Vertex],0)),1,1,"")</f>
        <v>1</v>
      </c>
      <c r="BC61" s="80" t="str">
        <f>REPLACE(INDEX(GroupVertices[Group],MATCH(Edges[[#This Row],[Vertex 2]],GroupVertices[Vertex],0)),1,1,"")</f>
        <v>1</v>
      </c>
      <c r="BD61" s="48">
        <v>0</v>
      </c>
      <c r="BE61" s="49">
        <v>0</v>
      </c>
      <c r="BF61" s="48">
        <v>1</v>
      </c>
      <c r="BG61" s="49">
        <v>2.7027027027027026</v>
      </c>
      <c r="BH61" s="48">
        <v>0</v>
      </c>
      <c r="BI61" s="49">
        <v>0</v>
      </c>
      <c r="BJ61" s="48">
        <v>36</v>
      </c>
      <c r="BK61" s="49">
        <v>97.29729729729729</v>
      </c>
      <c r="BL61" s="48">
        <v>37</v>
      </c>
    </row>
    <row r="62" spans="1:64" ht="15">
      <c r="A62" s="66" t="s">
        <v>302</v>
      </c>
      <c r="B62" s="66" t="s">
        <v>291</v>
      </c>
      <c r="C62" s="67" t="s">
        <v>2085</v>
      </c>
      <c r="D62" s="68">
        <v>3</v>
      </c>
      <c r="E62" s="69" t="s">
        <v>132</v>
      </c>
      <c r="F62" s="70">
        <v>32</v>
      </c>
      <c r="G62" s="67"/>
      <c r="H62" s="71"/>
      <c r="I62" s="72"/>
      <c r="J62" s="72"/>
      <c r="K62" s="34" t="s">
        <v>65</v>
      </c>
      <c r="L62" s="79">
        <v>62</v>
      </c>
      <c r="M62" s="79"/>
      <c r="N62" s="74"/>
      <c r="O62" s="81" t="s">
        <v>382</v>
      </c>
      <c r="P62" s="83">
        <v>43462.504479166666</v>
      </c>
      <c r="Q62" s="81" t="s">
        <v>385</v>
      </c>
      <c r="R62" s="81"/>
      <c r="S62" s="81"/>
      <c r="T62" s="81"/>
      <c r="U62" s="81"/>
      <c r="V62" s="84" t="s">
        <v>483</v>
      </c>
      <c r="W62" s="83">
        <v>43462.504479166666</v>
      </c>
      <c r="X62" s="84" t="s">
        <v>603</v>
      </c>
      <c r="Y62" s="81"/>
      <c r="Z62" s="81"/>
      <c r="AA62" s="87" t="s">
        <v>756</v>
      </c>
      <c r="AB62" s="81"/>
      <c r="AC62" s="81" t="b">
        <v>0</v>
      </c>
      <c r="AD62" s="81">
        <v>0</v>
      </c>
      <c r="AE62" s="87" t="s">
        <v>864</v>
      </c>
      <c r="AF62" s="81" t="b">
        <v>0</v>
      </c>
      <c r="AG62" s="81" t="s">
        <v>872</v>
      </c>
      <c r="AH62" s="81"/>
      <c r="AI62" s="87" t="s">
        <v>864</v>
      </c>
      <c r="AJ62" s="81" t="b">
        <v>0</v>
      </c>
      <c r="AK62" s="81">
        <v>105</v>
      </c>
      <c r="AL62" s="87" t="s">
        <v>852</v>
      </c>
      <c r="AM62" s="81" t="s">
        <v>874</v>
      </c>
      <c r="AN62" s="81" t="b">
        <v>0</v>
      </c>
      <c r="AO62" s="87" t="s">
        <v>852</v>
      </c>
      <c r="AP62" s="81" t="s">
        <v>214</v>
      </c>
      <c r="AQ62" s="81">
        <v>0</v>
      </c>
      <c r="AR62" s="81">
        <v>0</v>
      </c>
      <c r="AS62" s="81"/>
      <c r="AT62" s="81"/>
      <c r="AU62" s="81"/>
      <c r="AV62" s="81"/>
      <c r="AW62" s="81"/>
      <c r="AX62" s="81"/>
      <c r="AY62" s="81"/>
      <c r="AZ62" s="81"/>
      <c r="BA62">
        <v>1</v>
      </c>
      <c r="BB62" s="80" t="str">
        <f>REPLACE(INDEX(GroupVertices[Group],MATCH(Edges[[#This Row],[Vertex 1]],GroupVertices[Vertex],0)),1,1,"")</f>
        <v>1</v>
      </c>
      <c r="BC62" s="80" t="str">
        <f>REPLACE(INDEX(GroupVertices[Group],MATCH(Edges[[#This Row],[Vertex 2]],GroupVertices[Vertex],0)),1,1,"")</f>
        <v>1</v>
      </c>
      <c r="BD62" s="48">
        <v>0</v>
      </c>
      <c r="BE62" s="49">
        <v>0</v>
      </c>
      <c r="BF62" s="48">
        <v>1</v>
      </c>
      <c r="BG62" s="49">
        <v>2.7027027027027026</v>
      </c>
      <c r="BH62" s="48">
        <v>0</v>
      </c>
      <c r="BI62" s="49">
        <v>0</v>
      </c>
      <c r="BJ62" s="48">
        <v>36</v>
      </c>
      <c r="BK62" s="49">
        <v>97.29729729729729</v>
      </c>
      <c r="BL62" s="48">
        <v>37</v>
      </c>
    </row>
    <row r="63" spans="1:64" ht="15">
      <c r="A63" s="66" t="s">
        <v>303</v>
      </c>
      <c r="B63" s="66" t="s">
        <v>291</v>
      </c>
      <c r="C63" s="67" t="s">
        <v>2085</v>
      </c>
      <c r="D63" s="68">
        <v>3</v>
      </c>
      <c r="E63" s="69" t="s">
        <v>132</v>
      </c>
      <c r="F63" s="70">
        <v>32</v>
      </c>
      <c r="G63" s="67"/>
      <c r="H63" s="71"/>
      <c r="I63" s="72"/>
      <c r="J63" s="72"/>
      <c r="K63" s="34" t="s">
        <v>65</v>
      </c>
      <c r="L63" s="79">
        <v>63</v>
      </c>
      <c r="M63" s="79"/>
      <c r="N63" s="74"/>
      <c r="O63" s="81" t="s">
        <v>382</v>
      </c>
      <c r="P63" s="83">
        <v>43462.51849537037</v>
      </c>
      <c r="Q63" s="81" t="s">
        <v>385</v>
      </c>
      <c r="R63" s="81"/>
      <c r="S63" s="81"/>
      <c r="T63" s="81"/>
      <c r="U63" s="81"/>
      <c r="V63" s="84" t="s">
        <v>484</v>
      </c>
      <c r="W63" s="83">
        <v>43462.51849537037</v>
      </c>
      <c r="X63" s="84" t="s">
        <v>604</v>
      </c>
      <c r="Y63" s="81"/>
      <c r="Z63" s="81"/>
      <c r="AA63" s="87" t="s">
        <v>757</v>
      </c>
      <c r="AB63" s="81"/>
      <c r="AC63" s="81" t="b">
        <v>0</v>
      </c>
      <c r="AD63" s="81">
        <v>0</v>
      </c>
      <c r="AE63" s="87" t="s">
        <v>864</v>
      </c>
      <c r="AF63" s="81" t="b">
        <v>0</v>
      </c>
      <c r="AG63" s="81" t="s">
        <v>872</v>
      </c>
      <c r="AH63" s="81"/>
      <c r="AI63" s="87" t="s">
        <v>864</v>
      </c>
      <c r="AJ63" s="81" t="b">
        <v>0</v>
      </c>
      <c r="AK63" s="81">
        <v>105</v>
      </c>
      <c r="AL63" s="87" t="s">
        <v>852</v>
      </c>
      <c r="AM63" s="81" t="s">
        <v>876</v>
      </c>
      <c r="AN63" s="81" t="b">
        <v>0</v>
      </c>
      <c r="AO63" s="87" t="s">
        <v>852</v>
      </c>
      <c r="AP63" s="81" t="s">
        <v>214</v>
      </c>
      <c r="AQ63" s="81">
        <v>0</v>
      </c>
      <c r="AR63" s="81">
        <v>0</v>
      </c>
      <c r="AS63" s="81"/>
      <c r="AT63" s="81"/>
      <c r="AU63" s="81"/>
      <c r="AV63" s="81"/>
      <c r="AW63" s="81"/>
      <c r="AX63" s="81"/>
      <c r="AY63" s="81"/>
      <c r="AZ63" s="81"/>
      <c r="BA63">
        <v>1</v>
      </c>
      <c r="BB63" s="80" t="str">
        <f>REPLACE(INDEX(GroupVertices[Group],MATCH(Edges[[#This Row],[Vertex 1]],GroupVertices[Vertex],0)),1,1,"")</f>
        <v>1</v>
      </c>
      <c r="BC63" s="80" t="str">
        <f>REPLACE(INDEX(GroupVertices[Group],MATCH(Edges[[#This Row],[Vertex 2]],GroupVertices[Vertex],0)),1,1,"")</f>
        <v>1</v>
      </c>
      <c r="BD63" s="48">
        <v>0</v>
      </c>
      <c r="BE63" s="49">
        <v>0</v>
      </c>
      <c r="BF63" s="48">
        <v>1</v>
      </c>
      <c r="BG63" s="49">
        <v>2.7027027027027026</v>
      </c>
      <c r="BH63" s="48">
        <v>0</v>
      </c>
      <c r="BI63" s="49">
        <v>0</v>
      </c>
      <c r="BJ63" s="48">
        <v>36</v>
      </c>
      <c r="BK63" s="49">
        <v>97.29729729729729</v>
      </c>
      <c r="BL63" s="48">
        <v>37</v>
      </c>
    </row>
    <row r="64" spans="1:64" ht="15">
      <c r="A64" s="66" t="s">
        <v>304</v>
      </c>
      <c r="B64" s="66" t="s">
        <v>291</v>
      </c>
      <c r="C64" s="67" t="s">
        <v>2085</v>
      </c>
      <c r="D64" s="68">
        <v>3</v>
      </c>
      <c r="E64" s="69" t="s">
        <v>132</v>
      </c>
      <c r="F64" s="70">
        <v>32</v>
      </c>
      <c r="G64" s="67"/>
      <c r="H64" s="71"/>
      <c r="I64" s="72"/>
      <c r="J64" s="72"/>
      <c r="K64" s="34" t="s">
        <v>65</v>
      </c>
      <c r="L64" s="79">
        <v>64</v>
      </c>
      <c r="M64" s="79"/>
      <c r="N64" s="74"/>
      <c r="O64" s="81" t="s">
        <v>382</v>
      </c>
      <c r="P64" s="83">
        <v>43462.54393518518</v>
      </c>
      <c r="Q64" s="81" t="s">
        <v>385</v>
      </c>
      <c r="R64" s="81"/>
      <c r="S64" s="81"/>
      <c r="T64" s="81"/>
      <c r="U64" s="81"/>
      <c r="V64" s="84" t="s">
        <v>485</v>
      </c>
      <c r="W64" s="83">
        <v>43462.54393518518</v>
      </c>
      <c r="X64" s="84" t="s">
        <v>605</v>
      </c>
      <c r="Y64" s="81"/>
      <c r="Z64" s="81"/>
      <c r="AA64" s="87" t="s">
        <v>758</v>
      </c>
      <c r="AB64" s="81"/>
      <c r="AC64" s="81" t="b">
        <v>0</v>
      </c>
      <c r="AD64" s="81">
        <v>0</v>
      </c>
      <c r="AE64" s="87" t="s">
        <v>864</v>
      </c>
      <c r="AF64" s="81" t="b">
        <v>0</v>
      </c>
      <c r="AG64" s="81" t="s">
        <v>872</v>
      </c>
      <c r="AH64" s="81"/>
      <c r="AI64" s="87" t="s">
        <v>864</v>
      </c>
      <c r="AJ64" s="81" t="b">
        <v>0</v>
      </c>
      <c r="AK64" s="81">
        <v>105</v>
      </c>
      <c r="AL64" s="87" t="s">
        <v>852</v>
      </c>
      <c r="AM64" s="81" t="s">
        <v>876</v>
      </c>
      <c r="AN64" s="81" t="b">
        <v>0</v>
      </c>
      <c r="AO64" s="87" t="s">
        <v>852</v>
      </c>
      <c r="AP64" s="81" t="s">
        <v>214</v>
      </c>
      <c r="AQ64" s="81">
        <v>0</v>
      </c>
      <c r="AR64" s="81">
        <v>0</v>
      </c>
      <c r="AS64" s="81"/>
      <c r="AT64" s="81"/>
      <c r="AU64" s="81"/>
      <c r="AV64" s="81"/>
      <c r="AW64" s="81"/>
      <c r="AX64" s="81"/>
      <c r="AY64" s="81"/>
      <c r="AZ64" s="81"/>
      <c r="BA64">
        <v>1</v>
      </c>
      <c r="BB64" s="80" t="str">
        <f>REPLACE(INDEX(GroupVertices[Group],MATCH(Edges[[#This Row],[Vertex 1]],GroupVertices[Vertex],0)),1,1,"")</f>
        <v>1</v>
      </c>
      <c r="BC64" s="80" t="str">
        <f>REPLACE(INDEX(GroupVertices[Group],MATCH(Edges[[#This Row],[Vertex 2]],GroupVertices[Vertex],0)),1,1,"")</f>
        <v>1</v>
      </c>
      <c r="BD64" s="48">
        <v>0</v>
      </c>
      <c r="BE64" s="49">
        <v>0</v>
      </c>
      <c r="BF64" s="48">
        <v>1</v>
      </c>
      <c r="BG64" s="49">
        <v>2.7027027027027026</v>
      </c>
      <c r="BH64" s="48">
        <v>0</v>
      </c>
      <c r="BI64" s="49">
        <v>0</v>
      </c>
      <c r="BJ64" s="48">
        <v>36</v>
      </c>
      <c r="BK64" s="49">
        <v>97.29729729729729</v>
      </c>
      <c r="BL64" s="48">
        <v>37</v>
      </c>
    </row>
    <row r="65" spans="1:64" ht="15">
      <c r="A65" s="66" t="s">
        <v>305</v>
      </c>
      <c r="B65" s="66" t="s">
        <v>291</v>
      </c>
      <c r="C65" s="67" t="s">
        <v>2085</v>
      </c>
      <c r="D65" s="68">
        <v>3</v>
      </c>
      <c r="E65" s="69" t="s">
        <v>132</v>
      </c>
      <c r="F65" s="70">
        <v>32</v>
      </c>
      <c r="G65" s="67"/>
      <c r="H65" s="71"/>
      <c r="I65" s="72"/>
      <c r="J65" s="72"/>
      <c r="K65" s="34" t="s">
        <v>65</v>
      </c>
      <c r="L65" s="79">
        <v>65</v>
      </c>
      <c r="M65" s="79"/>
      <c r="N65" s="74"/>
      <c r="O65" s="81" t="s">
        <v>382</v>
      </c>
      <c r="P65" s="83">
        <v>43462.59863425926</v>
      </c>
      <c r="Q65" s="81" t="s">
        <v>385</v>
      </c>
      <c r="R65" s="81"/>
      <c r="S65" s="81"/>
      <c r="T65" s="81"/>
      <c r="U65" s="81"/>
      <c r="V65" s="84" t="s">
        <v>486</v>
      </c>
      <c r="W65" s="83">
        <v>43462.59863425926</v>
      </c>
      <c r="X65" s="84" t="s">
        <v>606</v>
      </c>
      <c r="Y65" s="81"/>
      <c r="Z65" s="81"/>
      <c r="AA65" s="87" t="s">
        <v>759</v>
      </c>
      <c r="AB65" s="81"/>
      <c r="AC65" s="81" t="b">
        <v>0</v>
      </c>
      <c r="AD65" s="81">
        <v>0</v>
      </c>
      <c r="AE65" s="87" t="s">
        <v>864</v>
      </c>
      <c r="AF65" s="81" t="b">
        <v>0</v>
      </c>
      <c r="AG65" s="81" t="s">
        <v>872</v>
      </c>
      <c r="AH65" s="81"/>
      <c r="AI65" s="87" t="s">
        <v>864</v>
      </c>
      <c r="AJ65" s="81" t="b">
        <v>0</v>
      </c>
      <c r="AK65" s="81">
        <v>105</v>
      </c>
      <c r="AL65" s="87" t="s">
        <v>852</v>
      </c>
      <c r="AM65" s="81" t="s">
        <v>878</v>
      </c>
      <c r="AN65" s="81" t="b">
        <v>0</v>
      </c>
      <c r="AO65" s="87" t="s">
        <v>852</v>
      </c>
      <c r="AP65" s="81" t="s">
        <v>214</v>
      </c>
      <c r="AQ65" s="81">
        <v>0</v>
      </c>
      <c r="AR65" s="81">
        <v>0</v>
      </c>
      <c r="AS65" s="81"/>
      <c r="AT65" s="81"/>
      <c r="AU65" s="81"/>
      <c r="AV65" s="81"/>
      <c r="AW65" s="81"/>
      <c r="AX65" s="81"/>
      <c r="AY65" s="81"/>
      <c r="AZ65" s="81"/>
      <c r="BA65">
        <v>1</v>
      </c>
      <c r="BB65" s="80" t="str">
        <f>REPLACE(INDEX(GroupVertices[Group],MATCH(Edges[[#This Row],[Vertex 1]],GroupVertices[Vertex],0)),1,1,"")</f>
        <v>1</v>
      </c>
      <c r="BC65" s="80" t="str">
        <f>REPLACE(INDEX(GroupVertices[Group],MATCH(Edges[[#This Row],[Vertex 2]],GroupVertices[Vertex],0)),1,1,"")</f>
        <v>1</v>
      </c>
      <c r="BD65" s="48">
        <v>0</v>
      </c>
      <c r="BE65" s="49">
        <v>0</v>
      </c>
      <c r="BF65" s="48">
        <v>1</v>
      </c>
      <c r="BG65" s="49">
        <v>2.7027027027027026</v>
      </c>
      <c r="BH65" s="48">
        <v>0</v>
      </c>
      <c r="BI65" s="49">
        <v>0</v>
      </c>
      <c r="BJ65" s="48">
        <v>36</v>
      </c>
      <c r="BK65" s="49">
        <v>97.29729729729729</v>
      </c>
      <c r="BL65" s="48">
        <v>37</v>
      </c>
    </row>
    <row r="66" spans="1:64" ht="15">
      <c r="A66" s="66" t="s">
        <v>306</v>
      </c>
      <c r="B66" s="66" t="s">
        <v>291</v>
      </c>
      <c r="C66" s="67" t="s">
        <v>2085</v>
      </c>
      <c r="D66" s="68">
        <v>3</v>
      </c>
      <c r="E66" s="69" t="s">
        <v>132</v>
      </c>
      <c r="F66" s="70">
        <v>32</v>
      </c>
      <c r="G66" s="67"/>
      <c r="H66" s="71"/>
      <c r="I66" s="72"/>
      <c r="J66" s="72"/>
      <c r="K66" s="34" t="s">
        <v>65</v>
      </c>
      <c r="L66" s="79">
        <v>66</v>
      </c>
      <c r="M66" s="79"/>
      <c r="N66" s="74"/>
      <c r="O66" s="81" t="s">
        <v>382</v>
      </c>
      <c r="P66" s="83">
        <v>43462.61630787037</v>
      </c>
      <c r="Q66" s="81" t="s">
        <v>385</v>
      </c>
      <c r="R66" s="81"/>
      <c r="S66" s="81"/>
      <c r="T66" s="81"/>
      <c r="U66" s="81"/>
      <c r="V66" s="84" t="s">
        <v>487</v>
      </c>
      <c r="W66" s="83">
        <v>43462.61630787037</v>
      </c>
      <c r="X66" s="84" t="s">
        <v>607</v>
      </c>
      <c r="Y66" s="81"/>
      <c r="Z66" s="81"/>
      <c r="AA66" s="87" t="s">
        <v>760</v>
      </c>
      <c r="AB66" s="81"/>
      <c r="AC66" s="81" t="b">
        <v>0</v>
      </c>
      <c r="AD66" s="81">
        <v>0</v>
      </c>
      <c r="AE66" s="87" t="s">
        <v>864</v>
      </c>
      <c r="AF66" s="81" t="b">
        <v>0</v>
      </c>
      <c r="AG66" s="81" t="s">
        <v>872</v>
      </c>
      <c r="AH66" s="81"/>
      <c r="AI66" s="87" t="s">
        <v>864</v>
      </c>
      <c r="AJ66" s="81" t="b">
        <v>0</v>
      </c>
      <c r="AK66" s="81">
        <v>105</v>
      </c>
      <c r="AL66" s="87" t="s">
        <v>852</v>
      </c>
      <c r="AM66" s="81" t="s">
        <v>876</v>
      </c>
      <c r="AN66" s="81" t="b">
        <v>0</v>
      </c>
      <c r="AO66" s="87" t="s">
        <v>852</v>
      </c>
      <c r="AP66" s="81" t="s">
        <v>214</v>
      </c>
      <c r="AQ66" s="81">
        <v>0</v>
      </c>
      <c r="AR66" s="81">
        <v>0</v>
      </c>
      <c r="AS66" s="81"/>
      <c r="AT66" s="81"/>
      <c r="AU66" s="81"/>
      <c r="AV66" s="81"/>
      <c r="AW66" s="81"/>
      <c r="AX66" s="81"/>
      <c r="AY66" s="81"/>
      <c r="AZ66" s="81"/>
      <c r="BA66">
        <v>1</v>
      </c>
      <c r="BB66" s="80" t="str">
        <f>REPLACE(INDEX(GroupVertices[Group],MATCH(Edges[[#This Row],[Vertex 1]],GroupVertices[Vertex],0)),1,1,"")</f>
        <v>1</v>
      </c>
      <c r="BC66" s="80" t="str">
        <f>REPLACE(INDEX(GroupVertices[Group],MATCH(Edges[[#This Row],[Vertex 2]],GroupVertices[Vertex],0)),1,1,"")</f>
        <v>1</v>
      </c>
      <c r="BD66" s="48">
        <v>0</v>
      </c>
      <c r="BE66" s="49">
        <v>0</v>
      </c>
      <c r="BF66" s="48">
        <v>1</v>
      </c>
      <c r="BG66" s="49">
        <v>2.7027027027027026</v>
      </c>
      <c r="BH66" s="48">
        <v>0</v>
      </c>
      <c r="BI66" s="49">
        <v>0</v>
      </c>
      <c r="BJ66" s="48">
        <v>36</v>
      </c>
      <c r="BK66" s="49">
        <v>97.29729729729729</v>
      </c>
      <c r="BL66" s="48">
        <v>37</v>
      </c>
    </row>
    <row r="67" spans="1:64" ht="15">
      <c r="A67" s="66" t="s">
        <v>307</v>
      </c>
      <c r="B67" s="66" t="s">
        <v>291</v>
      </c>
      <c r="C67" s="67" t="s">
        <v>2085</v>
      </c>
      <c r="D67" s="68">
        <v>3</v>
      </c>
      <c r="E67" s="69" t="s">
        <v>132</v>
      </c>
      <c r="F67" s="70">
        <v>32</v>
      </c>
      <c r="G67" s="67"/>
      <c r="H67" s="71"/>
      <c r="I67" s="72"/>
      <c r="J67" s="72"/>
      <c r="K67" s="34" t="s">
        <v>65</v>
      </c>
      <c r="L67" s="79">
        <v>67</v>
      </c>
      <c r="M67" s="79"/>
      <c r="N67" s="74"/>
      <c r="O67" s="81" t="s">
        <v>382</v>
      </c>
      <c r="P67" s="83">
        <v>43462.629270833335</v>
      </c>
      <c r="Q67" s="81" t="s">
        <v>385</v>
      </c>
      <c r="R67" s="81"/>
      <c r="S67" s="81"/>
      <c r="T67" s="81"/>
      <c r="U67" s="81"/>
      <c r="V67" s="84" t="s">
        <v>488</v>
      </c>
      <c r="W67" s="83">
        <v>43462.629270833335</v>
      </c>
      <c r="X67" s="84" t="s">
        <v>608</v>
      </c>
      <c r="Y67" s="81"/>
      <c r="Z67" s="81"/>
      <c r="AA67" s="87" t="s">
        <v>761</v>
      </c>
      <c r="AB67" s="81"/>
      <c r="AC67" s="81" t="b">
        <v>0</v>
      </c>
      <c r="AD67" s="81">
        <v>0</v>
      </c>
      <c r="AE67" s="87" t="s">
        <v>864</v>
      </c>
      <c r="AF67" s="81" t="b">
        <v>0</v>
      </c>
      <c r="AG67" s="81" t="s">
        <v>872</v>
      </c>
      <c r="AH67" s="81"/>
      <c r="AI67" s="87" t="s">
        <v>864</v>
      </c>
      <c r="AJ67" s="81" t="b">
        <v>0</v>
      </c>
      <c r="AK67" s="81">
        <v>105</v>
      </c>
      <c r="AL67" s="87" t="s">
        <v>852</v>
      </c>
      <c r="AM67" s="81" t="s">
        <v>876</v>
      </c>
      <c r="AN67" s="81" t="b">
        <v>0</v>
      </c>
      <c r="AO67" s="87" t="s">
        <v>852</v>
      </c>
      <c r="AP67" s="81" t="s">
        <v>214</v>
      </c>
      <c r="AQ67" s="81">
        <v>0</v>
      </c>
      <c r="AR67" s="81">
        <v>0</v>
      </c>
      <c r="AS67" s="81"/>
      <c r="AT67" s="81"/>
      <c r="AU67" s="81"/>
      <c r="AV67" s="81"/>
      <c r="AW67" s="81"/>
      <c r="AX67" s="81"/>
      <c r="AY67" s="81"/>
      <c r="AZ67" s="81"/>
      <c r="BA67">
        <v>1</v>
      </c>
      <c r="BB67" s="80" t="str">
        <f>REPLACE(INDEX(GroupVertices[Group],MATCH(Edges[[#This Row],[Vertex 1]],GroupVertices[Vertex],0)),1,1,"")</f>
        <v>1</v>
      </c>
      <c r="BC67" s="80" t="str">
        <f>REPLACE(INDEX(GroupVertices[Group],MATCH(Edges[[#This Row],[Vertex 2]],GroupVertices[Vertex],0)),1,1,"")</f>
        <v>1</v>
      </c>
      <c r="BD67" s="48">
        <v>0</v>
      </c>
      <c r="BE67" s="49">
        <v>0</v>
      </c>
      <c r="BF67" s="48">
        <v>1</v>
      </c>
      <c r="BG67" s="49">
        <v>2.7027027027027026</v>
      </c>
      <c r="BH67" s="48">
        <v>0</v>
      </c>
      <c r="BI67" s="49">
        <v>0</v>
      </c>
      <c r="BJ67" s="48">
        <v>36</v>
      </c>
      <c r="BK67" s="49">
        <v>97.29729729729729</v>
      </c>
      <c r="BL67" s="48">
        <v>37</v>
      </c>
    </row>
    <row r="68" spans="1:64" ht="15">
      <c r="A68" s="66" t="s">
        <v>308</v>
      </c>
      <c r="B68" s="66" t="s">
        <v>291</v>
      </c>
      <c r="C68" s="67" t="s">
        <v>2085</v>
      </c>
      <c r="D68" s="68">
        <v>3</v>
      </c>
      <c r="E68" s="69" t="s">
        <v>132</v>
      </c>
      <c r="F68" s="70">
        <v>32</v>
      </c>
      <c r="G68" s="67"/>
      <c r="H68" s="71"/>
      <c r="I68" s="72"/>
      <c r="J68" s="72"/>
      <c r="K68" s="34" t="s">
        <v>65</v>
      </c>
      <c r="L68" s="79">
        <v>68</v>
      </c>
      <c r="M68" s="79"/>
      <c r="N68" s="74"/>
      <c r="O68" s="81" t="s">
        <v>382</v>
      </c>
      <c r="P68" s="83">
        <v>43462.6475</v>
      </c>
      <c r="Q68" s="81" t="s">
        <v>385</v>
      </c>
      <c r="R68" s="81"/>
      <c r="S68" s="81"/>
      <c r="T68" s="81"/>
      <c r="U68" s="81"/>
      <c r="V68" s="84" t="s">
        <v>489</v>
      </c>
      <c r="W68" s="83">
        <v>43462.6475</v>
      </c>
      <c r="X68" s="84" t="s">
        <v>609</v>
      </c>
      <c r="Y68" s="81"/>
      <c r="Z68" s="81"/>
      <c r="AA68" s="87" t="s">
        <v>762</v>
      </c>
      <c r="AB68" s="81"/>
      <c r="AC68" s="81" t="b">
        <v>0</v>
      </c>
      <c r="AD68" s="81">
        <v>0</v>
      </c>
      <c r="AE68" s="87" t="s">
        <v>864</v>
      </c>
      <c r="AF68" s="81" t="b">
        <v>0</v>
      </c>
      <c r="AG68" s="81" t="s">
        <v>872</v>
      </c>
      <c r="AH68" s="81"/>
      <c r="AI68" s="87" t="s">
        <v>864</v>
      </c>
      <c r="AJ68" s="81" t="b">
        <v>0</v>
      </c>
      <c r="AK68" s="81">
        <v>105</v>
      </c>
      <c r="AL68" s="87" t="s">
        <v>852</v>
      </c>
      <c r="AM68" s="81" t="s">
        <v>876</v>
      </c>
      <c r="AN68" s="81" t="b">
        <v>0</v>
      </c>
      <c r="AO68" s="87" t="s">
        <v>852</v>
      </c>
      <c r="AP68" s="81" t="s">
        <v>214</v>
      </c>
      <c r="AQ68" s="81">
        <v>0</v>
      </c>
      <c r="AR68" s="81">
        <v>0</v>
      </c>
      <c r="AS68" s="81"/>
      <c r="AT68" s="81"/>
      <c r="AU68" s="81"/>
      <c r="AV68" s="81"/>
      <c r="AW68" s="81"/>
      <c r="AX68" s="81"/>
      <c r="AY68" s="81"/>
      <c r="AZ68" s="81"/>
      <c r="BA68">
        <v>1</v>
      </c>
      <c r="BB68" s="80" t="str">
        <f>REPLACE(INDEX(GroupVertices[Group],MATCH(Edges[[#This Row],[Vertex 1]],GroupVertices[Vertex],0)),1,1,"")</f>
        <v>1</v>
      </c>
      <c r="BC68" s="80" t="str">
        <f>REPLACE(INDEX(GroupVertices[Group],MATCH(Edges[[#This Row],[Vertex 2]],GroupVertices[Vertex],0)),1,1,"")</f>
        <v>1</v>
      </c>
      <c r="BD68" s="48">
        <v>0</v>
      </c>
      <c r="BE68" s="49">
        <v>0</v>
      </c>
      <c r="BF68" s="48">
        <v>1</v>
      </c>
      <c r="BG68" s="49">
        <v>2.7027027027027026</v>
      </c>
      <c r="BH68" s="48">
        <v>0</v>
      </c>
      <c r="BI68" s="49">
        <v>0</v>
      </c>
      <c r="BJ68" s="48">
        <v>36</v>
      </c>
      <c r="BK68" s="49">
        <v>97.29729729729729</v>
      </c>
      <c r="BL68" s="48">
        <v>37</v>
      </c>
    </row>
    <row r="69" spans="1:64" ht="15">
      <c r="A69" s="66" t="s">
        <v>309</v>
      </c>
      <c r="B69" s="66" t="s">
        <v>291</v>
      </c>
      <c r="C69" s="67" t="s">
        <v>2085</v>
      </c>
      <c r="D69" s="68">
        <v>3</v>
      </c>
      <c r="E69" s="69" t="s">
        <v>132</v>
      </c>
      <c r="F69" s="70">
        <v>32</v>
      </c>
      <c r="G69" s="67"/>
      <c r="H69" s="71"/>
      <c r="I69" s="72"/>
      <c r="J69" s="72"/>
      <c r="K69" s="34" t="s">
        <v>65</v>
      </c>
      <c r="L69" s="79">
        <v>69</v>
      </c>
      <c r="M69" s="79"/>
      <c r="N69" s="74"/>
      <c r="O69" s="81" t="s">
        <v>382</v>
      </c>
      <c r="P69" s="83">
        <v>43462.64917824074</v>
      </c>
      <c r="Q69" s="81" t="s">
        <v>385</v>
      </c>
      <c r="R69" s="81"/>
      <c r="S69" s="81"/>
      <c r="T69" s="81"/>
      <c r="U69" s="81"/>
      <c r="V69" s="84" t="s">
        <v>490</v>
      </c>
      <c r="W69" s="83">
        <v>43462.64917824074</v>
      </c>
      <c r="X69" s="84" t="s">
        <v>610</v>
      </c>
      <c r="Y69" s="81"/>
      <c r="Z69" s="81"/>
      <c r="AA69" s="87" t="s">
        <v>763</v>
      </c>
      <c r="AB69" s="81"/>
      <c r="AC69" s="81" t="b">
        <v>0</v>
      </c>
      <c r="AD69" s="81">
        <v>0</v>
      </c>
      <c r="AE69" s="87" t="s">
        <v>864</v>
      </c>
      <c r="AF69" s="81" t="b">
        <v>0</v>
      </c>
      <c r="AG69" s="81" t="s">
        <v>872</v>
      </c>
      <c r="AH69" s="81"/>
      <c r="AI69" s="87" t="s">
        <v>864</v>
      </c>
      <c r="AJ69" s="81" t="b">
        <v>0</v>
      </c>
      <c r="AK69" s="81">
        <v>105</v>
      </c>
      <c r="AL69" s="87" t="s">
        <v>852</v>
      </c>
      <c r="AM69" s="81" t="s">
        <v>876</v>
      </c>
      <c r="AN69" s="81" t="b">
        <v>0</v>
      </c>
      <c r="AO69" s="87" t="s">
        <v>852</v>
      </c>
      <c r="AP69" s="81" t="s">
        <v>214</v>
      </c>
      <c r="AQ69" s="81">
        <v>0</v>
      </c>
      <c r="AR69" s="81">
        <v>0</v>
      </c>
      <c r="AS69" s="81"/>
      <c r="AT69" s="81"/>
      <c r="AU69" s="81"/>
      <c r="AV69" s="81"/>
      <c r="AW69" s="81"/>
      <c r="AX69" s="81"/>
      <c r="AY69" s="81"/>
      <c r="AZ69" s="81"/>
      <c r="BA69">
        <v>1</v>
      </c>
      <c r="BB69" s="80" t="str">
        <f>REPLACE(INDEX(GroupVertices[Group],MATCH(Edges[[#This Row],[Vertex 1]],GroupVertices[Vertex],0)),1,1,"")</f>
        <v>1</v>
      </c>
      <c r="BC69" s="80" t="str">
        <f>REPLACE(INDEX(GroupVertices[Group],MATCH(Edges[[#This Row],[Vertex 2]],GroupVertices[Vertex],0)),1,1,"")</f>
        <v>1</v>
      </c>
      <c r="BD69" s="48">
        <v>0</v>
      </c>
      <c r="BE69" s="49">
        <v>0</v>
      </c>
      <c r="BF69" s="48">
        <v>1</v>
      </c>
      <c r="BG69" s="49">
        <v>2.7027027027027026</v>
      </c>
      <c r="BH69" s="48">
        <v>0</v>
      </c>
      <c r="BI69" s="49">
        <v>0</v>
      </c>
      <c r="BJ69" s="48">
        <v>36</v>
      </c>
      <c r="BK69" s="49">
        <v>97.29729729729729</v>
      </c>
      <c r="BL69" s="48">
        <v>37</v>
      </c>
    </row>
    <row r="70" spans="1:64" ht="15">
      <c r="A70" s="66" t="s">
        <v>310</v>
      </c>
      <c r="B70" s="66" t="s">
        <v>291</v>
      </c>
      <c r="C70" s="67" t="s">
        <v>2085</v>
      </c>
      <c r="D70" s="68">
        <v>3</v>
      </c>
      <c r="E70" s="69" t="s">
        <v>132</v>
      </c>
      <c r="F70" s="70">
        <v>32</v>
      </c>
      <c r="G70" s="67"/>
      <c r="H70" s="71"/>
      <c r="I70" s="72"/>
      <c r="J70" s="72"/>
      <c r="K70" s="34" t="s">
        <v>65</v>
      </c>
      <c r="L70" s="79">
        <v>70</v>
      </c>
      <c r="M70" s="79"/>
      <c r="N70" s="74"/>
      <c r="O70" s="81" t="s">
        <v>382</v>
      </c>
      <c r="P70" s="83">
        <v>43462.66488425926</v>
      </c>
      <c r="Q70" s="81" t="s">
        <v>385</v>
      </c>
      <c r="R70" s="81"/>
      <c r="S70" s="81"/>
      <c r="T70" s="81"/>
      <c r="U70" s="81"/>
      <c r="V70" s="84" t="s">
        <v>491</v>
      </c>
      <c r="W70" s="83">
        <v>43462.66488425926</v>
      </c>
      <c r="X70" s="84" t="s">
        <v>611</v>
      </c>
      <c r="Y70" s="81"/>
      <c r="Z70" s="81"/>
      <c r="AA70" s="87" t="s">
        <v>764</v>
      </c>
      <c r="AB70" s="81"/>
      <c r="AC70" s="81" t="b">
        <v>0</v>
      </c>
      <c r="AD70" s="81">
        <v>0</v>
      </c>
      <c r="AE70" s="87" t="s">
        <v>864</v>
      </c>
      <c r="AF70" s="81" t="b">
        <v>0</v>
      </c>
      <c r="AG70" s="81" t="s">
        <v>872</v>
      </c>
      <c r="AH70" s="81"/>
      <c r="AI70" s="87" t="s">
        <v>864</v>
      </c>
      <c r="AJ70" s="81" t="b">
        <v>0</v>
      </c>
      <c r="AK70" s="81">
        <v>105</v>
      </c>
      <c r="AL70" s="87" t="s">
        <v>852</v>
      </c>
      <c r="AM70" s="81" t="s">
        <v>874</v>
      </c>
      <c r="AN70" s="81" t="b">
        <v>0</v>
      </c>
      <c r="AO70" s="87" t="s">
        <v>852</v>
      </c>
      <c r="AP70" s="81" t="s">
        <v>214</v>
      </c>
      <c r="AQ70" s="81">
        <v>0</v>
      </c>
      <c r="AR70" s="81">
        <v>0</v>
      </c>
      <c r="AS70" s="81"/>
      <c r="AT70" s="81"/>
      <c r="AU70" s="81"/>
      <c r="AV70" s="81"/>
      <c r="AW70" s="81"/>
      <c r="AX70" s="81"/>
      <c r="AY70" s="81"/>
      <c r="AZ70" s="81"/>
      <c r="BA70">
        <v>1</v>
      </c>
      <c r="BB70" s="80" t="str">
        <f>REPLACE(INDEX(GroupVertices[Group],MATCH(Edges[[#This Row],[Vertex 1]],GroupVertices[Vertex],0)),1,1,"")</f>
        <v>1</v>
      </c>
      <c r="BC70" s="80" t="str">
        <f>REPLACE(INDEX(GroupVertices[Group],MATCH(Edges[[#This Row],[Vertex 2]],GroupVertices[Vertex],0)),1,1,"")</f>
        <v>1</v>
      </c>
      <c r="BD70" s="48">
        <v>0</v>
      </c>
      <c r="BE70" s="49">
        <v>0</v>
      </c>
      <c r="BF70" s="48">
        <v>1</v>
      </c>
      <c r="BG70" s="49">
        <v>2.7027027027027026</v>
      </c>
      <c r="BH70" s="48">
        <v>0</v>
      </c>
      <c r="BI70" s="49">
        <v>0</v>
      </c>
      <c r="BJ70" s="48">
        <v>36</v>
      </c>
      <c r="BK70" s="49">
        <v>97.29729729729729</v>
      </c>
      <c r="BL70" s="48">
        <v>37</v>
      </c>
    </row>
    <row r="71" spans="1:64" ht="15">
      <c r="A71" s="66" t="s">
        <v>311</v>
      </c>
      <c r="B71" s="66" t="s">
        <v>291</v>
      </c>
      <c r="C71" s="67" t="s">
        <v>2085</v>
      </c>
      <c r="D71" s="68">
        <v>3</v>
      </c>
      <c r="E71" s="69" t="s">
        <v>132</v>
      </c>
      <c r="F71" s="70">
        <v>32</v>
      </c>
      <c r="G71" s="67"/>
      <c r="H71" s="71"/>
      <c r="I71" s="72"/>
      <c r="J71" s="72"/>
      <c r="K71" s="34" t="s">
        <v>65</v>
      </c>
      <c r="L71" s="79">
        <v>71</v>
      </c>
      <c r="M71" s="79"/>
      <c r="N71" s="74"/>
      <c r="O71" s="81" t="s">
        <v>382</v>
      </c>
      <c r="P71" s="83">
        <v>43462.674895833334</v>
      </c>
      <c r="Q71" s="81" t="s">
        <v>385</v>
      </c>
      <c r="R71" s="81"/>
      <c r="S71" s="81"/>
      <c r="T71" s="81"/>
      <c r="U71" s="81"/>
      <c r="V71" s="84" t="s">
        <v>492</v>
      </c>
      <c r="W71" s="83">
        <v>43462.674895833334</v>
      </c>
      <c r="X71" s="84" t="s">
        <v>612</v>
      </c>
      <c r="Y71" s="81"/>
      <c r="Z71" s="81"/>
      <c r="AA71" s="87" t="s">
        <v>765</v>
      </c>
      <c r="AB71" s="81"/>
      <c r="AC71" s="81" t="b">
        <v>0</v>
      </c>
      <c r="AD71" s="81">
        <v>0</v>
      </c>
      <c r="AE71" s="87" t="s">
        <v>864</v>
      </c>
      <c r="AF71" s="81" t="b">
        <v>0</v>
      </c>
      <c r="AG71" s="81" t="s">
        <v>872</v>
      </c>
      <c r="AH71" s="81"/>
      <c r="AI71" s="87" t="s">
        <v>864</v>
      </c>
      <c r="AJ71" s="81" t="b">
        <v>0</v>
      </c>
      <c r="AK71" s="81">
        <v>105</v>
      </c>
      <c r="AL71" s="87" t="s">
        <v>852</v>
      </c>
      <c r="AM71" s="81" t="s">
        <v>876</v>
      </c>
      <c r="AN71" s="81" t="b">
        <v>0</v>
      </c>
      <c r="AO71" s="87" t="s">
        <v>852</v>
      </c>
      <c r="AP71" s="81" t="s">
        <v>214</v>
      </c>
      <c r="AQ71" s="81">
        <v>0</v>
      </c>
      <c r="AR71" s="81">
        <v>0</v>
      </c>
      <c r="AS71" s="81"/>
      <c r="AT71" s="81"/>
      <c r="AU71" s="81"/>
      <c r="AV71" s="81"/>
      <c r="AW71" s="81"/>
      <c r="AX71" s="81"/>
      <c r="AY71" s="81"/>
      <c r="AZ71" s="81"/>
      <c r="BA71">
        <v>1</v>
      </c>
      <c r="BB71" s="80" t="str">
        <f>REPLACE(INDEX(GroupVertices[Group],MATCH(Edges[[#This Row],[Vertex 1]],GroupVertices[Vertex],0)),1,1,"")</f>
        <v>1</v>
      </c>
      <c r="BC71" s="80" t="str">
        <f>REPLACE(INDEX(GroupVertices[Group],MATCH(Edges[[#This Row],[Vertex 2]],GroupVertices[Vertex],0)),1,1,"")</f>
        <v>1</v>
      </c>
      <c r="BD71" s="48">
        <v>0</v>
      </c>
      <c r="BE71" s="49">
        <v>0</v>
      </c>
      <c r="BF71" s="48">
        <v>1</v>
      </c>
      <c r="BG71" s="49">
        <v>2.7027027027027026</v>
      </c>
      <c r="BH71" s="48">
        <v>0</v>
      </c>
      <c r="BI71" s="49">
        <v>0</v>
      </c>
      <c r="BJ71" s="48">
        <v>36</v>
      </c>
      <c r="BK71" s="49">
        <v>97.29729729729729</v>
      </c>
      <c r="BL71" s="48">
        <v>37</v>
      </c>
    </row>
    <row r="72" spans="1:64" ht="15">
      <c r="A72" s="66" t="s">
        <v>312</v>
      </c>
      <c r="B72" s="66" t="s">
        <v>291</v>
      </c>
      <c r="C72" s="67" t="s">
        <v>2085</v>
      </c>
      <c r="D72" s="68">
        <v>3</v>
      </c>
      <c r="E72" s="69" t="s">
        <v>132</v>
      </c>
      <c r="F72" s="70">
        <v>32</v>
      </c>
      <c r="G72" s="67"/>
      <c r="H72" s="71"/>
      <c r="I72" s="72"/>
      <c r="J72" s="72"/>
      <c r="K72" s="34" t="s">
        <v>65</v>
      </c>
      <c r="L72" s="79">
        <v>72</v>
      </c>
      <c r="M72" s="79"/>
      <c r="N72" s="74"/>
      <c r="O72" s="81" t="s">
        <v>382</v>
      </c>
      <c r="P72" s="83">
        <v>43462.680300925924</v>
      </c>
      <c r="Q72" s="81" t="s">
        <v>385</v>
      </c>
      <c r="R72" s="81"/>
      <c r="S72" s="81"/>
      <c r="T72" s="81"/>
      <c r="U72" s="81"/>
      <c r="V72" s="84" t="s">
        <v>493</v>
      </c>
      <c r="W72" s="83">
        <v>43462.680300925924</v>
      </c>
      <c r="X72" s="84" t="s">
        <v>613</v>
      </c>
      <c r="Y72" s="81"/>
      <c r="Z72" s="81"/>
      <c r="AA72" s="87" t="s">
        <v>766</v>
      </c>
      <c r="AB72" s="81"/>
      <c r="AC72" s="81" t="b">
        <v>0</v>
      </c>
      <c r="AD72" s="81">
        <v>0</v>
      </c>
      <c r="AE72" s="87" t="s">
        <v>864</v>
      </c>
      <c r="AF72" s="81" t="b">
        <v>0</v>
      </c>
      <c r="AG72" s="81" t="s">
        <v>872</v>
      </c>
      <c r="AH72" s="81"/>
      <c r="AI72" s="87" t="s">
        <v>864</v>
      </c>
      <c r="AJ72" s="81" t="b">
        <v>0</v>
      </c>
      <c r="AK72" s="81">
        <v>105</v>
      </c>
      <c r="AL72" s="87" t="s">
        <v>852</v>
      </c>
      <c r="AM72" s="81" t="s">
        <v>874</v>
      </c>
      <c r="AN72" s="81" t="b">
        <v>0</v>
      </c>
      <c r="AO72" s="87" t="s">
        <v>852</v>
      </c>
      <c r="AP72" s="81" t="s">
        <v>214</v>
      </c>
      <c r="AQ72" s="81">
        <v>0</v>
      </c>
      <c r="AR72" s="81">
        <v>0</v>
      </c>
      <c r="AS72" s="81"/>
      <c r="AT72" s="81"/>
      <c r="AU72" s="81"/>
      <c r="AV72" s="81"/>
      <c r="AW72" s="81"/>
      <c r="AX72" s="81"/>
      <c r="AY72" s="81"/>
      <c r="AZ72" s="81"/>
      <c r="BA72">
        <v>1</v>
      </c>
      <c r="BB72" s="80" t="str">
        <f>REPLACE(INDEX(GroupVertices[Group],MATCH(Edges[[#This Row],[Vertex 1]],GroupVertices[Vertex],0)),1,1,"")</f>
        <v>1</v>
      </c>
      <c r="BC72" s="80" t="str">
        <f>REPLACE(INDEX(GroupVertices[Group],MATCH(Edges[[#This Row],[Vertex 2]],GroupVertices[Vertex],0)),1,1,"")</f>
        <v>1</v>
      </c>
      <c r="BD72" s="48">
        <v>0</v>
      </c>
      <c r="BE72" s="49">
        <v>0</v>
      </c>
      <c r="BF72" s="48">
        <v>1</v>
      </c>
      <c r="BG72" s="49">
        <v>2.7027027027027026</v>
      </c>
      <c r="BH72" s="48">
        <v>0</v>
      </c>
      <c r="BI72" s="49">
        <v>0</v>
      </c>
      <c r="BJ72" s="48">
        <v>36</v>
      </c>
      <c r="BK72" s="49">
        <v>97.29729729729729</v>
      </c>
      <c r="BL72" s="48">
        <v>37</v>
      </c>
    </row>
    <row r="73" spans="1:64" ht="15">
      <c r="A73" s="66" t="s">
        <v>291</v>
      </c>
      <c r="B73" s="66" t="s">
        <v>371</v>
      </c>
      <c r="C73" s="67" t="s">
        <v>2085</v>
      </c>
      <c r="D73" s="68">
        <v>3</v>
      </c>
      <c r="E73" s="69" t="s">
        <v>132</v>
      </c>
      <c r="F73" s="70">
        <v>32</v>
      </c>
      <c r="G73" s="67"/>
      <c r="H73" s="71"/>
      <c r="I73" s="72"/>
      <c r="J73" s="72"/>
      <c r="K73" s="34" t="s">
        <v>65</v>
      </c>
      <c r="L73" s="79">
        <v>73</v>
      </c>
      <c r="M73" s="79"/>
      <c r="N73" s="74"/>
      <c r="O73" s="81" t="s">
        <v>383</v>
      </c>
      <c r="P73" s="83">
        <v>43461.91025462963</v>
      </c>
      <c r="Q73" s="81" t="s">
        <v>391</v>
      </c>
      <c r="R73" s="81"/>
      <c r="S73" s="81"/>
      <c r="T73" s="81" t="s">
        <v>423</v>
      </c>
      <c r="U73" s="81"/>
      <c r="V73" s="84" t="s">
        <v>472</v>
      </c>
      <c r="W73" s="83">
        <v>43461.91025462963</v>
      </c>
      <c r="X73" s="84" t="s">
        <v>614</v>
      </c>
      <c r="Y73" s="81"/>
      <c r="Z73" s="81"/>
      <c r="AA73" s="87" t="s">
        <v>767</v>
      </c>
      <c r="AB73" s="87" t="s">
        <v>839</v>
      </c>
      <c r="AC73" s="81" t="b">
        <v>0</v>
      </c>
      <c r="AD73" s="81">
        <v>2</v>
      </c>
      <c r="AE73" s="87" t="s">
        <v>867</v>
      </c>
      <c r="AF73" s="81" t="b">
        <v>0</v>
      </c>
      <c r="AG73" s="81" t="s">
        <v>872</v>
      </c>
      <c r="AH73" s="81"/>
      <c r="AI73" s="87" t="s">
        <v>864</v>
      </c>
      <c r="AJ73" s="81" t="b">
        <v>0</v>
      </c>
      <c r="AK73" s="81">
        <v>1</v>
      </c>
      <c r="AL73" s="87" t="s">
        <v>864</v>
      </c>
      <c r="AM73" s="81" t="s">
        <v>876</v>
      </c>
      <c r="AN73" s="81" t="b">
        <v>0</v>
      </c>
      <c r="AO73" s="87" t="s">
        <v>839</v>
      </c>
      <c r="AP73" s="81" t="s">
        <v>382</v>
      </c>
      <c r="AQ73" s="81">
        <v>0</v>
      </c>
      <c r="AR73" s="81">
        <v>0</v>
      </c>
      <c r="AS73" s="81"/>
      <c r="AT73" s="81"/>
      <c r="AU73" s="81"/>
      <c r="AV73" s="81"/>
      <c r="AW73" s="81"/>
      <c r="AX73" s="81"/>
      <c r="AY73" s="81"/>
      <c r="AZ73" s="81"/>
      <c r="BA73">
        <v>1</v>
      </c>
      <c r="BB73" s="80" t="str">
        <f>REPLACE(INDEX(GroupVertices[Group],MATCH(Edges[[#This Row],[Vertex 1]],GroupVertices[Vertex],0)),1,1,"")</f>
        <v>1</v>
      </c>
      <c r="BC73" s="80" t="str">
        <f>REPLACE(INDEX(GroupVertices[Group],MATCH(Edges[[#This Row],[Vertex 2]],GroupVertices[Vertex],0)),1,1,"")</f>
        <v>2</v>
      </c>
      <c r="BD73" s="48"/>
      <c r="BE73" s="49"/>
      <c r="BF73" s="48"/>
      <c r="BG73" s="49"/>
      <c r="BH73" s="48"/>
      <c r="BI73" s="49"/>
      <c r="BJ73" s="48"/>
      <c r="BK73" s="49"/>
      <c r="BL73" s="48"/>
    </row>
    <row r="74" spans="1:64" ht="15">
      <c r="A74" s="66" t="s">
        <v>313</v>
      </c>
      <c r="B74" s="66" t="s">
        <v>371</v>
      </c>
      <c r="C74" s="67" t="s">
        <v>2085</v>
      </c>
      <c r="D74" s="68">
        <v>3</v>
      </c>
      <c r="E74" s="69" t="s">
        <v>132</v>
      </c>
      <c r="F74" s="70">
        <v>32</v>
      </c>
      <c r="G74" s="67"/>
      <c r="H74" s="71"/>
      <c r="I74" s="72"/>
      <c r="J74" s="72"/>
      <c r="K74" s="34" t="s">
        <v>65</v>
      </c>
      <c r="L74" s="79">
        <v>74</v>
      </c>
      <c r="M74" s="79"/>
      <c r="N74" s="74"/>
      <c r="O74" s="81" t="s">
        <v>383</v>
      </c>
      <c r="P74" s="83">
        <v>43462.589375</v>
      </c>
      <c r="Q74" s="81" t="s">
        <v>391</v>
      </c>
      <c r="R74" s="81"/>
      <c r="S74" s="81"/>
      <c r="T74" s="81"/>
      <c r="U74" s="81"/>
      <c r="V74" s="84" t="s">
        <v>494</v>
      </c>
      <c r="W74" s="83">
        <v>43462.589375</v>
      </c>
      <c r="X74" s="84" t="s">
        <v>615</v>
      </c>
      <c r="Y74" s="81"/>
      <c r="Z74" s="81"/>
      <c r="AA74" s="87" t="s">
        <v>768</v>
      </c>
      <c r="AB74" s="81"/>
      <c r="AC74" s="81" t="b">
        <v>0</v>
      </c>
      <c r="AD74" s="81">
        <v>0</v>
      </c>
      <c r="AE74" s="87" t="s">
        <v>864</v>
      </c>
      <c r="AF74" s="81" t="b">
        <v>0</v>
      </c>
      <c r="AG74" s="81" t="s">
        <v>872</v>
      </c>
      <c r="AH74" s="81"/>
      <c r="AI74" s="87" t="s">
        <v>864</v>
      </c>
      <c r="AJ74" s="81" t="b">
        <v>0</v>
      </c>
      <c r="AK74" s="81">
        <v>1</v>
      </c>
      <c r="AL74" s="87" t="s">
        <v>767</v>
      </c>
      <c r="AM74" s="81" t="s">
        <v>876</v>
      </c>
      <c r="AN74" s="81" t="b">
        <v>0</v>
      </c>
      <c r="AO74" s="87" t="s">
        <v>767</v>
      </c>
      <c r="AP74" s="81" t="s">
        <v>214</v>
      </c>
      <c r="AQ74" s="81">
        <v>0</v>
      </c>
      <c r="AR74" s="81">
        <v>0</v>
      </c>
      <c r="AS74" s="81"/>
      <c r="AT74" s="81"/>
      <c r="AU74" s="81"/>
      <c r="AV74" s="81"/>
      <c r="AW74" s="81"/>
      <c r="AX74" s="81"/>
      <c r="AY74" s="81"/>
      <c r="AZ74" s="81"/>
      <c r="BA74">
        <v>1</v>
      </c>
      <c r="BB74" s="80" t="str">
        <f>REPLACE(INDEX(GroupVertices[Group],MATCH(Edges[[#This Row],[Vertex 1]],GroupVertices[Vertex],0)),1,1,"")</f>
        <v>2</v>
      </c>
      <c r="BC74" s="80" t="str">
        <f>REPLACE(INDEX(GroupVertices[Group],MATCH(Edges[[#This Row],[Vertex 2]],GroupVertices[Vertex],0)),1,1,"")</f>
        <v>2</v>
      </c>
      <c r="BD74" s="48"/>
      <c r="BE74" s="49"/>
      <c r="BF74" s="48"/>
      <c r="BG74" s="49"/>
      <c r="BH74" s="48"/>
      <c r="BI74" s="49"/>
      <c r="BJ74" s="48"/>
      <c r="BK74" s="49"/>
      <c r="BL74" s="48"/>
    </row>
    <row r="75" spans="1:64" ht="15">
      <c r="A75" s="66" t="s">
        <v>314</v>
      </c>
      <c r="B75" s="66" t="s">
        <v>371</v>
      </c>
      <c r="C75" s="67" t="s">
        <v>2085</v>
      </c>
      <c r="D75" s="68">
        <v>3</v>
      </c>
      <c r="E75" s="69" t="s">
        <v>132</v>
      </c>
      <c r="F75" s="70">
        <v>32</v>
      </c>
      <c r="G75" s="67"/>
      <c r="H75" s="71"/>
      <c r="I75" s="72"/>
      <c r="J75" s="72"/>
      <c r="K75" s="34" t="s">
        <v>65</v>
      </c>
      <c r="L75" s="79">
        <v>75</v>
      </c>
      <c r="M75" s="79"/>
      <c r="N75" s="74"/>
      <c r="O75" s="81" t="s">
        <v>383</v>
      </c>
      <c r="P75" s="83">
        <v>43462.6859837963</v>
      </c>
      <c r="Q75" s="81" t="s">
        <v>392</v>
      </c>
      <c r="R75" s="81"/>
      <c r="S75" s="81"/>
      <c r="T75" s="81" t="s">
        <v>424</v>
      </c>
      <c r="U75" s="81"/>
      <c r="V75" s="84" t="s">
        <v>495</v>
      </c>
      <c r="W75" s="83">
        <v>43462.6859837963</v>
      </c>
      <c r="X75" s="84" t="s">
        <v>616</v>
      </c>
      <c r="Y75" s="81"/>
      <c r="Z75" s="81"/>
      <c r="AA75" s="87" t="s">
        <v>769</v>
      </c>
      <c r="AB75" s="87" t="s">
        <v>767</v>
      </c>
      <c r="AC75" s="81" t="b">
        <v>0</v>
      </c>
      <c r="AD75" s="81">
        <v>1</v>
      </c>
      <c r="AE75" s="87" t="s">
        <v>865</v>
      </c>
      <c r="AF75" s="81" t="b">
        <v>0</v>
      </c>
      <c r="AG75" s="81" t="s">
        <v>872</v>
      </c>
      <c r="AH75" s="81"/>
      <c r="AI75" s="87" t="s">
        <v>864</v>
      </c>
      <c r="AJ75" s="81" t="b">
        <v>0</v>
      </c>
      <c r="AK75" s="81">
        <v>0</v>
      </c>
      <c r="AL75" s="87" t="s">
        <v>864</v>
      </c>
      <c r="AM75" s="81" t="s">
        <v>876</v>
      </c>
      <c r="AN75" s="81" t="b">
        <v>0</v>
      </c>
      <c r="AO75" s="87" t="s">
        <v>767</v>
      </c>
      <c r="AP75" s="81" t="s">
        <v>214</v>
      </c>
      <c r="AQ75" s="81">
        <v>0</v>
      </c>
      <c r="AR75" s="81">
        <v>0</v>
      </c>
      <c r="AS75" s="81"/>
      <c r="AT75" s="81"/>
      <c r="AU75" s="81"/>
      <c r="AV75" s="81"/>
      <c r="AW75" s="81"/>
      <c r="AX75" s="81"/>
      <c r="AY75" s="81"/>
      <c r="AZ75" s="81"/>
      <c r="BA75">
        <v>1</v>
      </c>
      <c r="BB75" s="80" t="str">
        <f>REPLACE(INDEX(GroupVertices[Group],MATCH(Edges[[#This Row],[Vertex 1]],GroupVertices[Vertex],0)),1,1,"")</f>
        <v>2</v>
      </c>
      <c r="BC75" s="80" t="str">
        <f>REPLACE(INDEX(GroupVertices[Group],MATCH(Edges[[#This Row],[Vertex 2]],GroupVertices[Vertex],0)),1,1,"")</f>
        <v>2</v>
      </c>
      <c r="BD75" s="48"/>
      <c r="BE75" s="49"/>
      <c r="BF75" s="48"/>
      <c r="BG75" s="49"/>
      <c r="BH75" s="48"/>
      <c r="BI75" s="49"/>
      <c r="BJ75" s="48"/>
      <c r="BK75" s="49"/>
      <c r="BL75" s="48"/>
    </row>
    <row r="76" spans="1:64" ht="15">
      <c r="A76" s="66" t="s">
        <v>291</v>
      </c>
      <c r="B76" s="66" t="s">
        <v>372</v>
      </c>
      <c r="C76" s="67" t="s">
        <v>2085</v>
      </c>
      <c r="D76" s="68">
        <v>3</v>
      </c>
      <c r="E76" s="69" t="s">
        <v>132</v>
      </c>
      <c r="F76" s="70">
        <v>32</v>
      </c>
      <c r="G76" s="67"/>
      <c r="H76" s="71"/>
      <c r="I76" s="72"/>
      <c r="J76" s="72"/>
      <c r="K76" s="34" t="s">
        <v>65</v>
      </c>
      <c r="L76" s="79">
        <v>76</v>
      </c>
      <c r="M76" s="79"/>
      <c r="N76" s="74"/>
      <c r="O76" s="81" t="s">
        <v>383</v>
      </c>
      <c r="P76" s="83">
        <v>43461.91025462963</v>
      </c>
      <c r="Q76" s="81" t="s">
        <v>391</v>
      </c>
      <c r="R76" s="81"/>
      <c r="S76" s="81"/>
      <c r="T76" s="81" t="s">
        <v>423</v>
      </c>
      <c r="U76" s="81"/>
      <c r="V76" s="84" t="s">
        <v>472</v>
      </c>
      <c r="W76" s="83">
        <v>43461.91025462963</v>
      </c>
      <c r="X76" s="84" t="s">
        <v>614</v>
      </c>
      <c r="Y76" s="81"/>
      <c r="Z76" s="81"/>
      <c r="AA76" s="87" t="s">
        <v>767</v>
      </c>
      <c r="AB76" s="87" t="s">
        <v>839</v>
      </c>
      <c r="AC76" s="81" t="b">
        <v>0</v>
      </c>
      <c r="AD76" s="81">
        <v>2</v>
      </c>
      <c r="AE76" s="87" t="s">
        <v>867</v>
      </c>
      <c r="AF76" s="81" t="b">
        <v>0</v>
      </c>
      <c r="AG76" s="81" t="s">
        <v>872</v>
      </c>
      <c r="AH76" s="81"/>
      <c r="AI76" s="87" t="s">
        <v>864</v>
      </c>
      <c r="AJ76" s="81" t="b">
        <v>0</v>
      </c>
      <c r="AK76" s="81">
        <v>1</v>
      </c>
      <c r="AL76" s="87" t="s">
        <v>864</v>
      </c>
      <c r="AM76" s="81" t="s">
        <v>876</v>
      </c>
      <c r="AN76" s="81" t="b">
        <v>0</v>
      </c>
      <c r="AO76" s="87" t="s">
        <v>839</v>
      </c>
      <c r="AP76" s="81" t="s">
        <v>382</v>
      </c>
      <c r="AQ76" s="81">
        <v>0</v>
      </c>
      <c r="AR76" s="81">
        <v>0</v>
      </c>
      <c r="AS76" s="81"/>
      <c r="AT76" s="81"/>
      <c r="AU76" s="81"/>
      <c r="AV76" s="81"/>
      <c r="AW76" s="81"/>
      <c r="AX76" s="81"/>
      <c r="AY76" s="81"/>
      <c r="AZ76" s="81"/>
      <c r="BA76">
        <v>1</v>
      </c>
      <c r="BB76" s="80" t="str">
        <f>REPLACE(INDEX(GroupVertices[Group],MATCH(Edges[[#This Row],[Vertex 1]],GroupVertices[Vertex],0)),1,1,"")</f>
        <v>1</v>
      </c>
      <c r="BC76" s="80" t="str">
        <f>REPLACE(INDEX(GroupVertices[Group],MATCH(Edges[[#This Row],[Vertex 2]],GroupVertices[Vertex],0)),1,1,"")</f>
        <v>2</v>
      </c>
      <c r="BD76" s="48"/>
      <c r="BE76" s="49"/>
      <c r="BF76" s="48"/>
      <c r="BG76" s="49"/>
      <c r="BH76" s="48"/>
      <c r="BI76" s="49"/>
      <c r="BJ76" s="48"/>
      <c r="BK76" s="49"/>
      <c r="BL76" s="48"/>
    </row>
    <row r="77" spans="1:64" ht="15">
      <c r="A77" s="66" t="s">
        <v>313</v>
      </c>
      <c r="B77" s="66" t="s">
        <v>372</v>
      </c>
      <c r="C77" s="67" t="s">
        <v>2085</v>
      </c>
      <c r="D77" s="68">
        <v>3</v>
      </c>
      <c r="E77" s="69" t="s">
        <v>132</v>
      </c>
      <c r="F77" s="70">
        <v>32</v>
      </c>
      <c r="G77" s="67"/>
      <c r="H77" s="71"/>
      <c r="I77" s="72"/>
      <c r="J77" s="72"/>
      <c r="K77" s="34" t="s">
        <v>65</v>
      </c>
      <c r="L77" s="79">
        <v>77</v>
      </c>
      <c r="M77" s="79"/>
      <c r="N77" s="74"/>
      <c r="O77" s="81" t="s">
        <v>383</v>
      </c>
      <c r="P77" s="83">
        <v>43462.589375</v>
      </c>
      <c r="Q77" s="81" t="s">
        <v>391</v>
      </c>
      <c r="R77" s="81"/>
      <c r="S77" s="81"/>
      <c r="T77" s="81"/>
      <c r="U77" s="81"/>
      <c r="V77" s="84" t="s">
        <v>494</v>
      </c>
      <c r="W77" s="83">
        <v>43462.589375</v>
      </c>
      <c r="X77" s="84" t="s">
        <v>615</v>
      </c>
      <c r="Y77" s="81"/>
      <c r="Z77" s="81"/>
      <c r="AA77" s="87" t="s">
        <v>768</v>
      </c>
      <c r="AB77" s="81"/>
      <c r="AC77" s="81" t="b">
        <v>0</v>
      </c>
      <c r="AD77" s="81">
        <v>0</v>
      </c>
      <c r="AE77" s="87" t="s">
        <v>864</v>
      </c>
      <c r="AF77" s="81" t="b">
        <v>0</v>
      </c>
      <c r="AG77" s="81" t="s">
        <v>872</v>
      </c>
      <c r="AH77" s="81"/>
      <c r="AI77" s="87" t="s">
        <v>864</v>
      </c>
      <c r="AJ77" s="81" t="b">
        <v>0</v>
      </c>
      <c r="AK77" s="81">
        <v>1</v>
      </c>
      <c r="AL77" s="87" t="s">
        <v>767</v>
      </c>
      <c r="AM77" s="81" t="s">
        <v>876</v>
      </c>
      <c r="AN77" s="81" t="b">
        <v>0</v>
      </c>
      <c r="AO77" s="87" t="s">
        <v>767</v>
      </c>
      <c r="AP77" s="81" t="s">
        <v>214</v>
      </c>
      <c r="AQ77" s="81">
        <v>0</v>
      </c>
      <c r="AR77" s="81">
        <v>0</v>
      </c>
      <c r="AS77" s="81"/>
      <c r="AT77" s="81"/>
      <c r="AU77" s="81"/>
      <c r="AV77" s="81"/>
      <c r="AW77" s="81"/>
      <c r="AX77" s="81"/>
      <c r="AY77" s="81"/>
      <c r="AZ77" s="81"/>
      <c r="BA77">
        <v>1</v>
      </c>
      <c r="BB77" s="80" t="str">
        <f>REPLACE(INDEX(GroupVertices[Group],MATCH(Edges[[#This Row],[Vertex 1]],GroupVertices[Vertex],0)),1,1,"")</f>
        <v>2</v>
      </c>
      <c r="BC77" s="80" t="str">
        <f>REPLACE(INDEX(GroupVertices[Group],MATCH(Edges[[#This Row],[Vertex 2]],GroupVertices[Vertex],0)),1,1,"")</f>
        <v>2</v>
      </c>
      <c r="BD77" s="48"/>
      <c r="BE77" s="49"/>
      <c r="BF77" s="48"/>
      <c r="BG77" s="49"/>
      <c r="BH77" s="48"/>
      <c r="BI77" s="49"/>
      <c r="BJ77" s="48"/>
      <c r="BK77" s="49"/>
      <c r="BL77" s="48"/>
    </row>
    <row r="78" spans="1:64" ht="15">
      <c r="A78" s="66" t="s">
        <v>314</v>
      </c>
      <c r="B78" s="66" t="s">
        <v>372</v>
      </c>
      <c r="C78" s="67" t="s">
        <v>2085</v>
      </c>
      <c r="D78" s="68">
        <v>3</v>
      </c>
      <c r="E78" s="69" t="s">
        <v>132</v>
      </c>
      <c r="F78" s="70">
        <v>32</v>
      </c>
      <c r="G78" s="67"/>
      <c r="H78" s="71"/>
      <c r="I78" s="72"/>
      <c r="J78" s="72"/>
      <c r="K78" s="34" t="s">
        <v>65</v>
      </c>
      <c r="L78" s="79">
        <v>78</v>
      </c>
      <c r="M78" s="79"/>
      <c r="N78" s="74"/>
      <c r="O78" s="81" t="s">
        <v>383</v>
      </c>
      <c r="P78" s="83">
        <v>43462.6859837963</v>
      </c>
      <c r="Q78" s="81" t="s">
        <v>392</v>
      </c>
      <c r="R78" s="81"/>
      <c r="S78" s="81"/>
      <c r="T78" s="81" t="s">
        <v>424</v>
      </c>
      <c r="U78" s="81"/>
      <c r="V78" s="84" t="s">
        <v>495</v>
      </c>
      <c r="W78" s="83">
        <v>43462.6859837963</v>
      </c>
      <c r="X78" s="84" t="s">
        <v>616</v>
      </c>
      <c r="Y78" s="81"/>
      <c r="Z78" s="81"/>
      <c r="AA78" s="87" t="s">
        <v>769</v>
      </c>
      <c r="AB78" s="87" t="s">
        <v>767</v>
      </c>
      <c r="AC78" s="81" t="b">
        <v>0</v>
      </c>
      <c r="AD78" s="81">
        <v>1</v>
      </c>
      <c r="AE78" s="87" t="s">
        <v>865</v>
      </c>
      <c r="AF78" s="81" t="b">
        <v>0</v>
      </c>
      <c r="AG78" s="81" t="s">
        <v>872</v>
      </c>
      <c r="AH78" s="81"/>
      <c r="AI78" s="87" t="s">
        <v>864</v>
      </c>
      <c r="AJ78" s="81" t="b">
        <v>0</v>
      </c>
      <c r="AK78" s="81">
        <v>0</v>
      </c>
      <c r="AL78" s="87" t="s">
        <v>864</v>
      </c>
      <c r="AM78" s="81" t="s">
        <v>876</v>
      </c>
      <c r="AN78" s="81" t="b">
        <v>0</v>
      </c>
      <c r="AO78" s="87" t="s">
        <v>767</v>
      </c>
      <c r="AP78" s="81" t="s">
        <v>214</v>
      </c>
      <c r="AQ78" s="81">
        <v>0</v>
      </c>
      <c r="AR78" s="81">
        <v>0</v>
      </c>
      <c r="AS78" s="81"/>
      <c r="AT78" s="81"/>
      <c r="AU78" s="81"/>
      <c r="AV78" s="81"/>
      <c r="AW78" s="81"/>
      <c r="AX78" s="81"/>
      <c r="AY78" s="81"/>
      <c r="AZ78" s="81"/>
      <c r="BA78">
        <v>1</v>
      </c>
      <c r="BB78" s="80" t="str">
        <f>REPLACE(INDEX(GroupVertices[Group],MATCH(Edges[[#This Row],[Vertex 1]],GroupVertices[Vertex],0)),1,1,"")</f>
        <v>2</v>
      </c>
      <c r="BC78" s="80" t="str">
        <f>REPLACE(INDEX(GroupVertices[Group],MATCH(Edges[[#This Row],[Vertex 2]],GroupVertices[Vertex],0)),1,1,"")</f>
        <v>2</v>
      </c>
      <c r="BD78" s="48"/>
      <c r="BE78" s="49"/>
      <c r="BF78" s="48"/>
      <c r="BG78" s="49"/>
      <c r="BH78" s="48"/>
      <c r="BI78" s="49"/>
      <c r="BJ78" s="48"/>
      <c r="BK78" s="49"/>
      <c r="BL78" s="48"/>
    </row>
    <row r="79" spans="1:64" ht="15">
      <c r="A79" s="66" t="s">
        <v>291</v>
      </c>
      <c r="B79" s="66" t="s">
        <v>313</v>
      </c>
      <c r="C79" s="67" t="s">
        <v>2085</v>
      </c>
      <c r="D79" s="68">
        <v>3</v>
      </c>
      <c r="E79" s="69" t="s">
        <v>132</v>
      </c>
      <c r="F79" s="70">
        <v>32</v>
      </c>
      <c r="G79" s="67"/>
      <c r="H79" s="71"/>
      <c r="I79" s="72"/>
      <c r="J79" s="72"/>
      <c r="K79" s="34" t="s">
        <v>66</v>
      </c>
      <c r="L79" s="79">
        <v>79</v>
      </c>
      <c r="M79" s="79"/>
      <c r="N79" s="74"/>
      <c r="O79" s="81" t="s">
        <v>383</v>
      </c>
      <c r="P79" s="83">
        <v>43461.91025462963</v>
      </c>
      <c r="Q79" s="81" t="s">
        <v>391</v>
      </c>
      <c r="R79" s="81"/>
      <c r="S79" s="81"/>
      <c r="T79" s="81" t="s">
        <v>423</v>
      </c>
      <c r="U79" s="81"/>
      <c r="V79" s="84" t="s">
        <v>472</v>
      </c>
      <c r="W79" s="83">
        <v>43461.91025462963</v>
      </c>
      <c r="X79" s="84" t="s">
        <v>614</v>
      </c>
      <c r="Y79" s="81"/>
      <c r="Z79" s="81"/>
      <c r="AA79" s="87" t="s">
        <v>767</v>
      </c>
      <c r="AB79" s="87" t="s">
        <v>839</v>
      </c>
      <c r="AC79" s="81" t="b">
        <v>0</v>
      </c>
      <c r="AD79" s="81">
        <v>2</v>
      </c>
      <c r="AE79" s="87" t="s">
        <v>867</v>
      </c>
      <c r="AF79" s="81" t="b">
        <v>0</v>
      </c>
      <c r="AG79" s="81" t="s">
        <v>872</v>
      </c>
      <c r="AH79" s="81"/>
      <c r="AI79" s="87" t="s">
        <v>864</v>
      </c>
      <c r="AJ79" s="81" t="b">
        <v>0</v>
      </c>
      <c r="AK79" s="81">
        <v>1</v>
      </c>
      <c r="AL79" s="87" t="s">
        <v>864</v>
      </c>
      <c r="AM79" s="81" t="s">
        <v>876</v>
      </c>
      <c r="AN79" s="81" t="b">
        <v>0</v>
      </c>
      <c r="AO79" s="87" t="s">
        <v>839</v>
      </c>
      <c r="AP79" s="81" t="s">
        <v>382</v>
      </c>
      <c r="AQ79" s="81">
        <v>0</v>
      </c>
      <c r="AR79" s="81">
        <v>0</v>
      </c>
      <c r="AS79" s="81"/>
      <c r="AT79" s="81"/>
      <c r="AU79" s="81"/>
      <c r="AV79" s="81"/>
      <c r="AW79" s="81"/>
      <c r="AX79" s="81"/>
      <c r="AY79" s="81"/>
      <c r="AZ79" s="81"/>
      <c r="BA79">
        <v>1</v>
      </c>
      <c r="BB79" s="80" t="str">
        <f>REPLACE(INDEX(GroupVertices[Group],MATCH(Edges[[#This Row],[Vertex 1]],GroupVertices[Vertex],0)),1,1,"")</f>
        <v>1</v>
      </c>
      <c r="BC79" s="80" t="str">
        <f>REPLACE(INDEX(GroupVertices[Group],MATCH(Edges[[#This Row],[Vertex 2]],GroupVertices[Vertex],0)),1,1,"")</f>
        <v>2</v>
      </c>
      <c r="BD79" s="48"/>
      <c r="BE79" s="49"/>
      <c r="BF79" s="48"/>
      <c r="BG79" s="49"/>
      <c r="BH79" s="48"/>
      <c r="BI79" s="49"/>
      <c r="BJ79" s="48"/>
      <c r="BK79" s="49"/>
      <c r="BL79" s="48"/>
    </row>
    <row r="80" spans="1:64" ht="15">
      <c r="A80" s="66" t="s">
        <v>313</v>
      </c>
      <c r="B80" s="66" t="s">
        <v>291</v>
      </c>
      <c r="C80" s="67" t="s">
        <v>2085</v>
      </c>
      <c r="D80" s="68">
        <v>3</v>
      </c>
      <c r="E80" s="69" t="s">
        <v>132</v>
      </c>
      <c r="F80" s="70">
        <v>32</v>
      </c>
      <c r="G80" s="67"/>
      <c r="H80" s="71"/>
      <c r="I80" s="72"/>
      <c r="J80" s="72"/>
      <c r="K80" s="34" t="s">
        <v>66</v>
      </c>
      <c r="L80" s="79">
        <v>80</v>
      </c>
      <c r="M80" s="79"/>
      <c r="N80" s="74"/>
      <c r="O80" s="81" t="s">
        <v>382</v>
      </c>
      <c r="P80" s="83">
        <v>43462.589375</v>
      </c>
      <c r="Q80" s="81" t="s">
        <v>391</v>
      </c>
      <c r="R80" s="81"/>
      <c r="S80" s="81"/>
      <c r="T80" s="81"/>
      <c r="U80" s="81"/>
      <c r="V80" s="84" t="s">
        <v>494</v>
      </c>
      <c r="W80" s="83">
        <v>43462.589375</v>
      </c>
      <c r="X80" s="84" t="s">
        <v>615</v>
      </c>
      <c r="Y80" s="81"/>
      <c r="Z80" s="81"/>
      <c r="AA80" s="87" t="s">
        <v>768</v>
      </c>
      <c r="AB80" s="81"/>
      <c r="AC80" s="81" t="b">
        <v>0</v>
      </c>
      <c r="AD80" s="81">
        <v>0</v>
      </c>
      <c r="AE80" s="87" t="s">
        <v>864</v>
      </c>
      <c r="AF80" s="81" t="b">
        <v>0</v>
      </c>
      <c r="AG80" s="81" t="s">
        <v>872</v>
      </c>
      <c r="AH80" s="81"/>
      <c r="AI80" s="87" t="s">
        <v>864</v>
      </c>
      <c r="AJ80" s="81" t="b">
        <v>0</v>
      </c>
      <c r="AK80" s="81">
        <v>1</v>
      </c>
      <c r="AL80" s="87" t="s">
        <v>767</v>
      </c>
      <c r="AM80" s="81" t="s">
        <v>876</v>
      </c>
      <c r="AN80" s="81" t="b">
        <v>0</v>
      </c>
      <c r="AO80" s="87" t="s">
        <v>767</v>
      </c>
      <c r="AP80" s="81" t="s">
        <v>214</v>
      </c>
      <c r="AQ80" s="81">
        <v>0</v>
      </c>
      <c r="AR80" s="81">
        <v>0</v>
      </c>
      <c r="AS80" s="81"/>
      <c r="AT80" s="81"/>
      <c r="AU80" s="81"/>
      <c r="AV80" s="81"/>
      <c r="AW80" s="81"/>
      <c r="AX80" s="81"/>
      <c r="AY80" s="81"/>
      <c r="AZ80" s="81"/>
      <c r="BA80">
        <v>1</v>
      </c>
      <c r="BB80" s="80" t="str">
        <f>REPLACE(INDEX(GroupVertices[Group],MATCH(Edges[[#This Row],[Vertex 1]],GroupVertices[Vertex],0)),1,1,"")</f>
        <v>2</v>
      </c>
      <c r="BC80" s="80" t="str">
        <f>REPLACE(INDEX(GroupVertices[Group],MATCH(Edges[[#This Row],[Vertex 2]],GroupVertices[Vertex],0)),1,1,"")</f>
        <v>1</v>
      </c>
      <c r="BD80" s="48"/>
      <c r="BE80" s="49"/>
      <c r="BF80" s="48"/>
      <c r="BG80" s="49"/>
      <c r="BH80" s="48"/>
      <c r="BI80" s="49"/>
      <c r="BJ80" s="48"/>
      <c r="BK80" s="49"/>
      <c r="BL80" s="48"/>
    </row>
    <row r="81" spans="1:64" ht="15">
      <c r="A81" s="66" t="s">
        <v>313</v>
      </c>
      <c r="B81" s="66" t="s">
        <v>373</v>
      </c>
      <c r="C81" s="67" t="s">
        <v>2085</v>
      </c>
      <c r="D81" s="68">
        <v>3</v>
      </c>
      <c r="E81" s="69" t="s">
        <v>132</v>
      </c>
      <c r="F81" s="70">
        <v>32</v>
      </c>
      <c r="G81" s="67"/>
      <c r="H81" s="71"/>
      <c r="I81" s="72"/>
      <c r="J81" s="72"/>
      <c r="K81" s="34" t="s">
        <v>65</v>
      </c>
      <c r="L81" s="79">
        <v>81</v>
      </c>
      <c r="M81" s="79"/>
      <c r="N81" s="74"/>
      <c r="O81" s="81" t="s">
        <v>383</v>
      </c>
      <c r="P81" s="83">
        <v>43462.589375</v>
      </c>
      <c r="Q81" s="81" t="s">
        <v>391</v>
      </c>
      <c r="R81" s="81"/>
      <c r="S81" s="81"/>
      <c r="T81" s="81"/>
      <c r="U81" s="81"/>
      <c r="V81" s="84" t="s">
        <v>494</v>
      </c>
      <c r="W81" s="83">
        <v>43462.589375</v>
      </c>
      <c r="X81" s="84" t="s">
        <v>615</v>
      </c>
      <c r="Y81" s="81"/>
      <c r="Z81" s="81"/>
      <c r="AA81" s="87" t="s">
        <v>768</v>
      </c>
      <c r="AB81" s="81"/>
      <c r="AC81" s="81" t="b">
        <v>0</v>
      </c>
      <c r="AD81" s="81">
        <v>0</v>
      </c>
      <c r="AE81" s="87" t="s">
        <v>864</v>
      </c>
      <c r="AF81" s="81" t="b">
        <v>0</v>
      </c>
      <c r="AG81" s="81" t="s">
        <v>872</v>
      </c>
      <c r="AH81" s="81"/>
      <c r="AI81" s="87" t="s">
        <v>864</v>
      </c>
      <c r="AJ81" s="81" t="b">
        <v>0</v>
      </c>
      <c r="AK81" s="81">
        <v>1</v>
      </c>
      <c r="AL81" s="87" t="s">
        <v>767</v>
      </c>
      <c r="AM81" s="81" t="s">
        <v>876</v>
      </c>
      <c r="AN81" s="81" t="b">
        <v>0</v>
      </c>
      <c r="AO81" s="87" t="s">
        <v>767</v>
      </c>
      <c r="AP81" s="81" t="s">
        <v>214</v>
      </c>
      <c r="AQ81" s="81">
        <v>0</v>
      </c>
      <c r="AR81" s="81">
        <v>0</v>
      </c>
      <c r="AS81" s="81"/>
      <c r="AT81" s="81"/>
      <c r="AU81" s="81"/>
      <c r="AV81" s="81"/>
      <c r="AW81" s="81"/>
      <c r="AX81" s="81"/>
      <c r="AY81" s="81"/>
      <c r="AZ81" s="81"/>
      <c r="BA81">
        <v>1</v>
      </c>
      <c r="BB81" s="80" t="str">
        <f>REPLACE(INDEX(GroupVertices[Group],MATCH(Edges[[#This Row],[Vertex 1]],GroupVertices[Vertex],0)),1,1,"")</f>
        <v>2</v>
      </c>
      <c r="BC81" s="80" t="str">
        <f>REPLACE(INDEX(GroupVertices[Group],MATCH(Edges[[#This Row],[Vertex 2]],GroupVertices[Vertex],0)),1,1,"")</f>
        <v>2</v>
      </c>
      <c r="BD81" s="48"/>
      <c r="BE81" s="49"/>
      <c r="BF81" s="48"/>
      <c r="BG81" s="49"/>
      <c r="BH81" s="48"/>
      <c r="BI81" s="49"/>
      <c r="BJ81" s="48"/>
      <c r="BK81" s="49"/>
      <c r="BL81" s="48"/>
    </row>
    <row r="82" spans="1:64" ht="15">
      <c r="A82" s="66" t="s">
        <v>313</v>
      </c>
      <c r="B82" s="66" t="s">
        <v>366</v>
      </c>
      <c r="C82" s="67" t="s">
        <v>2085</v>
      </c>
      <c r="D82" s="68">
        <v>3</v>
      </c>
      <c r="E82" s="69" t="s">
        <v>132</v>
      </c>
      <c r="F82" s="70">
        <v>32</v>
      </c>
      <c r="G82" s="67"/>
      <c r="H82" s="71"/>
      <c r="I82" s="72"/>
      <c r="J82" s="72"/>
      <c r="K82" s="34" t="s">
        <v>65</v>
      </c>
      <c r="L82" s="79">
        <v>82</v>
      </c>
      <c r="M82" s="79"/>
      <c r="N82" s="74"/>
      <c r="O82" s="81" t="s">
        <v>383</v>
      </c>
      <c r="P82" s="83">
        <v>43462.589375</v>
      </c>
      <c r="Q82" s="81" t="s">
        <v>391</v>
      </c>
      <c r="R82" s="81"/>
      <c r="S82" s="81"/>
      <c r="T82" s="81"/>
      <c r="U82" s="81"/>
      <c r="V82" s="84" t="s">
        <v>494</v>
      </c>
      <c r="W82" s="83">
        <v>43462.589375</v>
      </c>
      <c r="X82" s="84" t="s">
        <v>615</v>
      </c>
      <c r="Y82" s="81"/>
      <c r="Z82" s="81"/>
      <c r="AA82" s="87" t="s">
        <v>768</v>
      </c>
      <c r="AB82" s="81"/>
      <c r="AC82" s="81" t="b">
        <v>0</v>
      </c>
      <c r="AD82" s="81">
        <v>0</v>
      </c>
      <c r="AE82" s="87" t="s">
        <v>864</v>
      </c>
      <c r="AF82" s="81" t="b">
        <v>0</v>
      </c>
      <c r="AG82" s="81" t="s">
        <v>872</v>
      </c>
      <c r="AH82" s="81"/>
      <c r="AI82" s="87" t="s">
        <v>864</v>
      </c>
      <c r="AJ82" s="81" t="b">
        <v>0</v>
      </c>
      <c r="AK82" s="81">
        <v>1</v>
      </c>
      <c r="AL82" s="87" t="s">
        <v>767</v>
      </c>
      <c r="AM82" s="81" t="s">
        <v>876</v>
      </c>
      <c r="AN82" s="81" t="b">
        <v>0</v>
      </c>
      <c r="AO82" s="87" t="s">
        <v>767</v>
      </c>
      <c r="AP82" s="81" t="s">
        <v>214</v>
      </c>
      <c r="AQ82" s="81">
        <v>0</v>
      </c>
      <c r="AR82" s="81">
        <v>0</v>
      </c>
      <c r="AS82" s="81"/>
      <c r="AT82" s="81"/>
      <c r="AU82" s="81"/>
      <c r="AV82" s="81"/>
      <c r="AW82" s="81"/>
      <c r="AX82" s="81"/>
      <c r="AY82" s="81"/>
      <c r="AZ82" s="81"/>
      <c r="BA82">
        <v>1</v>
      </c>
      <c r="BB82" s="80" t="str">
        <f>REPLACE(INDEX(GroupVertices[Group],MATCH(Edges[[#This Row],[Vertex 1]],GroupVertices[Vertex],0)),1,1,"")</f>
        <v>2</v>
      </c>
      <c r="BC82" s="80" t="str">
        <f>REPLACE(INDEX(GroupVertices[Group],MATCH(Edges[[#This Row],[Vertex 2]],GroupVertices[Vertex],0)),1,1,"")</f>
        <v>2</v>
      </c>
      <c r="BD82" s="48"/>
      <c r="BE82" s="49"/>
      <c r="BF82" s="48"/>
      <c r="BG82" s="49"/>
      <c r="BH82" s="48"/>
      <c r="BI82" s="49"/>
      <c r="BJ82" s="48"/>
      <c r="BK82" s="49"/>
      <c r="BL82" s="48"/>
    </row>
    <row r="83" spans="1:64" ht="15">
      <c r="A83" s="66" t="s">
        <v>313</v>
      </c>
      <c r="B83" s="66" t="s">
        <v>365</v>
      </c>
      <c r="C83" s="67" t="s">
        <v>2085</v>
      </c>
      <c r="D83" s="68">
        <v>3</v>
      </c>
      <c r="E83" s="69" t="s">
        <v>132</v>
      </c>
      <c r="F83" s="70">
        <v>32</v>
      </c>
      <c r="G83" s="67"/>
      <c r="H83" s="71"/>
      <c r="I83" s="72"/>
      <c r="J83" s="72"/>
      <c r="K83" s="34" t="s">
        <v>65</v>
      </c>
      <c r="L83" s="79">
        <v>83</v>
      </c>
      <c r="M83" s="79"/>
      <c r="N83" s="74"/>
      <c r="O83" s="81" t="s">
        <v>384</v>
      </c>
      <c r="P83" s="83">
        <v>43462.589375</v>
      </c>
      <c r="Q83" s="81" t="s">
        <v>391</v>
      </c>
      <c r="R83" s="81"/>
      <c r="S83" s="81"/>
      <c r="T83" s="81"/>
      <c r="U83" s="81"/>
      <c r="V83" s="84" t="s">
        <v>494</v>
      </c>
      <c r="W83" s="83">
        <v>43462.589375</v>
      </c>
      <c r="X83" s="84" t="s">
        <v>615</v>
      </c>
      <c r="Y83" s="81"/>
      <c r="Z83" s="81"/>
      <c r="AA83" s="87" t="s">
        <v>768</v>
      </c>
      <c r="AB83" s="81"/>
      <c r="AC83" s="81" t="b">
        <v>0</v>
      </c>
      <c r="AD83" s="81">
        <v>0</v>
      </c>
      <c r="AE83" s="87" t="s">
        <v>864</v>
      </c>
      <c r="AF83" s="81" t="b">
        <v>0</v>
      </c>
      <c r="AG83" s="81" t="s">
        <v>872</v>
      </c>
      <c r="AH83" s="81"/>
      <c r="AI83" s="87" t="s">
        <v>864</v>
      </c>
      <c r="AJ83" s="81" t="b">
        <v>0</v>
      </c>
      <c r="AK83" s="81">
        <v>1</v>
      </c>
      <c r="AL83" s="87" t="s">
        <v>767</v>
      </c>
      <c r="AM83" s="81" t="s">
        <v>876</v>
      </c>
      <c r="AN83" s="81" t="b">
        <v>0</v>
      </c>
      <c r="AO83" s="87" t="s">
        <v>767</v>
      </c>
      <c r="AP83" s="81" t="s">
        <v>214</v>
      </c>
      <c r="AQ83" s="81">
        <v>0</v>
      </c>
      <c r="AR83" s="81">
        <v>0</v>
      </c>
      <c r="AS83" s="81"/>
      <c r="AT83" s="81"/>
      <c r="AU83" s="81"/>
      <c r="AV83" s="81"/>
      <c r="AW83" s="81"/>
      <c r="AX83" s="81"/>
      <c r="AY83" s="81"/>
      <c r="AZ83" s="81"/>
      <c r="BA83">
        <v>1</v>
      </c>
      <c r="BB83" s="80" t="str">
        <f>REPLACE(INDEX(GroupVertices[Group],MATCH(Edges[[#This Row],[Vertex 1]],GroupVertices[Vertex],0)),1,1,"")</f>
        <v>2</v>
      </c>
      <c r="BC83" s="80" t="str">
        <f>REPLACE(INDEX(GroupVertices[Group],MATCH(Edges[[#This Row],[Vertex 2]],GroupVertices[Vertex],0)),1,1,"")</f>
        <v>2</v>
      </c>
      <c r="BD83" s="48">
        <v>2</v>
      </c>
      <c r="BE83" s="49">
        <v>5.882352941176471</v>
      </c>
      <c r="BF83" s="48">
        <v>0</v>
      </c>
      <c r="BG83" s="49">
        <v>0</v>
      </c>
      <c r="BH83" s="48">
        <v>0</v>
      </c>
      <c r="BI83" s="49">
        <v>0</v>
      </c>
      <c r="BJ83" s="48">
        <v>32</v>
      </c>
      <c r="BK83" s="49">
        <v>94.11764705882354</v>
      </c>
      <c r="BL83" s="48">
        <v>34</v>
      </c>
    </row>
    <row r="84" spans="1:64" ht="15">
      <c r="A84" s="66" t="s">
        <v>314</v>
      </c>
      <c r="B84" s="66" t="s">
        <v>313</v>
      </c>
      <c r="C84" s="67" t="s">
        <v>2085</v>
      </c>
      <c r="D84" s="68">
        <v>3</v>
      </c>
      <c r="E84" s="69" t="s">
        <v>132</v>
      </c>
      <c r="F84" s="70">
        <v>32</v>
      </c>
      <c r="G84" s="67"/>
      <c r="H84" s="71"/>
      <c r="I84" s="72"/>
      <c r="J84" s="72"/>
      <c r="K84" s="34" t="s">
        <v>65</v>
      </c>
      <c r="L84" s="79">
        <v>84</v>
      </c>
      <c r="M84" s="79"/>
      <c r="N84" s="74"/>
      <c r="O84" s="81" t="s">
        <v>383</v>
      </c>
      <c r="P84" s="83">
        <v>43462.6859837963</v>
      </c>
      <c r="Q84" s="81" t="s">
        <v>392</v>
      </c>
      <c r="R84" s="81"/>
      <c r="S84" s="81"/>
      <c r="T84" s="81" t="s">
        <v>424</v>
      </c>
      <c r="U84" s="81"/>
      <c r="V84" s="84" t="s">
        <v>495</v>
      </c>
      <c r="W84" s="83">
        <v>43462.6859837963</v>
      </c>
      <c r="X84" s="84" t="s">
        <v>616</v>
      </c>
      <c r="Y84" s="81"/>
      <c r="Z84" s="81"/>
      <c r="AA84" s="87" t="s">
        <v>769</v>
      </c>
      <c r="AB84" s="87" t="s">
        <v>767</v>
      </c>
      <c r="AC84" s="81" t="b">
        <v>0</v>
      </c>
      <c r="AD84" s="81">
        <v>1</v>
      </c>
      <c r="AE84" s="87" t="s">
        <v>865</v>
      </c>
      <c r="AF84" s="81" t="b">
        <v>0</v>
      </c>
      <c r="AG84" s="81" t="s">
        <v>872</v>
      </c>
      <c r="AH84" s="81"/>
      <c r="AI84" s="87" t="s">
        <v>864</v>
      </c>
      <c r="AJ84" s="81" t="b">
        <v>0</v>
      </c>
      <c r="AK84" s="81">
        <v>0</v>
      </c>
      <c r="AL84" s="87" t="s">
        <v>864</v>
      </c>
      <c r="AM84" s="81" t="s">
        <v>876</v>
      </c>
      <c r="AN84" s="81" t="b">
        <v>0</v>
      </c>
      <c r="AO84" s="87" t="s">
        <v>767</v>
      </c>
      <c r="AP84" s="81" t="s">
        <v>214</v>
      </c>
      <c r="AQ84" s="81">
        <v>0</v>
      </c>
      <c r="AR84" s="81">
        <v>0</v>
      </c>
      <c r="AS84" s="81"/>
      <c r="AT84" s="81"/>
      <c r="AU84" s="81"/>
      <c r="AV84" s="81"/>
      <c r="AW84" s="81"/>
      <c r="AX84" s="81"/>
      <c r="AY84" s="81"/>
      <c r="AZ84" s="81"/>
      <c r="BA84">
        <v>1</v>
      </c>
      <c r="BB84" s="80" t="str">
        <f>REPLACE(INDEX(GroupVertices[Group],MATCH(Edges[[#This Row],[Vertex 1]],GroupVertices[Vertex],0)),1,1,"")</f>
        <v>2</v>
      </c>
      <c r="BC84" s="80" t="str">
        <f>REPLACE(INDEX(GroupVertices[Group],MATCH(Edges[[#This Row],[Vertex 2]],GroupVertices[Vertex],0)),1,1,"")</f>
        <v>2</v>
      </c>
      <c r="BD84" s="48"/>
      <c r="BE84" s="49"/>
      <c r="BF84" s="48"/>
      <c r="BG84" s="49"/>
      <c r="BH84" s="48"/>
      <c r="BI84" s="49"/>
      <c r="BJ84" s="48"/>
      <c r="BK84" s="49"/>
      <c r="BL84" s="48"/>
    </row>
    <row r="85" spans="1:64" ht="15">
      <c r="A85" s="66" t="s">
        <v>314</v>
      </c>
      <c r="B85" s="66" t="s">
        <v>373</v>
      </c>
      <c r="C85" s="67" t="s">
        <v>2085</v>
      </c>
      <c r="D85" s="68">
        <v>3</v>
      </c>
      <c r="E85" s="69" t="s">
        <v>132</v>
      </c>
      <c r="F85" s="70">
        <v>32</v>
      </c>
      <c r="G85" s="67"/>
      <c r="H85" s="71"/>
      <c r="I85" s="72"/>
      <c r="J85" s="72"/>
      <c r="K85" s="34" t="s">
        <v>65</v>
      </c>
      <c r="L85" s="79">
        <v>85</v>
      </c>
      <c r="M85" s="79"/>
      <c r="N85" s="74"/>
      <c r="O85" s="81" t="s">
        <v>383</v>
      </c>
      <c r="P85" s="83">
        <v>43462.6859837963</v>
      </c>
      <c r="Q85" s="81" t="s">
        <v>392</v>
      </c>
      <c r="R85" s="81"/>
      <c r="S85" s="81"/>
      <c r="T85" s="81" t="s">
        <v>424</v>
      </c>
      <c r="U85" s="81"/>
      <c r="V85" s="84" t="s">
        <v>495</v>
      </c>
      <c r="W85" s="83">
        <v>43462.6859837963</v>
      </c>
      <c r="X85" s="84" t="s">
        <v>616</v>
      </c>
      <c r="Y85" s="81"/>
      <c r="Z85" s="81"/>
      <c r="AA85" s="87" t="s">
        <v>769</v>
      </c>
      <c r="AB85" s="87" t="s">
        <v>767</v>
      </c>
      <c r="AC85" s="81" t="b">
        <v>0</v>
      </c>
      <c r="AD85" s="81">
        <v>1</v>
      </c>
      <c r="AE85" s="87" t="s">
        <v>865</v>
      </c>
      <c r="AF85" s="81" t="b">
        <v>0</v>
      </c>
      <c r="AG85" s="81" t="s">
        <v>872</v>
      </c>
      <c r="AH85" s="81"/>
      <c r="AI85" s="87" t="s">
        <v>864</v>
      </c>
      <c r="AJ85" s="81" t="b">
        <v>0</v>
      </c>
      <c r="AK85" s="81">
        <v>0</v>
      </c>
      <c r="AL85" s="87" t="s">
        <v>864</v>
      </c>
      <c r="AM85" s="81" t="s">
        <v>876</v>
      </c>
      <c r="AN85" s="81" t="b">
        <v>0</v>
      </c>
      <c r="AO85" s="87" t="s">
        <v>767</v>
      </c>
      <c r="AP85" s="81" t="s">
        <v>214</v>
      </c>
      <c r="AQ85" s="81">
        <v>0</v>
      </c>
      <c r="AR85" s="81">
        <v>0</v>
      </c>
      <c r="AS85" s="81"/>
      <c r="AT85" s="81"/>
      <c r="AU85" s="81"/>
      <c r="AV85" s="81"/>
      <c r="AW85" s="81"/>
      <c r="AX85" s="81"/>
      <c r="AY85" s="81"/>
      <c r="AZ85" s="81"/>
      <c r="BA85">
        <v>1</v>
      </c>
      <c r="BB85" s="80" t="str">
        <f>REPLACE(INDEX(GroupVertices[Group],MATCH(Edges[[#This Row],[Vertex 1]],GroupVertices[Vertex],0)),1,1,"")</f>
        <v>2</v>
      </c>
      <c r="BC85" s="80" t="str">
        <f>REPLACE(INDEX(GroupVertices[Group],MATCH(Edges[[#This Row],[Vertex 2]],GroupVertices[Vertex],0)),1,1,"")</f>
        <v>2</v>
      </c>
      <c r="BD85" s="48"/>
      <c r="BE85" s="49"/>
      <c r="BF85" s="48"/>
      <c r="BG85" s="49"/>
      <c r="BH85" s="48"/>
      <c r="BI85" s="49"/>
      <c r="BJ85" s="48"/>
      <c r="BK85" s="49"/>
      <c r="BL85" s="48"/>
    </row>
    <row r="86" spans="1:64" ht="15">
      <c r="A86" s="66" t="s">
        <v>314</v>
      </c>
      <c r="B86" s="66" t="s">
        <v>366</v>
      </c>
      <c r="C86" s="67" t="s">
        <v>2085</v>
      </c>
      <c r="D86" s="68">
        <v>3</v>
      </c>
      <c r="E86" s="69" t="s">
        <v>132</v>
      </c>
      <c r="F86" s="70">
        <v>32</v>
      </c>
      <c r="G86" s="67"/>
      <c r="H86" s="71"/>
      <c r="I86" s="72"/>
      <c r="J86" s="72"/>
      <c r="K86" s="34" t="s">
        <v>65</v>
      </c>
      <c r="L86" s="79">
        <v>86</v>
      </c>
      <c r="M86" s="79"/>
      <c r="N86" s="74"/>
      <c r="O86" s="81" t="s">
        <v>383</v>
      </c>
      <c r="P86" s="83">
        <v>43462.6859837963</v>
      </c>
      <c r="Q86" s="81" t="s">
        <v>392</v>
      </c>
      <c r="R86" s="81"/>
      <c r="S86" s="81"/>
      <c r="T86" s="81" t="s">
        <v>424</v>
      </c>
      <c r="U86" s="81"/>
      <c r="V86" s="84" t="s">
        <v>495</v>
      </c>
      <c r="W86" s="83">
        <v>43462.6859837963</v>
      </c>
      <c r="X86" s="84" t="s">
        <v>616</v>
      </c>
      <c r="Y86" s="81"/>
      <c r="Z86" s="81"/>
      <c r="AA86" s="87" t="s">
        <v>769</v>
      </c>
      <c r="AB86" s="87" t="s">
        <v>767</v>
      </c>
      <c r="AC86" s="81" t="b">
        <v>0</v>
      </c>
      <c r="AD86" s="81">
        <v>1</v>
      </c>
      <c r="AE86" s="87" t="s">
        <v>865</v>
      </c>
      <c r="AF86" s="81" t="b">
        <v>0</v>
      </c>
      <c r="AG86" s="81" t="s">
        <v>872</v>
      </c>
      <c r="AH86" s="81"/>
      <c r="AI86" s="87" t="s">
        <v>864</v>
      </c>
      <c r="AJ86" s="81" t="b">
        <v>0</v>
      </c>
      <c r="AK86" s="81">
        <v>0</v>
      </c>
      <c r="AL86" s="87" t="s">
        <v>864</v>
      </c>
      <c r="AM86" s="81" t="s">
        <v>876</v>
      </c>
      <c r="AN86" s="81" t="b">
        <v>0</v>
      </c>
      <c r="AO86" s="87" t="s">
        <v>767</v>
      </c>
      <c r="AP86" s="81" t="s">
        <v>214</v>
      </c>
      <c r="AQ86" s="81">
        <v>0</v>
      </c>
      <c r="AR86" s="81">
        <v>0</v>
      </c>
      <c r="AS86" s="81"/>
      <c r="AT86" s="81"/>
      <c r="AU86" s="81"/>
      <c r="AV86" s="81"/>
      <c r="AW86" s="81"/>
      <c r="AX86" s="81"/>
      <c r="AY86" s="81"/>
      <c r="AZ86" s="81"/>
      <c r="BA86">
        <v>1</v>
      </c>
      <c r="BB86" s="80" t="str">
        <f>REPLACE(INDEX(GroupVertices[Group],MATCH(Edges[[#This Row],[Vertex 1]],GroupVertices[Vertex],0)),1,1,"")</f>
        <v>2</v>
      </c>
      <c r="BC86" s="80" t="str">
        <f>REPLACE(INDEX(GroupVertices[Group],MATCH(Edges[[#This Row],[Vertex 2]],GroupVertices[Vertex],0)),1,1,"")</f>
        <v>2</v>
      </c>
      <c r="BD86" s="48"/>
      <c r="BE86" s="49"/>
      <c r="BF86" s="48"/>
      <c r="BG86" s="49"/>
      <c r="BH86" s="48"/>
      <c r="BI86" s="49"/>
      <c r="BJ86" s="48"/>
      <c r="BK86" s="49"/>
      <c r="BL86" s="48"/>
    </row>
    <row r="87" spans="1:64" ht="15">
      <c r="A87" s="66" t="s">
        <v>314</v>
      </c>
      <c r="B87" s="66" t="s">
        <v>365</v>
      </c>
      <c r="C87" s="67" t="s">
        <v>2085</v>
      </c>
      <c r="D87" s="68">
        <v>3</v>
      </c>
      <c r="E87" s="69" t="s">
        <v>132</v>
      </c>
      <c r="F87" s="70">
        <v>32</v>
      </c>
      <c r="G87" s="67"/>
      <c r="H87" s="71"/>
      <c r="I87" s="72"/>
      <c r="J87" s="72"/>
      <c r="K87" s="34" t="s">
        <v>65</v>
      </c>
      <c r="L87" s="79">
        <v>87</v>
      </c>
      <c r="M87" s="79"/>
      <c r="N87" s="74"/>
      <c r="O87" s="81" t="s">
        <v>383</v>
      </c>
      <c r="P87" s="83">
        <v>43462.6859837963</v>
      </c>
      <c r="Q87" s="81" t="s">
        <v>392</v>
      </c>
      <c r="R87" s="81"/>
      <c r="S87" s="81"/>
      <c r="T87" s="81" t="s">
        <v>424</v>
      </c>
      <c r="U87" s="81"/>
      <c r="V87" s="84" t="s">
        <v>495</v>
      </c>
      <c r="W87" s="83">
        <v>43462.6859837963</v>
      </c>
      <c r="X87" s="84" t="s">
        <v>616</v>
      </c>
      <c r="Y87" s="81"/>
      <c r="Z87" s="81"/>
      <c r="AA87" s="87" t="s">
        <v>769</v>
      </c>
      <c r="AB87" s="87" t="s">
        <v>767</v>
      </c>
      <c r="AC87" s="81" t="b">
        <v>0</v>
      </c>
      <c r="AD87" s="81">
        <v>1</v>
      </c>
      <c r="AE87" s="87" t="s">
        <v>865</v>
      </c>
      <c r="AF87" s="81" t="b">
        <v>0</v>
      </c>
      <c r="AG87" s="81" t="s">
        <v>872</v>
      </c>
      <c r="AH87" s="81"/>
      <c r="AI87" s="87" t="s">
        <v>864</v>
      </c>
      <c r="AJ87" s="81" t="b">
        <v>0</v>
      </c>
      <c r="AK87" s="81">
        <v>0</v>
      </c>
      <c r="AL87" s="87" t="s">
        <v>864</v>
      </c>
      <c r="AM87" s="81" t="s">
        <v>876</v>
      </c>
      <c r="AN87" s="81" t="b">
        <v>0</v>
      </c>
      <c r="AO87" s="87" t="s">
        <v>767</v>
      </c>
      <c r="AP87" s="81" t="s">
        <v>214</v>
      </c>
      <c r="AQ87" s="81">
        <v>0</v>
      </c>
      <c r="AR87" s="81">
        <v>0</v>
      </c>
      <c r="AS87" s="81"/>
      <c r="AT87" s="81"/>
      <c r="AU87" s="81"/>
      <c r="AV87" s="81"/>
      <c r="AW87" s="81"/>
      <c r="AX87" s="81"/>
      <c r="AY87" s="81"/>
      <c r="AZ87" s="81"/>
      <c r="BA87">
        <v>1</v>
      </c>
      <c r="BB87" s="80" t="str">
        <f>REPLACE(INDEX(GroupVertices[Group],MATCH(Edges[[#This Row],[Vertex 1]],GroupVertices[Vertex],0)),1,1,"")</f>
        <v>2</v>
      </c>
      <c r="BC87" s="80" t="str">
        <f>REPLACE(INDEX(GroupVertices[Group],MATCH(Edges[[#This Row],[Vertex 2]],GroupVertices[Vertex],0)),1,1,"")</f>
        <v>2</v>
      </c>
      <c r="BD87" s="48">
        <v>2</v>
      </c>
      <c r="BE87" s="49">
        <v>12.5</v>
      </c>
      <c r="BF87" s="48">
        <v>0</v>
      </c>
      <c r="BG87" s="49">
        <v>0</v>
      </c>
      <c r="BH87" s="48">
        <v>0</v>
      </c>
      <c r="BI87" s="49">
        <v>0</v>
      </c>
      <c r="BJ87" s="48">
        <v>14</v>
      </c>
      <c r="BK87" s="49">
        <v>87.5</v>
      </c>
      <c r="BL87" s="48">
        <v>16</v>
      </c>
    </row>
    <row r="88" spans="1:64" ht="15">
      <c r="A88" s="66" t="s">
        <v>314</v>
      </c>
      <c r="B88" s="66" t="s">
        <v>291</v>
      </c>
      <c r="C88" s="67" t="s">
        <v>2085</v>
      </c>
      <c r="D88" s="68">
        <v>3</v>
      </c>
      <c r="E88" s="69" t="s">
        <v>132</v>
      </c>
      <c r="F88" s="70">
        <v>32</v>
      </c>
      <c r="G88" s="67"/>
      <c r="H88" s="71"/>
      <c r="I88" s="72"/>
      <c r="J88" s="72"/>
      <c r="K88" s="34" t="s">
        <v>65</v>
      </c>
      <c r="L88" s="79">
        <v>88</v>
      </c>
      <c r="M88" s="79"/>
      <c r="N88" s="74"/>
      <c r="O88" s="81" t="s">
        <v>384</v>
      </c>
      <c r="P88" s="83">
        <v>43462.6859837963</v>
      </c>
      <c r="Q88" s="81" t="s">
        <v>392</v>
      </c>
      <c r="R88" s="81"/>
      <c r="S88" s="81"/>
      <c r="T88" s="81" t="s">
        <v>424</v>
      </c>
      <c r="U88" s="81"/>
      <c r="V88" s="84" t="s">
        <v>495</v>
      </c>
      <c r="W88" s="83">
        <v>43462.6859837963</v>
      </c>
      <c r="X88" s="84" t="s">
        <v>616</v>
      </c>
      <c r="Y88" s="81"/>
      <c r="Z88" s="81"/>
      <c r="AA88" s="87" t="s">
        <v>769</v>
      </c>
      <c r="AB88" s="87" t="s">
        <v>767</v>
      </c>
      <c r="AC88" s="81" t="b">
        <v>0</v>
      </c>
      <c r="AD88" s="81">
        <v>1</v>
      </c>
      <c r="AE88" s="87" t="s">
        <v>865</v>
      </c>
      <c r="AF88" s="81" t="b">
        <v>0</v>
      </c>
      <c r="AG88" s="81" t="s">
        <v>872</v>
      </c>
      <c r="AH88" s="81"/>
      <c r="AI88" s="87" t="s">
        <v>864</v>
      </c>
      <c r="AJ88" s="81" t="b">
        <v>0</v>
      </c>
      <c r="AK88" s="81">
        <v>0</v>
      </c>
      <c r="AL88" s="87" t="s">
        <v>864</v>
      </c>
      <c r="AM88" s="81" t="s">
        <v>876</v>
      </c>
      <c r="AN88" s="81" t="b">
        <v>0</v>
      </c>
      <c r="AO88" s="87" t="s">
        <v>767</v>
      </c>
      <c r="AP88" s="81" t="s">
        <v>214</v>
      </c>
      <c r="AQ88" s="81">
        <v>0</v>
      </c>
      <c r="AR88" s="81">
        <v>0</v>
      </c>
      <c r="AS88" s="81"/>
      <c r="AT88" s="81"/>
      <c r="AU88" s="81"/>
      <c r="AV88" s="81"/>
      <c r="AW88" s="81"/>
      <c r="AX88" s="81"/>
      <c r="AY88" s="81"/>
      <c r="AZ88" s="81"/>
      <c r="BA88">
        <v>1</v>
      </c>
      <c r="BB88" s="80" t="str">
        <f>REPLACE(INDEX(GroupVertices[Group],MATCH(Edges[[#This Row],[Vertex 1]],GroupVertices[Vertex],0)),1,1,"")</f>
        <v>2</v>
      </c>
      <c r="BC88" s="80" t="str">
        <f>REPLACE(INDEX(GroupVertices[Group],MATCH(Edges[[#This Row],[Vertex 2]],GroupVertices[Vertex],0)),1,1,"")</f>
        <v>1</v>
      </c>
      <c r="BD88" s="48"/>
      <c r="BE88" s="49"/>
      <c r="BF88" s="48"/>
      <c r="BG88" s="49"/>
      <c r="BH88" s="48"/>
      <c r="BI88" s="49"/>
      <c r="BJ88" s="48"/>
      <c r="BK88" s="49"/>
      <c r="BL88" s="48"/>
    </row>
    <row r="89" spans="1:64" ht="15">
      <c r="A89" s="66" t="s">
        <v>315</v>
      </c>
      <c r="B89" s="66" t="s">
        <v>374</v>
      </c>
      <c r="C89" s="67" t="s">
        <v>2085</v>
      </c>
      <c r="D89" s="68">
        <v>3</v>
      </c>
      <c r="E89" s="69" t="s">
        <v>132</v>
      </c>
      <c r="F89" s="70">
        <v>32</v>
      </c>
      <c r="G89" s="67"/>
      <c r="H89" s="71"/>
      <c r="I89" s="72"/>
      <c r="J89" s="72"/>
      <c r="K89" s="34" t="s">
        <v>65</v>
      </c>
      <c r="L89" s="79">
        <v>89</v>
      </c>
      <c r="M89" s="79"/>
      <c r="N89" s="74"/>
      <c r="O89" s="81" t="s">
        <v>383</v>
      </c>
      <c r="P89" s="83">
        <v>43462.68665509259</v>
      </c>
      <c r="Q89" s="81" t="s">
        <v>393</v>
      </c>
      <c r="R89" s="81"/>
      <c r="S89" s="81"/>
      <c r="T89" s="81"/>
      <c r="U89" s="81"/>
      <c r="V89" s="84" t="s">
        <v>496</v>
      </c>
      <c r="W89" s="83">
        <v>43462.68665509259</v>
      </c>
      <c r="X89" s="84" t="s">
        <v>617</v>
      </c>
      <c r="Y89" s="81"/>
      <c r="Z89" s="81"/>
      <c r="AA89" s="87" t="s">
        <v>770</v>
      </c>
      <c r="AB89" s="87" t="s">
        <v>852</v>
      </c>
      <c r="AC89" s="81" t="b">
        <v>0</v>
      </c>
      <c r="AD89" s="81">
        <v>0</v>
      </c>
      <c r="AE89" s="87" t="s">
        <v>865</v>
      </c>
      <c r="AF89" s="81" t="b">
        <v>0</v>
      </c>
      <c r="AG89" s="81" t="s">
        <v>873</v>
      </c>
      <c r="AH89" s="81"/>
      <c r="AI89" s="87" t="s">
        <v>864</v>
      </c>
      <c r="AJ89" s="81" t="b">
        <v>0</v>
      </c>
      <c r="AK89" s="81">
        <v>0</v>
      </c>
      <c r="AL89" s="87" t="s">
        <v>864</v>
      </c>
      <c r="AM89" s="81" t="s">
        <v>874</v>
      </c>
      <c r="AN89" s="81" t="b">
        <v>0</v>
      </c>
      <c r="AO89" s="87" t="s">
        <v>852</v>
      </c>
      <c r="AP89" s="81" t="s">
        <v>214</v>
      </c>
      <c r="AQ89" s="81">
        <v>0</v>
      </c>
      <c r="AR89" s="81">
        <v>0</v>
      </c>
      <c r="AS89" s="81"/>
      <c r="AT89" s="81"/>
      <c r="AU89" s="81"/>
      <c r="AV89" s="81"/>
      <c r="AW89" s="81"/>
      <c r="AX89" s="81"/>
      <c r="AY89" s="81"/>
      <c r="AZ89" s="81"/>
      <c r="BA89">
        <v>1</v>
      </c>
      <c r="BB89" s="80" t="str">
        <f>REPLACE(INDEX(GroupVertices[Group],MATCH(Edges[[#This Row],[Vertex 1]],GroupVertices[Vertex],0)),1,1,"")</f>
        <v>6</v>
      </c>
      <c r="BC89" s="80" t="str">
        <f>REPLACE(INDEX(GroupVertices[Group],MATCH(Edges[[#This Row],[Vertex 2]],GroupVertices[Vertex],0)),1,1,"")</f>
        <v>6</v>
      </c>
      <c r="BD89" s="48">
        <v>0</v>
      </c>
      <c r="BE89" s="49">
        <v>0</v>
      </c>
      <c r="BF89" s="48">
        <v>0</v>
      </c>
      <c r="BG89" s="49">
        <v>0</v>
      </c>
      <c r="BH89" s="48">
        <v>0</v>
      </c>
      <c r="BI89" s="49">
        <v>0</v>
      </c>
      <c r="BJ89" s="48">
        <v>2</v>
      </c>
      <c r="BK89" s="49">
        <v>100</v>
      </c>
      <c r="BL89" s="48">
        <v>2</v>
      </c>
    </row>
    <row r="90" spans="1:64" ht="15">
      <c r="A90" s="66" t="s">
        <v>315</v>
      </c>
      <c r="B90" s="66" t="s">
        <v>291</v>
      </c>
      <c r="C90" s="67" t="s">
        <v>2085</v>
      </c>
      <c r="D90" s="68">
        <v>3</v>
      </c>
      <c r="E90" s="69" t="s">
        <v>132</v>
      </c>
      <c r="F90" s="70">
        <v>32</v>
      </c>
      <c r="G90" s="67"/>
      <c r="H90" s="71"/>
      <c r="I90" s="72"/>
      <c r="J90" s="72"/>
      <c r="K90" s="34" t="s">
        <v>65</v>
      </c>
      <c r="L90" s="79">
        <v>90</v>
      </c>
      <c r="M90" s="79"/>
      <c r="N90" s="74"/>
      <c r="O90" s="81" t="s">
        <v>382</v>
      </c>
      <c r="P90" s="83">
        <v>43462.536458333336</v>
      </c>
      <c r="Q90" s="81" t="s">
        <v>385</v>
      </c>
      <c r="R90" s="81"/>
      <c r="S90" s="81"/>
      <c r="T90" s="81"/>
      <c r="U90" s="81"/>
      <c r="V90" s="84" t="s">
        <v>496</v>
      </c>
      <c r="W90" s="83">
        <v>43462.536458333336</v>
      </c>
      <c r="X90" s="84" t="s">
        <v>618</v>
      </c>
      <c r="Y90" s="81"/>
      <c r="Z90" s="81"/>
      <c r="AA90" s="87" t="s">
        <v>771</v>
      </c>
      <c r="AB90" s="81"/>
      <c r="AC90" s="81" t="b">
        <v>0</v>
      </c>
      <c r="AD90" s="81">
        <v>0</v>
      </c>
      <c r="AE90" s="87" t="s">
        <v>864</v>
      </c>
      <c r="AF90" s="81" t="b">
        <v>0</v>
      </c>
      <c r="AG90" s="81" t="s">
        <v>872</v>
      </c>
      <c r="AH90" s="81"/>
      <c r="AI90" s="87" t="s">
        <v>864</v>
      </c>
      <c r="AJ90" s="81" t="b">
        <v>0</v>
      </c>
      <c r="AK90" s="81">
        <v>105</v>
      </c>
      <c r="AL90" s="87" t="s">
        <v>852</v>
      </c>
      <c r="AM90" s="81" t="s">
        <v>874</v>
      </c>
      <c r="AN90" s="81" t="b">
        <v>0</v>
      </c>
      <c r="AO90" s="87" t="s">
        <v>852</v>
      </c>
      <c r="AP90" s="81" t="s">
        <v>214</v>
      </c>
      <c r="AQ90" s="81">
        <v>0</v>
      </c>
      <c r="AR90" s="81">
        <v>0</v>
      </c>
      <c r="AS90" s="81"/>
      <c r="AT90" s="81"/>
      <c r="AU90" s="81"/>
      <c r="AV90" s="81"/>
      <c r="AW90" s="81"/>
      <c r="AX90" s="81"/>
      <c r="AY90" s="81"/>
      <c r="AZ90" s="81"/>
      <c r="BA90">
        <v>1</v>
      </c>
      <c r="BB90" s="80" t="str">
        <f>REPLACE(INDEX(GroupVertices[Group],MATCH(Edges[[#This Row],[Vertex 1]],GroupVertices[Vertex],0)),1,1,"")</f>
        <v>6</v>
      </c>
      <c r="BC90" s="80" t="str">
        <f>REPLACE(INDEX(GroupVertices[Group],MATCH(Edges[[#This Row],[Vertex 2]],GroupVertices[Vertex],0)),1,1,"")</f>
        <v>1</v>
      </c>
      <c r="BD90" s="48">
        <v>0</v>
      </c>
      <c r="BE90" s="49">
        <v>0</v>
      </c>
      <c r="BF90" s="48">
        <v>1</v>
      </c>
      <c r="BG90" s="49">
        <v>2.7027027027027026</v>
      </c>
      <c r="BH90" s="48">
        <v>0</v>
      </c>
      <c r="BI90" s="49">
        <v>0</v>
      </c>
      <c r="BJ90" s="48">
        <v>36</v>
      </c>
      <c r="BK90" s="49">
        <v>97.29729729729729</v>
      </c>
      <c r="BL90" s="48">
        <v>37</v>
      </c>
    </row>
    <row r="91" spans="1:64" ht="15">
      <c r="A91" s="66" t="s">
        <v>315</v>
      </c>
      <c r="B91" s="66" t="s">
        <v>291</v>
      </c>
      <c r="C91" s="67" t="s">
        <v>2085</v>
      </c>
      <c r="D91" s="68">
        <v>3</v>
      </c>
      <c r="E91" s="69" t="s">
        <v>132</v>
      </c>
      <c r="F91" s="70">
        <v>32</v>
      </c>
      <c r="G91" s="67"/>
      <c r="H91" s="71"/>
      <c r="I91" s="72"/>
      <c r="J91" s="72"/>
      <c r="K91" s="34" t="s">
        <v>65</v>
      </c>
      <c r="L91" s="79">
        <v>91</v>
      </c>
      <c r="M91" s="79"/>
      <c r="N91" s="74"/>
      <c r="O91" s="81" t="s">
        <v>384</v>
      </c>
      <c r="P91" s="83">
        <v>43462.68665509259</v>
      </c>
      <c r="Q91" s="81" t="s">
        <v>393</v>
      </c>
      <c r="R91" s="81"/>
      <c r="S91" s="81"/>
      <c r="T91" s="81"/>
      <c r="U91" s="81"/>
      <c r="V91" s="84" t="s">
        <v>496</v>
      </c>
      <c r="W91" s="83">
        <v>43462.68665509259</v>
      </c>
      <c r="X91" s="84" t="s">
        <v>617</v>
      </c>
      <c r="Y91" s="81"/>
      <c r="Z91" s="81"/>
      <c r="AA91" s="87" t="s">
        <v>770</v>
      </c>
      <c r="AB91" s="87" t="s">
        <v>852</v>
      </c>
      <c r="AC91" s="81" t="b">
        <v>0</v>
      </c>
      <c r="AD91" s="81">
        <v>0</v>
      </c>
      <c r="AE91" s="87" t="s">
        <v>865</v>
      </c>
      <c r="AF91" s="81" t="b">
        <v>0</v>
      </c>
      <c r="AG91" s="81" t="s">
        <v>873</v>
      </c>
      <c r="AH91" s="81"/>
      <c r="AI91" s="87" t="s">
        <v>864</v>
      </c>
      <c r="AJ91" s="81" t="b">
        <v>0</v>
      </c>
      <c r="AK91" s="81">
        <v>0</v>
      </c>
      <c r="AL91" s="87" t="s">
        <v>864</v>
      </c>
      <c r="AM91" s="81" t="s">
        <v>874</v>
      </c>
      <c r="AN91" s="81" t="b">
        <v>0</v>
      </c>
      <c r="AO91" s="87" t="s">
        <v>852</v>
      </c>
      <c r="AP91" s="81" t="s">
        <v>214</v>
      </c>
      <c r="AQ91" s="81">
        <v>0</v>
      </c>
      <c r="AR91" s="81">
        <v>0</v>
      </c>
      <c r="AS91" s="81"/>
      <c r="AT91" s="81"/>
      <c r="AU91" s="81"/>
      <c r="AV91" s="81"/>
      <c r="AW91" s="81"/>
      <c r="AX91" s="81"/>
      <c r="AY91" s="81"/>
      <c r="AZ91" s="81"/>
      <c r="BA91">
        <v>1</v>
      </c>
      <c r="BB91" s="80" t="str">
        <f>REPLACE(INDEX(GroupVertices[Group],MATCH(Edges[[#This Row],[Vertex 1]],GroupVertices[Vertex],0)),1,1,"")</f>
        <v>6</v>
      </c>
      <c r="BC91" s="80" t="str">
        <f>REPLACE(INDEX(GroupVertices[Group],MATCH(Edges[[#This Row],[Vertex 2]],GroupVertices[Vertex],0)),1,1,"")</f>
        <v>1</v>
      </c>
      <c r="BD91" s="48"/>
      <c r="BE91" s="49"/>
      <c r="BF91" s="48"/>
      <c r="BG91" s="49"/>
      <c r="BH91" s="48"/>
      <c r="BI91" s="49"/>
      <c r="BJ91" s="48"/>
      <c r="BK91" s="49"/>
      <c r="BL91" s="48"/>
    </row>
    <row r="92" spans="1:64" ht="15">
      <c r="A92" s="66" t="s">
        <v>316</v>
      </c>
      <c r="B92" s="66" t="s">
        <v>291</v>
      </c>
      <c r="C92" s="67" t="s">
        <v>2085</v>
      </c>
      <c r="D92" s="68">
        <v>3</v>
      </c>
      <c r="E92" s="69" t="s">
        <v>132</v>
      </c>
      <c r="F92" s="70">
        <v>32</v>
      </c>
      <c r="G92" s="67"/>
      <c r="H92" s="71"/>
      <c r="I92" s="72"/>
      <c r="J92" s="72"/>
      <c r="K92" s="34" t="s">
        <v>65</v>
      </c>
      <c r="L92" s="79">
        <v>92</v>
      </c>
      <c r="M92" s="79"/>
      <c r="N92" s="74"/>
      <c r="O92" s="81" t="s">
        <v>382</v>
      </c>
      <c r="P92" s="83">
        <v>43462.73511574074</v>
      </c>
      <c r="Q92" s="81" t="s">
        <v>385</v>
      </c>
      <c r="R92" s="81"/>
      <c r="S92" s="81"/>
      <c r="T92" s="81"/>
      <c r="U92" s="81"/>
      <c r="V92" s="84" t="s">
        <v>497</v>
      </c>
      <c r="W92" s="83">
        <v>43462.73511574074</v>
      </c>
      <c r="X92" s="84" t="s">
        <v>619</v>
      </c>
      <c r="Y92" s="81"/>
      <c r="Z92" s="81"/>
      <c r="AA92" s="87" t="s">
        <v>772</v>
      </c>
      <c r="AB92" s="81"/>
      <c r="AC92" s="81" t="b">
        <v>0</v>
      </c>
      <c r="AD92" s="81">
        <v>0</v>
      </c>
      <c r="AE92" s="87" t="s">
        <v>864</v>
      </c>
      <c r="AF92" s="81" t="b">
        <v>0</v>
      </c>
      <c r="AG92" s="81" t="s">
        <v>872</v>
      </c>
      <c r="AH92" s="81"/>
      <c r="AI92" s="87" t="s">
        <v>864</v>
      </c>
      <c r="AJ92" s="81" t="b">
        <v>0</v>
      </c>
      <c r="AK92" s="81">
        <v>105</v>
      </c>
      <c r="AL92" s="87" t="s">
        <v>852</v>
      </c>
      <c r="AM92" s="81" t="s">
        <v>876</v>
      </c>
      <c r="AN92" s="81" t="b">
        <v>0</v>
      </c>
      <c r="AO92" s="87" t="s">
        <v>852</v>
      </c>
      <c r="AP92" s="81" t="s">
        <v>214</v>
      </c>
      <c r="AQ92" s="81">
        <v>0</v>
      </c>
      <c r="AR92" s="81">
        <v>0</v>
      </c>
      <c r="AS92" s="81"/>
      <c r="AT92" s="81"/>
      <c r="AU92" s="81"/>
      <c r="AV92" s="81"/>
      <c r="AW92" s="81"/>
      <c r="AX92" s="81"/>
      <c r="AY92" s="81"/>
      <c r="AZ92" s="81"/>
      <c r="BA92">
        <v>1</v>
      </c>
      <c r="BB92" s="80" t="str">
        <f>REPLACE(INDEX(GroupVertices[Group],MATCH(Edges[[#This Row],[Vertex 1]],GroupVertices[Vertex],0)),1,1,"")</f>
        <v>1</v>
      </c>
      <c r="BC92" s="80" t="str">
        <f>REPLACE(INDEX(GroupVertices[Group],MATCH(Edges[[#This Row],[Vertex 2]],GroupVertices[Vertex],0)),1,1,"")</f>
        <v>1</v>
      </c>
      <c r="BD92" s="48">
        <v>0</v>
      </c>
      <c r="BE92" s="49">
        <v>0</v>
      </c>
      <c r="BF92" s="48">
        <v>1</v>
      </c>
      <c r="BG92" s="49">
        <v>2.7027027027027026</v>
      </c>
      <c r="BH92" s="48">
        <v>0</v>
      </c>
      <c r="BI92" s="49">
        <v>0</v>
      </c>
      <c r="BJ92" s="48">
        <v>36</v>
      </c>
      <c r="BK92" s="49">
        <v>97.29729729729729</v>
      </c>
      <c r="BL92" s="48">
        <v>37</v>
      </c>
    </row>
    <row r="93" spans="1:64" ht="15">
      <c r="A93" s="66" t="s">
        <v>317</v>
      </c>
      <c r="B93" s="66" t="s">
        <v>291</v>
      </c>
      <c r="C93" s="67" t="s">
        <v>2085</v>
      </c>
      <c r="D93" s="68">
        <v>3</v>
      </c>
      <c r="E93" s="69" t="s">
        <v>132</v>
      </c>
      <c r="F93" s="70">
        <v>32</v>
      </c>
      <c r="G93" s="67"/>
      <c r="H93" s="71"/>
      <c r="I93" s="72"/>
      <c r="J93" s="72"/>
      <c r="K93" s="34" t="s">
        <v>65</v>
      </c>
      <c r="L93" s="79">
        <v>93</v>
      </c>
      <c r="M93" s="79"/>
      <c r="N93" s="74"/>
      <c r="O93" s="81" t="s">
        <v>382</v>
      </c>
      <c r="P93" s="83">
        <v>43462.74988425926</v>
      </c>
      <c r="Q93" s="81" t="s">
        <v>385</v>
      </c>
      <c r="R93" s="81"/>
      <c r="S93" s="81"/>
      <c r="T93" s="81"/>
      <c r="U93" s="81"/>
      <c r="V93" s="84" t="s">
        <v>498</v>
      </c>
      <c r="W93" s="83">
        <v>43462.74988425926</v>
      </c>
      <c r="X93" s="84" t="s">
        <v>620</v>
      </c>
      <c r="Y93" s="81"/>
      <c r="Z93" s="81"/>
      <c r="AA93" s="87" t="s">
        <v>773</v>
      </c>
      <c r="AB93" s="81"/>
      <c r="AC93" s="81" t="b">
        <v>0</v>
      </c>
      <c r="AD93" s="81">
        <v>0</v>
      </c>
      <c r="AE93" s="87" t="s">
        <v>864</v>
      </c>
      <c r="AF93" s="81" t="b">
        <v>0</v>
      </c>
      <c r="AG93" s="81" t="s">
        <v>872</v>
      </c>
      <c r="AH93" s="81"/>
      <c r="AI93" s="87" t="s">
        <v>864</v>
      </c>
      <c r="AJ93" s="81" t="b">
        <v>0</v>
      </c>
      <c r="AK93" s="81">
        <v>105</v>
      </c>
      <c r="AL93" s="87" t="s">
        <v>852</v>
      </c>
      <c r="AM93" s="81" t="s">
        <v>876</v>
      </c>
      <c r="AN93" s="81" t="b">
        <v>0</v>
      </c>
      <c r="AO93" s="87" t="s">
        <v>852</v>
      </c>
      <c r="AP93" s="81" t="s">
        <v>214</v>
      </c>
      <c r="AQ93" s="81">
        <v>0</v>
      </c>
      <c r="AR93" s="81">
        <v>0</v>
      </c>
      <c r="AS93" s="81"/>
      <c r="AT93" s="81"/>
      <c r="AU93" s="81"/>
      <c r="AV93" s="81"/>
      <c r="AW93" s="81"/>
      <c r="AX93" s="81"/>
      <c r="AY93" s="81"/>
      <c r="AZ93" s="81"/>
      <c r="BA93">
        <v>1</v>
      </c>
      <c r="BB93" s="80" t="str">
        <f>REPLACE(INDEX(GroupVertices[Group],MATCH(Edges[[#This Row],[Vertex 1]],GroupVertices[Vertex],0)),1,1,"")</f>
        <v>1</v>
      </c>
      <c r="BC93" s="80" t="str">
        <f>REPLACE(INDEX(GroupVertices[Group],MATCH(Edges[[#This Row],[Vertex 2]],GroupVertices[Vertex],0)),1,1,"")</f>
        <v>1</v>
      </c>
      <c r="BD93" s="48">
        <v>0</v>
      </c>
      <c r="BE93" s="49">
        <v>0</v>
      </c>
      <c r="BF93" s="48">
        <v>1</v>
      </c>
      <c r="BG93" s="49">
        <v>2.7027027027027026</v>
      </c>
      <c r="BH93" s="48">
        <v>0</v>
      </c>
      <c r="BI93" s="49">
        <v>0</v>
      </c>
      <c r="BJ93" s="48">
        <v>36</v>
      </c>
      <c r="BK93" s="49">
        <v>97.29729729729729</v>
      </c>
      <c r="BL93" s="48">
        <v>37</v>
      </c>
    </row>
    <row r="94" spans="1:64" ht="15">
      <c r="A94" s="66" t="s">
        <v>318</v>
      </c>
      <c r="B94" s="66" t="s">
        <v>375</v>
      </c>
      <c r="C94" s="67" t="s">
        <v>2085</v>
      </c>
      <c r="D94" s="68">
        <v>3</v>
      </c>
      <c r="E94" s="69" t="s">
        <v>132</v>
      </c>
      <c r="F94" s="70">
        <v>32</v>
      </c>
      <c r="G94" s="67"/>
      <c r="H94" s="71"/>
      <c r="I94" s="72"/>
      <c r="J94" s="72"/>
      <c r="K94" s="34" t="s">
        <v>65</v>
      </c>
      <c r="L94" s="79">
        <v>94</v>
      </c>
      <c r="M94" s="79"/>
      <c r="N94" s="74"/>
      <c r="O94" s="81" t="s">
        <v>383</v>
      </c>
      <c r="P94" s="83">
        <v>43462.76126157407</v>
      </c>
      <c r="Q94" s="81" t="s">
        <v>394</v>
      </c>
      <c r="R94" s="81"/>
      <c r="S94" s="81"/>
      <c r="T94" s="81"/>
      <c r="U94" s="81"/>
      <c r="V94" s="84" t="s">
        <v>499</v>
      </c>
      <c r="W94" s="83">
        <v>43462.76126157407</v>
      </c>
      <c r="X94" s="84" t="s">
        <v>621</v>
      </c>
      <c r="Y94" s="81"/>
      <c r="Z94" s="81"/>
      <c r="AA94" s="87" t="s">
        <v>774</v>
      </c>
      <c r="AB94" s="87" t="s">
        <v>852</v>
      </c>
      <c r="AC94" s="81" t="b">
        <v>0</v>
      </c>
      <c r="AD94" s="81">
        <v>2</v>
      </c>
      <c r="AE94" s="87" t="s">
        <v>865</v>
      </c>
      <c r="AF94" s="81" t="b">
        <v>0</v>
      </c>
      <c r="AG94" s="81" t="s">
        <v>873</v>
      </c>
      <c r="AH94" s="81"/>
      <c r="AI94" s="87" t="s">
        <v>864</v>
      </c>
      <c r="AJ94" s="81" t="b">
        <v>0</v>
      </c>
      <c r="AK94" s="81">
        <v>0</v>
      </c>
      <c r="AL94" s="87" t="s">
        <v>864</v>
      </c>
      <c r="AM94" s="81" t="s">
        <v>876</v>
      </c>
      <c r="AN94" s="81" t="b">
        <v>0</v>
      </c>
      <c r="AO94" s="87" t="s">
        <v>852</v>
      </c>
      <c r="AP94" s="81" t="s">
        <v>214</v>
      </c>
      <c r="AQ94" s="81">
        <v>0</v>
      </c>
      <c r="AR94" s="81">
        <v>0</v>
      </c>
      <c r="AS94" s="81"/>
      <c r="AT94" s="81"/>
      <c r="AU94" s="81"/>
      <c r="AV94" s="81"/>
      <c r="AW94" s="81"/>
      <c r="AX94" s="81"/>
      <c r="AY94" s="81"/>
      <c r="AZ94" s="81"/>
      <c r="BA94">
        <v>1</v>
      </c>
      <c r="BB94" s="80" t="str">
        <f>REPLACE(INDEX(GroupVertices[Group],MATCH(Edges[[#This Row],[Vertex 1]],GroupVertices[Vertex],0)),1,1,"")</f>
        <v>4</v>
      </c>
      <c r="BC94" s="80" t="str">
        <f>REPLACE(INDEX(GroupVertices[Group],MATCH(Edges[[#This Row],[Vertex 2]],GroupVertices[Vertex],0)),1,1,"")</f>
        <v>4</v>
      </c>
      <c r="BD94" s="48"/>
      <c r="BE94" s="49"/>
      <c r="BF94" s="48"/>
      <c r="BG94" s="49"/>
      <c r="BH94" s="48"/>
      <c r="BI94" s="49"/>
      <c r="BJ94" s="48"/>
      <c r="BK94" s="49"/>
      <c r="BL94" s="48"/>
    </row>
    <row r="95" spans="1:64" ht="15">
      <c r="A95" s="66" t="s">
        <v>318</v>
      </c>
      <c r="B95" s="66" t="s">
        <v>376</v>
      </c>
      <c r="C95" s="67" t="s">
        <v>2085</v>
      </c>
      <c r="D95" s="68">
        <v>3</v>
      </c>
      <c r="E95" s="69" t="s">
        <v>132</v>
      </c>
      <c r="F95" s="70">
        <v>32</v>
      </c>
      <c r="G95" s="67"/>
      <c r="H95" s="71"/>
      <c r="I95" s="72"/>
      <c r="J95" s="72"/>
      <c r="K95" s="34" t="s">
        <v>65</v>
      </c>
      <c r="L95" s="79">
        <v>95</v>
      </c>
      <c r="M95" s="79"/>
      <c r="N95" s="74"/>
      <c r="O95" s="81" t="s">
        <v>383</v>
      </c>
      <c r="P95" s="83">
        <v>43462.76126157407</v>
      </c>
      <c r="Q95" s="81" t="s">
        <v>394</v>
      </c>
      <c r="R95" s="81"/>
      <c r="S95" s="81"/>
      <c r="T95" s="81"/>
      <c r="U95" s="81"/>
      <c r="V95" s="84" t="s">
        <v>499</v>
      </c>
      <c r="W95" s="83">
        <v>43462.76126157407</v>
      </c>
      <c r="X95" s="84" t="s">
        <v>621</v>
      </c>
      <c r="Y95" s="81"/>
      <c r="Z95" s="81"/>
      <c r="AA95" s="87" t="s">
        <v>774</v>
      </c>
      <c r="AB95" s="87" t="s">
        <v>852</v>
      </c>
      <c r="AC95" s="81" t="b">
        <v>0</v>
      </c>
      <c r="AD95" s="81">
        <v>2</v>
      </c>
      <c r="AE95" s="87" t="s">
        <v>865</v>
      </c>
      <c r="AF95" s="81" t="b">
        <v>0</v>
      </c>
      <c r="AG95" s="81" t="s">
        <v>873</v>
      </c>
      <c r="AH95" s="81"/>
      <c r="AI95" s="87" t="s">
        <v>864</v>
      </c>
      <c r="AJ95" s="81" t="b">
        <v>0</v>
      </c>
      <c r="AK95" s="81">
        <v>0</v>
      </c>
      <c r="AL95" s="87" t="s">
        <v>864</v>
      </c>
      <c r="AM95" s="81" t="s">
        <v>876</v>
      </c>
      <c r="AN95" s="81" t="b">
        <v>0</v>
      </c>
      <c r="AO95" s="87" t="s">
        <v>852</v>
      </c>
      <c r="AP95" s="81" t="s">
        <v>214</v>
      </c>
      <c r="AQ95" s="81">
        <v>0</v>
      </c>
      <c r="AR95" s="81">
        <v>0</v>
      </c>
      <c r="AS95" s="81"/>
      <c r="AT95" s="81"/>
      <c r="AU95" s="81"/>
      <c r="AV95" s="81"/>
      <c r="AW95" s="81"/>
      <c r="AX95" s="81"/>
      <c r="AY95" s="81"/>
      <c r="AZ95" s="81"/>
      <c r="BA95">
        <v>1</v>
      </c>
      <c r="BB95" s="80" t="str">
        <f>REPLACE(INDEX(GroupVertices[Group],MATCH(Edges[[#This Row],[Vertex 1]],GroupVertices[Vertex],0)),1,1,"")</f>
        <v>4</v>
      </c>
      <c r="BC95" s="80" t="str">
        <f>REPLACE(INDEX(GroupVertices[Group],MATCH(Edges[[#This Row],[Vertex 2]],GroupVertices[Vertex],0)),1,1,"")</f>
        <v>4</v>
      </c>
      <c r="BD95" s="48"/>
      <c r="BE95" s="49"/>
      <c r="BF95" s="48"/>
      <c r="BG95" s="49"/>
      <c r="BH95" s="48"/>
      <c r="BI95" s="49"/>
      <c r="BJ95" s="48"/>
      <c r="BK95" s="49"/>
      <c r="BL95" s="48"/>
    </row>
    <row r="96" spans="1:64" ht="15">
      <c r="A96" s="66" t="s">
        <v>319</v>
      </c>
      <c r="B96" s="66" t="s">
        <v>291</v>
      </c>
      <c r="C96" s="67" t="s">
        <v>2085</v>
      </c>
      <c r="D96" s="68">
        <v>3</v>
      </c>
      <c r="E96" s="69" t="s">
        <v>132</v>
      </c>
      <c r="F96" s="70">
        <v>32</v>
      </c>
      <c r="G96" s="67"/>
      <c r="H96" s="71"/>
      <c r="I96" s="72"/>
      <c r="J96" s="72"/>
      <c r="K96" s="34" t="s">
        <v>65</v>
      </c>
      <c r="L96" s="79">
        <v>96</v>
      </c>
      <c r="M96" s="79"/>
      <c r="N96" s="74"/>
      <c r="O96" s="81" t="s">
        <v>382</v>
      </c>
      <c r="P96" s="83">
        <v>43462.361550925925</v>
      </c>
      <c r="Q96" s="81" t="s">
        <v>385</v>
      </c>
      <c r="R96" s="81"/>
      <c r="S96" s="81"/>
      <c r="T96" s="81"/>
      <c r="U96" s="81"/>
      <c r="V96" s="84" t="s">
        <v>500</v>
      </c>
      <c r="W96" s="83">
        <v>43462.361550925925</v>
      </c>
      <c r="X96" s="84" t="s">
        <v>622</v>
      </c>
      <c r="Y96" s="81"/>
      <c r="Z96" s="81"/>
      <c r="AA96" s="87" t="s">
        <v>775</v>
      </c>
      <c r="AB96" s="81"/>
      <c r="AC96" s="81" t="b">
        <v>0</v>
      </c>
      <c r="AD96" s="81">
        <v>0</v>
      </c>
      <c r="AE96" s="87" t="s">
        <v>864</v>
      </c>
      <c r="AF96" s="81" t="b">
        <v>0</v>
      </c>
      <c r="AG96" s="81" t="s">
        <v>872</v>
      </c>
      <c r="AH96" s="81"/>
      <c r="AI96" s="87" t="s">
        <v>864</v>
      </c>
      <c r="AJ96" s="81" t="b">
        <v>0</v>
      </c>
      <c r="AK96" s="81">
        <v>105</v>
      </c>
      <c r="AL96" s="87" t="s">
        <v>852</v>
      </c>
      <c r="AM96" s="81" t="s">
        <v>876</v>
      </c>
      <c r="AN96" s="81" t="b">
        <v>0</v>
      </c>
      <c r="AO96" s="87" t="s">
        <v>852</v>
      </c>
      <c r="AP96" s="81" t="s">
        <v>214</v>
      </c>
      <c r="AQ96" s="81">
        <v>0</v>
      </c>
      <c r="AR96" s="81">
        <v>0</v>
      </c>
      <c r="AS96" s="81"/>
      <c r="AT96" s="81"/>
      <c r="AU96" s="81"/>
      <c r="AV96" s="81"/>
      <c r="AW96" s="81"/>
      <c r="AX96" s="81"/>
      <c r="AY96" s="81"/>
      <c r="AZ96" s="81"/>
      <c r="BA96">
        <v>1</v>
      </c>
      <c r="BB96" s="80" t="str">
        <f>REPLACE(INDEX(GroupVertices[Group],MATCH(Edges[[#This Row],[Vertex 1]],GroupVertices[Vertex],0)),1,1,"")</f>
        <v>4</v>
      </c>
      <c r="BC96" s="80" t="str">
        <f>REPLACE(INDEX(GroupVertices[Group],MATCH(Edges[[#This Row],[Vertex 2]],GroupVertices[Vertex],0)),1,1,"")</f>
        <v>1</v>
      </c>
      <c r="BD96" s="48">
        <v>0</v>
      </c>
      <c r="BE96" s="49">
        <v>0</v>
      </c>
      <c r="BF96" s="48">
        <v>1</v>
      </c>
      <c r="BG96" s="49">
        <v>2.7027027027027026</v>
      </c>
      <c r="BH96" s="48">
        <v>0</v>
      </c>
      <c r="BI96" s="49">
        <v>0</v>
      </c>
      <c r="BJ96" s="48">
        <v>36</v>
      </c>
      <c r="BK96" s="49">
        <v>97.29729729729729</v>
      </c>
      <c r="BL96" s="48">
        <v>37</v>
      </c>
    </row>
    <row r="97" spans="1:64" ht="15">
      <c r="A97" s="66" t="s">
        <v>318</v>
      </c>
      <c r="B97" s="66" t="s">
        <v>319</v>
      </c>
      <c r="C97" s="67" t="s">
        <v>2085</v>
      </c>
      <c r="D97" s="68">
        <v>3</v>
      </c>
      <c r="E97" s="69" t="s">
        <v>132</v>
      </c>
      <c r="F97" s="70">
        <v>32</v>
      </c>
      <c r="G97" s="67"/>
      <c r="H97" s="71"/>
      <c r="I97" s="72"/>
      <c r="J97" s="72"/>
      <c r="K97" s="34" t="s">
        <v>65</v>
      </c>
      <c r="L97" s="79">
        <v>97</v>
      </c>
      <c r="M97" s="79"/>
      <c r="N97" s="74"/>
      <c r="O97" s="81" t="s">
        <v>383</v>
      </c>
      <c r="P97" s="83">
        <v>43462.76126157407</v>
      </c>
      <c r="Q97" s="81" t="s">
        <v>394</v>
      </c>
      <c r="R97" s="81"/>
      <c r="S97" s="81"/>
      <c r="T97" s="81"/>
      <c r="U97" s="81"/>
      <c r="V97" s="84" t="s">
        <v>499</v>
      </c>
      <c r="W97" s="83">
        <v>43462.76126157407</v>
      </c>
      <c r="X97" s="84" t="s">
        <v>621</v>
      </c>
      <c r="Y97" s="81"/>
      <c r="Z97" s="81"/>
      <c r="AA97" s="87" t="s">
        <v>774</v>
      </c>
      <c r="AB97" s="87" t="s">
        <v>852</v>
      </c>
      <c r="AC97" s="81" t="b">
        <v>0</v>
      </c>
      <c r="AD97" s="81">
        <v>2</v>
      </c>
      <c r="AE97" s="87" t="s">
        <v>865</v>
      </c>
      <c r="AF97" s="81" t="b">
        <v>0</v>
      </c>
      <c r="AG97" s="81" t="s">
        <v>873</v>
      </c>
      <c r="AH97" s="81"/>
      <c r="AI97" s="87" t="s">
        <v>864</v>
      </c>
      <c r="AJ97" s="81" t="b">
        <v>0</v>
      </c>
      <c r="AK97" s="81">
        <v>0</v>
      </c>
      <c r="AL97" s="87" t="s">
        <v>864</v>
      </c>
      <c r="AM97" s="81" t="s">
        <v>876</v>
      </c>
      <c r="AN97" s="81" t="b">
        <v>0</v>
      </c>
      <c r="AO97" s="87" t="s">
        <v>852</v>
      </c>
      <c r="AP97" s="81" t="s">
        <v>214</v>
      </c>
      <c r="AQ97" s="81">
        <v>0</v>
      </c>
      <c r="AR97" s="81">
        <v>0</v>
      </c>
      <c r="AS97" s="81"/>
      <c r="AT97" s="81"/>
      <c r="AU97" s="81"/>
      <c r="AV97" s="81"/>
      <c r="AW97" s="81"/>
      <c r="AX97" s="81"/>
      <c r="AY97" s="81"/>
      <c r="AZ97" s="81"/>
      <c r="BA97">
        <v>1</v>
      </c>
      <c r="BB97" s="80" t="str">
        <f>REPLACE(INDEX(GroupVertices[Group],MATCH(Edges[[#This Row],[Vertex 1]],GroupVertices[Vertex],0)),1,1,"")</f>
        <v>4</v>
      </c>
      <c r="BC97" s="80" t="str">
        <f>REPLACE(INDEX(GroupVertices[Group],MATCH(Edges[[#This Row],[Vertex 2]],GroupVertices[Vertex],0)),1,1,"")</f>
        <v>4</v>
      </c>
      <c r="BD97" s="48">
        <v>0</v>
      </c>
      <c r="BE97" s="49">
        <v>0</v>
      </c>
      <c r="BF97" s="48">
        <v>0</v>
      </c>
      <c r="BG97" s="49">
        <v>0</v>
      </c>
      <c r="BH97" s="48">
        <v>0</v>
      </c>
      <c r="BI97" s="49">
        <v>0</v>
      </c>
      <c r="BJ97" s="48">
        <v>4</v>
      </c>
      <c r="BK97" s="49">
        <v>100</v>
      </c>
      <c r="BL97" s="48">
        <v>4</v>
      </c>
    </row>
    <row r="98" spans="1:64" ht="15">
      <c r="A98" s="66" t="s">
        <v>318</v>
      </c>
      <c r="B98" s="66" t="s">
        <v>291</v>
      </c>
      <c r="C98" s="67" t="s">
        <v>2085</v>
      </c>
      <c r="D98" s="68">
        <v>3</v>
      </c>
      <c r="E98" s="69" t="s">
        <v>132</v>
      </c>
      <c r="F98" s="70">
        <v>32</v>
      </c>
      <c r="G98" s="67"/>
      <c r="H98" s="71"/>
      <c r="I98" s="72"/>
      <c r="J98" s="72"/>
      <c r="K98" s="34" t="s">
        <v>65</v>
      </c>
      <c r="L98" s="79">
        <v>98</v>
      </c>
      <c r="M98" s="79"/>
      <c r="N98" s="74"/>
      <c r="O98" s="81" t="s">
        <v>384</v>
      </c>
      <c r="P98" s="83">
        <v>43462.76126157407</v>
      </c>
      <c r="Q98" s="81" t="s">
        <v>394</v>
      </c>
      <c r="R98" s="81"/>
      <c r="S98" s="81"/>
      <c r="T98" s="81"/>
      <c r="U98" s="81"/>
      <c r="V98" s="84" t="s">
        <v>499</v>
      </c>
      <c r="W98" s="83">
        <v>43462.76126157407</v>
      </c>
      <c r="X98" s="84" t="s">
        <v>621</v>
      </c>
      <c r="Y98" s="81"/>
      <c r="Z98" s="81"/>
      <c r="AA98" s="87" t="s">
        <v>774</v>
      </c>
      <c r="AB98" s="87" t="s">
        <v>852</v>
      </c>
      <c r="AC98" s="81" t="b">
        <v>0</v>
      </c>
      <c r="AD98" s="81">
        <v>2</v>
      </c>
      <c r="AE98" s="87" t="s">
        <v>865</v>
      </c>
      <c r="AF98" s="81" t="b">
        <v>0</v>
      </c>
      <c r="AG98" s="81" t="s">
        <v>873</v>
      </c>
      <c r="AH98" s="81"/>
      <c r="AI98" s="87" t="s">
        <v>864</v>
      </c>
      <c r="AJ98" s="81" t="b">
        <v>0</v>
      </c>
      <c r="AK98" s="81">
        <v>0</v>
      </c>
      <c r="AL98" s="87" t="s">
        <v>864</v>
      </c>
      <c r="AM98" s="81" t="s">
        <v>876</v>
      </c>
      <c r="AN98" s="81" t="b">
        <v>0</v>
      </c>
      <c r="AO98" s="87" t="s">
        <v>852</v>
      </c>
      <c r="AP98" s="81" t="s">
        <v>214</v>
      </c>
      <c r="AQ98" s="81">
        <v>0</v>
      </c>
      <c r="AR98" s="81">
        <v>0</v>
      </c>
      <c r="AS98" s="81"/>
      <c r="AT98" s="81"/>
      <c r="AU98" s="81"/>
      <c r="AV98" s="81"/>
      <c r="AW98" s="81"/>
      <c r="AX98" s="81"/>
      <c r="AY98" s="81"/>
      <c r="AZ98" s="81"/>
      <c r="BA98">
        <v>1</v>
      </c>
      <c r="BB98" s="80" t="str">
        <f>REPLACE(INDEX(GroupVertices[Group],MATCH(Edges[[#This Row],[Vertex 1]],GroupVertices[Vertex],0)),1,1,"")</f>
        <v>4</v>
      </c>
      <c r="BC98" s="80" t="str">
        <f>REPLACE(INDEX(GroupVertices[Group],MATCH(Edges[[#This Row],[Vertex 2]],GroupVertices[Vertex],0)),1,1,"")</f>
        <v>1</v>
      </c>
      <c r="BD98" s="48"/>
      <c r="BE98" s="49"/>
      <c r="BF98" s="48"/>
      <c r="BG98" s="49"/>
      <c r="BH98" s="48"/>
      <c r="BI98" s="49"/>
      <c r="BJ98" s="48"/>
      <c r="BK98" s="49"/>
      <c r="BL98" s="48"/>
    </row>
    <row r="99" spans="1:64" ht="15">
      <c r="A99" s="66" t="s">
        <v>320</v>
      </c>
      <c r="B99" s="66" t="s">
        <v>291</v>
      </c>
      <c r="C99" s="67" t="s">
        <v>2085</v>
      </c>
      <c r="D99" s="68">
        <v>3</v>
      </c>
      <c r="E99" s="69" t="s">
        <v>132</v>
      </c>
      <c r="F99" s="70">
        <v>32</v>
      </c>
      <c r="G99" s="67"/>
      <c r="H99" s="71"/>
      <c r="I99" s="72"/>
      <c r="J99" s="72"/>
      <c r="K99" s="34" t="s">
        <v>65</v>
      </c>
      <c r="L99" s="79">
        <v>99</v>
      </c>
      <c r="M99" s="79"/>
      <c r="N99" s="74"/>
      <c r="O99" s="81" t="s">
        <v>382</v>
      </c>
      <c r="P99" s="83">
        <v>43462.766689814816</v>
      </c>
      <c r="Q99" s="81" t="s">
        <v>385</v>
      </c>
      <c r="R99" s="81"/>
      <c r="S99" s="81"/>
      <c r="T99" s="81"/>
      <c r="U99" s="81"/>
      <c r="V99" s="84" t="s">
        <v>501</v>
      </c>
      <c r="W99" s="83">
        <v>43462.766689814816</v>
      </c>
      <c r="X99" s="84" t="s">
        <v>623</v>
      </c>
      <c r="Y99" s="81"/>
      <c r="Z99" s="81"/>
      <c r="AA99" s="87" t="s">
        <v>776</v>
      </c>
      <c r="AB99" s="81"/>
      <c r="AC99" s="81" t="b">
        <v>0</v>
      </c>
      <c r="AD99" s="81">
        <v>0</v>
      </c>
      <c r="AE99" s="87" t="s">
        <v>864</v>
      </c>
      <c r="AF99" s="81" t="b">
        <v>0</v>
      </c>
      <c r="AG99" s="81" t="s">
        <v>872</v>
      </c>
      <c r="AH99" s="81"/>
      <c r="AI99" s="87" t="s">
        <v>864</v>
      </c>
      <c r="AJ99" s="81" t="b">
        <v>0</v>
      </c>
      <c r="AK99" s="81">
        <v>105</v>
      </c>
      <c r="AL99" s="87" t="s">
        <v>852</v>
      </c>
      <c r="AM99" s="81" t="s">
        <v>876</v>
      </c>
      <c r="AN99" s="81" t="b">
        <v>0</v>
      </c>
      <c r="AO99" s="87" t="s">
        <v>852</v>
      </c>
      <c r="AP99" s="81" t="s">
        <v>214</v>
      </c>
      <c r="AQ99" s="81">
        <v>0</v>
      </c>
      <c r="AR99" s="81">
        <v>0</v>
      </c>
      <c r="AS99" s="81"/>
      <c r="AT99" s="81"/>
      <c r="AU99" s="81"/>
      <c r="AV99" s="81"/>
      <c r="AW99" s="81"/>
      <c r="AX99" s="81"/>
      <c r="AY99" s="81"/>
      <c r="AZ99" s="81"/>
      <c r="BA99">
        <v>1</v>
      </c>
      <c r="BB99" s="80" t="str">
        <f>REPLACE(INDEX(GroupVertices[Group],MATCH(Edges[[#This Row],[Vertex 1]],GroupVertices[Vertex],0)),1,1,"")</f>
        <v>1</v>
      </c>
      <c r="BC99" s="80" t="str">
        <f>REPLACE(INDEX(GroupVertices[Group],MATCH(Edges[[#This Row],[Vertex 2]],GroupVertices[Vertex],0)),1,1,"")</f>
        <v>1</v>
      </c>
      <c r="BD99" s="48">
        <v>0</v>
      </c>
      <c r="BE99" s="49">
        <v>0</v>
      </c>
      <c r="BF99" s="48">
        <v>1</v>
      </c>
      <c r="BG99" s="49">
        <v>2.7027027027027026</v>
      </c>
      <c r="BH99" s="48">
        <v>0</v>
      </c>
      <c r="BI99" s="49">
        <v>0</v>
      </c>
      <c r="BJ99" s="48">
        <v>36</v>
      </c>
      <c r="BK99" s="49">
        <v>97.29729729729729</v>
      </c>
      <c r="BL99" s="48">
        <v>37</v>
      </c>
    </row>
    <row r="100" spans="1:64" ht="15">
      <c r="A100" s="66" t="s">
        <v>321</v>
      </c>
      <c r="B100" s="66" t="s">
        <v>291</v>
      </c>
      <c r="C100" s="67" t="s">
        <v>2085</v>
      </c>
      <c r="D100" s="68">
        <v>3</v>
      </c>
      <c r="E100" s="69" t="s">
        <v>132</v>
      </c>
      <c r="F100" s="70">
        <v>32</v>
      </c>
      <c r="G100" s="67"/>
      <c r="H100" s="71"/>
      <c r="I100" s="72"/>
      <c r="J100" s="72"/>
      <c r="K100" s="34" t="s">
        <v>65</v>
      </c>
      <c r="L100" s="79">
        <v>100</v>
      </c>
      <c r="M100" s="79"/>
      <c r="N100" s="74"/>
      <c r="O100" s="81" t="s">
        <v>383</v>
      </c>
      <c r="P100" s="83">
        <v>43462.7871875</v>
      </c>
      <c r="Q100" s="81" t="s">
        <v>395</v>
      </c>
      <c r="R100" s="81"/>
      <c r="S100" s="81"/>
      <c r="T100" s="81"/>
      <c r="U100" s="81"/>
      <c r="V100" s="84" t="s">
        <v>502</v>
      </c>
      <c r="W100" s="83">
        <v>43462.7871875</v>
      </c>
      <c r="X100" s="84" t="s">
        <v>624</v>
      </c>
      <c r="Y100" s="81"/>
      <c r="Z100" s="81"/>
      <c r="AA100" s="87" t="s">
        <v>777</v>
      </c>
      <c r="AB100" s="81"/>
      <c r="AC100" s="81" t="b">
        <v>0</v>
      </c>
      <c r="AD100" s="81">
        <v>2</v>
      </c>
      <c r="AE100" s="87" t="s">
        <v>864</v>
      </c>
      <c r="AF100" s="81" t="b">
        <v>0</v>
      </c>
      <c r="AG100" s="81" t="s">
        <v>872</v>
      </c>
      <c r="AH100" s="81"/>
      <c r="AI100" s="87" t="s">
        <v>864</v>
      </c>
      <c r="AJ100" s="81" t="b">
        <v>0</v>
      </c>
      <c r="AK100" s="81">
        <v>0</v>
      </c>
      <c r="AL100" s="87" t="s">
        <v>864</v>
      </c>
      <c r="AM100" s="81" t="s">
        <v>879</v>
      </c>
      <c r="AN100" s="81" t="b">
        <v>0</v>
      </c>
      <c r="AO100" s="87" t="s">
        <v>777</v>
      </c>
      <c r="AP100" s="81" t="s">
        <v>214</v>
      </c>
      <c r="AQ100" s="81">
        <v>0</v>
      </c>
      <c r="AR100" s="81">
        <v>0</v>
      </c>
      <c r="AS100" s="81"/>
      <c r="AT100" s="81"/>
      <c r="AU100" s="81"/>
      <c r="AV100" s="81"/>
      <c r="AW100" s="81"/>
      <c r="AX100" s="81"/>
      <c r="AY100" s="81"/>
      <c r="AZ100" s="81"/>
      <c r="BA100">
        <v>1</v>
      </c>
      <c r="BB100" s="80" t="str">
        <f>REPLACE(INDEX(GroupVertices[Group],MATCH(Edges[[#This Row],[Vertex 1]],GroupVertices[Vertex],0)),1,1,"")</f>
        <v>1</v>
      </c>
      <c r="BC100" s="80" t="str">
        <f>REPLACE(INDEX(GroupVertices[Group],MATCH(Edges[[#This Row],[Vertex 2]],GroupVertices[Vertex],0)),1,1,"")</f>
        <v>1</v>
      </c>
      <c r="BD100" s="48">
        <v>1</v>
      </c>
      <c r="BE100" s="49">
        <v>10</v>
      </c>
      <c r="BF100" s="48">
        <v>1</v>
      </c>
      <c r="BG100" s="49">
        <v>10</v>
      </c>
      <c r="BH100" s="48">
        <v>0</v>
      </c>
      <c r="BI100" s="49">
        <v>0</v>
      </c>
      <c r="BJ100" s="48">
        <v>8</v>
      </c>
      <c r="BK100" s="49">
        <v>80</v>
      </c>
      <c r="BL100" s="48">
        <v>10</v>
      </c>
    </row>
    <row r="101" spans="1:64" ht="15">
      <c r="A101" s="66" t="s">
        <v>322</v>
      </c>
      <c r="B101" s="66" t="s">
        <v>291</v>
      </c>
      <c r="C101" s="67" t="s">
        <v>2085</v>
      </c>
      <c r="D101" s="68">
        <v>3</v>
      </c>
      <c r="E101" s="69" t="s">
        <v>132</v>
      </c>
      <c r="F101" s="70">
        <v>32</v>
      </c>
      <c r="G101" s="67"/>
      <c r="H101" s="71"/>
      <c r="I101" s="72"/>
      <c r="J101" s="72"/>
      <c r="K101" s="34" t="s">
        <v>65</v>
      </c>
      <c r="L101" s="79">
        <v>101</v>
      </c>
      <c r="M101" s="79"/>
      <c r="N101" s="74"/>
      <c r="O101" s="81" t="s">
        <v>382</v>
      </c>
      <c r="P101" s="83">
        <v>43462.803125</v>
      </c>
      <c r="Q101" s="81" t="s">
        <v>389</v>
      </c>
      <c r="R101" s="81"/>
      <c r="S101" s="81"/>
      <c r="T101" s="81"/>
      <c r="U101" s="81"/>
      <c r="V101" s="84" t="s">
        <v>503</v>
      </c>
      <c r="W101" s="83">
        <v>43462.803125</v>
      </c>
      <c r="X101" s="84" t="s">
        <v>625</v>
      </c>
      <c r="Y101" s="81"/>
      <c r="Z101" s="81"/>
      <c r="AA101" s="87" t="s">
        <v>778</v>
      </c>
      <c r="AB101" s="81"/>
      <c r="AC101" s="81" t="b">
        <v>0</v>
      </c>
      <c r="AD101" s="81">
        <v>0</v>
      </c>
      <c r="AE101" s="87" t="s">
        <v>864</v>
      </c>
      <c r="AF101" s="81" t="b">
        <v>0</v>
      </c>
      <c r="AG101" s="81" t="s">
        <v>872</v>
      </c>
      <c r="AH101" s="81"/>
      <c r="AI101" s="87" t="s">
        <v>864</v>
      </c>
      <c r="AJ101" s="81" t="b">
        <v>0</v>
      </c>
      <c r="AK101" s="81">
        <v>7</v>
      </c>
      <c r="AL101" s="87" t="s">
        <v>824</v>
      </c>
      <c r="AM101" s="81" t="s">
        <v>876</v>
      </c>
      <c r="AN101" s="81" t="b">
        <v>0</v>
      </c>
      <c r="AO101" s="87" t="s">
        <v>824</v>
      </c>
      <c r="AP101" s="81" t="s">
        <v>214</v>
      </c>
      <c r="AQ101" s="81">
        <v>0</v>
      </c>
      <c r="AR101" s="81">
        <v>0</v>
      </c>
      <c r="AS101" s="81"/>
      <c r="AT101" s="81"/>
      <c r="AU101" s="81"/>
      <c r="AV101" s="81"/>
      <c r="AW101" s="81"/>
      <c r="AX101" s="81"/>
      <c r="AY101" s="81"/>
      <c r="AZ101" s="81"/>
      <c r="BA101">
        <v>1</v>
      </c>
      <c r="BB101" s="80" t="str">
        <f>REPLACE(INDEX(GroupVertices[Group],MATCH(Edges[[#This Row],[Vertex 1]],GroupVertices[Vertex],0)),1,1,"")</f>
        <v>3</v>
      </c>
      <c r="BC101" s="80" t="str">
        <f>REPLACE(INDEX(GroupVertices[Group],MATCH(Edges[[#This Row],[Vertex 2]],GroupVertices[Vertex],0)),1,1,"")</f>
        <v>1</v>
      </c>
      <c r="BD101" s="48"/>
      <c r="BE101" s="49"/>
      <c r="BF101" s="48"/>
      <c r="BG101" s="49"/>
      <c r="BH101" s="48"/>
      <c r="BI101" s="49"/>
      <c r="BJ101" s="48"/>
      <c r="BK101" s="49"/>
      <c r="BL101" s="48"/>
    </row>
    <row r="102" spans="1:64" ht="15">
      <c r="A102" s="66" t="s">
        <v>322</v>
      </c>
      <c r="B102" s="66" t="s">
        <v>369</v>
      </c>
      <c r="C102" s="67" t="s">
        <v>2085</v>
      </c>
      <c r="D102" s="68">
        <v>3</v>
      </c>
      <c r="E102" s="69" t="s">
        <v>132</v>
      </c>
      <c r="F102" s="70">
        <v>32</v>
      </c>
      <c r="G102" s="67"/>
      <c r="H102" s="71"/>
      <c r="I102" s="72"/>
      <c r="J102" s="72"/>
      <c r="K102" s="34" t="s">
        <v>65</v>
      </c>
      <c r="L102" s="79">
        <v>102</v>
      </c>
      <c r="M102" s="79"/>
      <c r="N102" s="74"/>
      <c r="O102" s="81" t="s">
        <v>383</v>
      </c>
      <c r="P102" s="83">
        <v>43462.803125</v>
      </c>
      <c r="Q102" s="81" t="s">
        <v>389</v>
      </c>
      <c r="R102" s="81"/>
      <c r="S102" s="81"/>
      <c r="T102" s="81"/>
      <c r="U102" s="81"/>
      <c r="V102" s="84" t="s">
        <v>503</v>
      </c>
      <c r="W102" s="83">
        <v>43462.803125</v>
      </c>
      <c r="X102" s="84" t="s">
        <v>625</v>
      </c>
      <c r="Y102" s="81"/>
      <c r="Z102" s="81"/>
      <c r="AA102" s="87" t="s">
        <v>778</v>
      </c>
      <c r="AB102" s="81"/>
      <c r="AC102" s="81" t="b">
        <v>0</v>
      </c>
      <c r="AD102" s="81">
        <v>0</v>
      </c>
      <c r="AE102" s="87" t="s">
        <v>864</v>
      </c>
      <c r="AF102" s="81" t="b">
        <v>0</v>
      </c>
      <c r="AG102" s="81" t="s">
        <v>872</v>
      </c>
      <c r="AH102" s="81"/>
      <c r="AI102" s="87" t="s">
        <v>864</v>
      </c>
      <c r="AJ102" s="81" t="b">
        <v>0</v>
      </c>
      <c r="AK102" s="81">
        <v>7</v>
      </c>
      <c r="AL102" s="87" t="s">
        <v>824</v>
      </c>
      <c r="AM102" s="81" t="s">
        <v>876</v>
      </c>
      <c r="AN102" s="81" t="b">
        <v>0</v>
      </c>
      <c r="AO102" s="87" t="s">
        <v>824</v>
      </c>
      <c r="AP102" s="81" t="s">
        <v>214</v>
      </c>
      <c r="AQ102" s="81">
        <v>0</v>
      </c>
      <c r="AR102" s="81">
        <v>0</v>
      </c>
      <c r="AS102" s="81"/>
      <c r="AT102" s="81"/>
      <c r="AU102" s="81"/>
      <c r="AV102" s="81"/>
      <c r="AW102" s="81"/>
      <c r="AX102" s="81"/>
      <c r="AY102" s="81"/>
      <c r="AZ102" s="81"/>
      <c r="BA102">
        <v>1</v>
      </c>
      <c r="BB102" s="80" t="str">
        <f>REPLACE(INDEX(GroupVertices[Group],MATCH(Edges[[#This Row],[Vertex 1]],GroupVertices[Vertex],0)),1,1,"")</f>
        <v>3</v>
      </c>
      <c r="BC102" s="80" t="str">
        <f>REPLACE(INDEX(GroupVertices[Group],MATCH(Edges[[#This Row],[Vertex 2]],GroupVertices[Vertex],0)),1,1,"")</f>
        <v>3</v>
      </c>
      <c r="BD102" s="48"/>
      <c r="BE102" s="49"/>
      <c r="BF102" s="48"/>
      <c r="BG102" s="49"/>
      <c r="BH102" s="48"/>
      <c r="BI102" s="49"/>
      <c r="BJ102" s="48"/>
      <c r="BK102" s="49"/>
      <c r="BL102" s="48"/>
    </row>
    <row r="103" spans="1:64" ht="15">
      <c r="A103" s="66" t="s">
        <v>322</v>
      </c>
      <c r="B103" s="66" t="s">
        <v>370</v>
      </c>
      <c r="C103" s="67" t="s">
        <v>2085</v>
      </c>
      <c r="D103" s="68">
        <v>3</v>
      </c>
      <c r="E103" s="69" t="s">
        <v>132</v>
      </c>
      <c r="F103" s="70">
        <v>32</v>
      </c>
      <c r="G103" s="67"/>
      <c r="H103" s="71"/>
      <c r="I103" s="72"/>
      <c r="J103" s="72"/>
      <c r="K103" s="34" t="s">
        <v>65</v>
      </c>
      <c r="L103" s="79">
        <v>103</v>
      </c>
      <c r="M103" s="79"/>
      <c r="N103" s="74"/>
      <c r="O103" s="81" t="s">
        <v>383</v>
      </c>
      <c r="P103" s="83">
        <v>43462.803125</v>
      </c>
      <c r="Q103" s="81" t="s">
        <v>389</v>
      </c>
      <c r="R103" s="81"/>
      <c r="S103" s="81"/>
      <c r="T103" s="81"/>
      <c r="U103" s="81"/>
      <c r="V103" s="84" t="s">
        <v>503</v>
      </c>
      <c r="W103" s="83">
        <v>43462.803125</v>
      </c>
      <c r="X103" s="84" t="s">
        <v>625</v>
      </c>
      <c r="Y103" s="81"/>
      <c r="Z103" s="81"/>
      <c r="AA103" s="87" t="s">
        <v>778</v>
      </c>
      <c r="AB103" s="81"/>
      <c r="AC103" s="81" t="b">
        <v>0</v>
      </c>
      <c r="AD103" s="81">
        <v>0</v>
      </c>
      <c r="AE103" s="87" t="s">
        <v>864</v>
      </c>
      <c r="AF103" s="81" t="b">
        <v>0</v>
      </c>
      <c r="AG103" s="81" t="s">
        <v>872</v>
      </c>
      <c r="AH103" s="81"/>
      <c r="AI103" s="87" t="s">
        <v>864</v>
      </c>
      <c r="AJ103" s="81" t="b">
        <v>0</v>
      </c>
      <c r="AK103" s="81">
        <v>7</v>
      </c>
      <c r="AL103" s="87" t="s">
        <v>824</v>
      </c>
      <c r="AM103" s="81" t="s">
        <v>876</v>
      </c>
      <c r="AN103" s="81" t="b">
        <v>0</v>
      </c>
      <c r="AO103" s="87" t="s">
        <v>824</v>
      </c>
      <c r="AP103" s="81" t="s">
        <v>214</v>
      </c>
      <c r="AQ103" s="81">
        <v>0</v>
      </c>
      <c r="AR103" s="81">
        <v>0</v>
      </c>
      <c r="AS103" s="81"/>
      <c r="AT103" s="81"/>
      <c r="AU103" s="81"/>
      <c r="AV103" s="81"/>
      <c r="AW103" s="81"/>
      <c r="AX103" s="81"/>
      <c r="AY103" s="81"/>
      <c r="AZ103" s="81"/>
      <c r="BA103">
        <v>1</v>
      </c>
      <c r="BB103" s="80" t="str">
        <f>REPLACE(INDEX(GroupVertices[Group],MATCH(Edges[[#This Row],[Vertex 1]],GroupVertices[Vertex],0)),1,1,"")</f>
        <v>3</v>
      </c>
      <c r="BC103" s="80" t="str">
        <f>REPLACE(INDEX(GroupVertices[Group],MATCH(Edges[[#This Row],[Vertex 2]],GroupVertices[Vertex],0)),1,1,"")</f>
        <v>3</v>
      </c>
      <c r="BD103" s="48">
        <v>1</v>
      </c>
      <c r="BE103" s="49">
        <v>4.545454545454546</v>
      </c>
      <c r="BF103" s="48">
        <v>1</v>
      </c>
      <c r="BG103" s="49">
        <v>4.545454545454546</v>
      </c>
      <c r="BH103" s="48">
        <v>0</v>
      </c>
      <c r="BI103" s="49">
        <v>0</v>
      </c>
      <c r="BJ103" s="48">
        <v>20</v>
      </c>
      <c r="BK103" s="49">
        <v>90.9090909090909</v>
      </c>
      <c r="BL103" s="48">
        <v>22</v>
      </c>
    </row>
    <row r="104" spans="1:64" ht="15">
      <c r="A104" s="66" t="s">
        <v>323</v>
      </c>
      <c r="B104" s="66" t="s">
        <v>291</v>
      </c>
      <c r="C104" s="67" t="s">
        <v>2085</v>
      </c>
      <c r="D104" s="68">
        <v>3</v>
      </c>
      <c r="E104" s="69" t="s">
        <v>132</v>
      </c>
      <c r="F104" s="70">
        <v>32</v>
      </c>
      <c r="G104" s="67"/>
      <c r="H104" s="71"/>
      <c r="I104" s="72"/>
      <c r="J104" s="72"/>
      <c r="K104" s="34" t="s">
        <v>65</v>
      </c>
      <c r="L104" s="79">
        <v>104</v>
      </c>
      <c r="M104" s="79"/>
      <c r="N104" s="74"/>
      <c r="O104" s="81" t="s">
        <v>382</v>
      </c>
      <c r="P104" s="83">
        <v>43462.826886574076</v>
      </c>
      <c r="Q104" s="81" t="s">
        <v>385</v>
      </c>
      <c r="R104" s="81"/>
      <c r="S104" s="81"/>
      <c r="T104" s="81"/>
      <c r="U104" s="81"/>
      <c r="V104" s="84" t="s">
        <v>504</v>
      </c>
      <c r="W104" s="83">
        <v>43462.826886574076</v>
      </c>
      <c r="X104" s="84" t="s">
        <v>626</v>
      </c>
      <c r="Y104" s="81"/>
      <c r="Z104" s="81"/>
      <c r="AA104" s="87" t="s">
        <v>779</v>
      </c>
      <c r="AB104" s="81"/>
      <c r="AC104" s="81" t="b">
        <v>0</v>
      </c>
      <c r="AD104" s="81">
        <v>0</v>
      </c>
      <c r="AE104" s="87" t="s">
        <v>864</v>
      </c>
      <c r="AF104" s="81" t="b">
        <v>0</v>
      </c>
      <c r="AG104" s="81" t="s">
        <v>872</v>
      </c>
      <c r="AH104" s="81"/>
      <c r="AI104" s="87" t="s">
        <v>864</v>
      </c>
      <c r="AJ104" s="81" t="b">
        <v>0</v>
      </c>
      <c r="AK104" s="81">
        <v>105</v>
      </c>
      <c r="AL104" s="87" t="s">
        <v>852</v>
      </c>
      <c r="AM104" s="81" t="s">
        <v>876</v>
      </c>
      <c r="AN104" s="81" t="b">
        <v>0</v>
      </c>
      <c r="AO104" s="87" t="s">
        <v>852</v>
      </c>
      <c r="AP104" s="81" t="s">
        <v>214</v>
      </c>
      <c r="AQ104" s="81">
        <v>0</v>
      </c>
      <c r="AR104" s="81">
        <v>0</v>
      </c>
      <c r="AS104" s="81"/>
      <c r="AT104" s="81"/>
      <c r="AU104" s="81"/>
      <c r="AV104" s="81"/>
      <c r="AW104" s="81"/>
      <c r="AX104" s="81"/>
      <c r="AY104" s="81"/>
      <c r="AZ104" s="81"/>
      <c r="BA104">
        <v>1</v>
      </c>
      <c r="BB104" s="80" t="str">
        <f>REPLACE(INDEX(GroupVertices[Group],MATCH(Edges[[#This Row],[Vertex 1]],GroupVertices[Vertex],0)),1,1,"")</f>
        <v>1</v>
      </c>
      <c r="BC104" s="80" t="str">
        <f>REPLACE(INDEX(GroupVertices[Group],MATCH(Edges[[#This Row],[Vertex 2]],GroupVertices[Vertex],0)),1,1,"")</f>
        <v>1</v>
      </c>
      <c r="BD104" s="48">
        <v>0</v>
      </c>
      <c r="BE104" s="49">
        <v>0</v>
      </c>
      <c r="BF104" s="48">
        <v>1</v>
      </c>
      <c r="BG104" s="49">
        <v>2.7027027027027026</v>
      </c>
      <c r="BH104" s="48">
        <v>0</v>
      </c>
      <c r="BI104" s="49">
        <v>0</v>
      </c>
      <c r="BJ104" s="48">
        <v>36</v>
      </c>
      <c r="BK104" s="49">
        <v>97.29729729729729</v>
      </c>
      <c r="BL104" s="48">
        <v>37</v>
      </c>
    </row>
    <row r="105" spans="1:64" ht="15">
      <c r="A105" s="66" t="s">
        <v>324</v>
      </c>
      <c r="B105" s="66" t="s">
        <v>291</v>
      </c>
      <c r="C105" s="67" t="s">
        <v>2085</v>
      </c>
      <c r="D105" s="68">
        <v>3</v>
      </c>
      <c r="E105" s="69" t="s">
        <v>132</v>
      </c>
      <c r="F105" s="70">
        <v>32</v>
      </c>
      <c r="G105" s="67"/>
      <c r="H105" s="71"/>
      <c r="I105" s="72"/>
      <c r="J105" s="72"/>
      <c r="K105" s="34" t="s">
        <v>65</v>
      </c>
      <c r="L105" s="79">
        <v>105</v>
      </c>
      <c r="M105" s="79"/>
      <c r="N105" s="74"/>
      <c r="O105" s="81" t="s">
        <v>384</v>
      </c>
      <c r="P105" s="83">
        <v>43462.828101851854</v>
      </c>
      <c r="Q105" s="81" t="s">
        <v>396</v>
      </c>
      <c r="R105" s="81"/>
      <c r="S105" s="81"/>
      <c r="T105" s="81"/>
      <c r="U105" s="81"/>
      <c r="V105" s="84" t="s">
        <v>505</v>
      </c>
      <c r="W105" s="83">
        <v>43462.828101851854</v>
      </c>
      <c r="X105" s="84" t="s">
        <v>627</v>
      </c>
      <c r="Y105" s="81"/>
      <c r="Z105" s="81"/>
      <c r="AA105" s="87" t="s">
        <v>780</v>
      </c>
      <c r="AB105" s="81"/>
      <c r="AC105" s="81" t="b">
        <v>0</v>
      </c>
      <c r="AD105" s="81">
        <v>1</v>
      </c>
      <c r="AE105" s="87" t="s">
        <v>865</v>
      </c>
      <c r="AF105" s="81" t="b">
        <v>0</v>
      </c>
      <c r="AG105" s="81" t="s">
        <v>872</v>
      </c>
      <c r="AH105" s="81"/>
      <c r="AI105" s="87" t="s">
        <v>864</v>
      </c>
      <c r="AJ105" s="81" t="b">
        <v>0</v>
      </c>
      <c r="AK105" s="81">
        <v>0</v>
      </c>
      <c r="AL105" s="87" t="s">
        <v>864</v>
      </c>
      <c r="AM105" s="81" t="s">
        <v>876</v>
      </c>
      <c r="AN105" s="81" t="b">
        <v>0</v>
      </c>
      <c r="AO105" s="87" t="s">
        <v>780</v>
      </c>
      <c r="AP105" s="81" t="s">
        <v>214</v>
      </c>
      <c r="AQ105" s="81">
        <v>0</v>
      </c>
      <c r="AR105" s="81">
        <v>0</v>
      </c>
      <c r="AS105" s="81"/>
      <c r="AT105" s="81"/>
      <c r="AU105" s="81"/>
      <c r="AV105" s="81"/>
      <c r="AW105" s="81"/>
      <c r="AX105" s="81"/>
      <c r="AY105" s="81"/>
      <c r="AZ105" s="81"/>
      <c r="BA105">
        <v>1</v>
      </c>
      <c r="BB105" s="80" t="str">
        <f>REPLACE(INDEX(GroupVertices[Group],MATCH(Edges[[#This Row],[Vertex 1]],GroupVertices[Vertex],0)),1,1,"")</f>
        <v>1</v>
      </c>
      <c r="BC105" s="80" t="str">
        <f>REPLACE(INDEX(GroupVertices[Group],MATCH(Edges[[#This Row],[Vertex 2]],GroupVertices[Vertex],0)),1,1,"")</f>
        <v>1</v>
      </c>
      <c r="BD105" s="48">
        <v>1</v>
      </c>
      <c r="BE105" s="49">
        <v>12.5</v>
      </c>
      <c r="BF105" s="48">
        <v>0</v>
      </c>
      <c r="BG105" s="49">
        <v>0</v>
      </c>
      <c r="BH105" s="48">
        <v>0</v>
      </c>
      <c r="BI105" s="49">
        <v>0</v>
      </c>
      <c r="BJ105" s="48">
        <v>7</v>
      </c>
      <c r="BK105" s="49">
        <v>87.5</v>
      </c>
      <c r="BL105" s="48">
        <v>8</v>
      </c>
    </row>
    <row r="106" spans="1:64" ht="15">
      <c r="A106" s="66" t="s">
        <v>325</v>
      </c>
      <c r="B106" s="66" t="s">
        <v>291</v>
      </c>
      <c r="C106" s="67" t="s">
        <v>2085</v>
      </c>
      <c r="D106" s="68">
        <v>3</v>
      </c>
      <c r="E106" s="69" t="s">
        <v>132</v>
      </c>
      <c r="F106" s="70">
        <v>32</v>
      </c>
      <c r="G106" s="67"/>
      <c r="H106" s="71"/>
      <c r="I106" s="72"/>
      <c r="J106" s="72"/>
      <c r="K106" s="34" t="s">
        <v>65</v>
      </c>
      <c r="L106" s="79">
        <v>106</v>
      </c>
      <c r="M106" s="79"/>
      <c r="N106" s="74"/>
      <c r="O106" s="81" t="s">
        <v>382</v>
      </c>
      <c r="P106" s="83">
        <v>43462.84307870371</v>
      </c>
      <c r="Q106" s="81" t="s">
        <v>385</v>
      </c>
      <c r="R106" s="81"/>
      <c r="S106" s="81"/>
      <c r="T106" s="81"/>
      <c r="U106" s="81"/>
      <c r="V106" s="84" t="s">
        <v>506</v>
      </c>
      <c r="W106" s="83">
        <v>43462.84307870371</v>
      </c>
      <c r="X106" s="84" t="s">
        <v>628</v>
      </c>
      <c r="Y106" s="81"/>
      <c r="Z106" s="81"/>
      <c r="AA106" s="87" t="s">
        <v>781</v>
      </c>
      <c r="AB106" s="81"/>
      <c r="AC106" s="81" t="b">
        <v>0</v>
      </c>
      <c r="AD106" s="81">
        <v>0</v>
      </c>
      <c r="AE106" s="87" t="s">
        <v>864</v>
      </c>
      <c r="AF106" s="81" t="b">
        <v>0</v>
      </c>
      <c r="AG106" s="81" t="s">
        <v>872</v>
      </c>
      <c r="AH106" s="81"/>
      <c r="AI106" s="87" t="s">
        <v>864</v>
      </c>
      <c r="AJ106" s="81" t="b">
        <v>0</v>
      </c>
      <c r="AK106" s="81">
        <v>105</v>
      </c>
      <c r="AL106" s="87" t="s">
        <v>852</v>
      </c>
      <c r="AM106" s="81" t="s">
        <v>874</v>
      </c>
      <c r="AN106" s="81" t="b">
        <v>0</v>
      </c>
      <c r="AO106" s="87" t="s">
        <v>852</v>
      </c>
      <c r="AP106" s="81" t="s">
        <v>214</v>
      </c>
      <c r="AQ106" s="81">
        <v>0</v>
      </c>
      <c r="AR106" s="81">
        <v>0</v>
      </c>
      <c r="AS106" s="81"/>
      <c r="AT106" s="81"/>
      <c r="AU106" s="81"/>
      <c r="AV106" s="81"/>
      <c r="AW106" s="81"/>
      <c r="AX106" s="81"/>
      <c r="AY106" s="81"/>
      <c r="AZ106" s="81"/>
      <c r="BA106">
        <v>1</v>
      </c>
      <c r="BB106" s="80" t="str">
        <f>REPLACE(INDEX(GroupVertices[Group],MATCH(Edges[[#This Row],[Vertex 1]],GroupVertices[Vertex],0)),1,1,"")</f>
        <v>1</v>
      </c>
      <c r="BC106" s="80" t="str">
        <f>REPLACE(INDEX(GroupVertices[Group],MATCH(Edges[[#This Row],[Vertex 2]],GroupVertices[Vertex],0)),1,1,"")</f>
        <v>1</v>
      </c>
      <c r="BD106" s="48">
        <v>0</v>
      </c>
      <c r="BE106" s="49">
        <v>0</v>
      </c>
      <c r="BF106" s="48">
        <v>1</v>
      </c>
      <c r="BG106" s="49">
        <v>2.7027027027027026</v>
      </c>
      <c r="BH106" s="48">
        <v>0</v>
      </c>
      <c r="BI106" s="49">
        <v>0</v>
      </c>
      <c r="BJ106" s="48">
        <v>36</v>
      </c>
      <c r="BK106" s="49">
        <v>97.29729729729729</v>
      </c>
      <c r="BL106" s="48">
        <v>37</v>
      </c>
    </row>
    <row r="107" spans="1:64" ht="15">
      <c r="A107" s="66" t="s">
        <v>326</v>
      </c>
      <c r="B107" s="66" t="s">
        <v>291</v>
      </c>
      <c r="C107" s="67" t="s">
        <v>2085</v>
      </c>
      <c r="D107" s="68">
        <v>3</v>
      </c>
      <c r="E107" s="69" t="s">
        <v>132</v>
      </c>
      <c r="F107" s="70">
        <v>32</v>
      </c>
      <c r="G107" s="67"/>
      <c r="H107" s="71"/>
      <c r="I107" s="72"/>
      <c r="J107" s="72"/>
      <c r="K107" s="34" t="s">
        <v>65</v>
      </c>
      <c r="L107" s="79">
        <v>107</v>
      </c>
      <c r="M107" s="79"/>
      <c r="N107" s="74"/>
      <c r="O107" s="81" t="s">
        <v>382</v>
      </c>
      <c r="P107" s="83">
        <v>43462.858773148146</v>
      </c>
      <c r="Q107" s="81" t="s">
        <v>385</v>
      </c>
      <c r="R107" s="81"/>
      <c r="S107" s="81"/>
      <c r="T107" s="81"/>
      <c r="U107" s="81"/>
      <c r="V107" s="84" t="s">
        <v>507</v>
      </c>
      <c r="W107" s="83">
        <v>43462.858773148146</v>
      </c>
      <c r="X107" s="84" t="s">
        <v>629</v>
      </c>
      <c r="Y107" s="81"/>
      <c r="Z107" s="81"/>
      <c r="AA107" s="87" t="s">
        <v>782</v>
      </c>
      <c r="AB107" s="81"/>
      <c r="AC107" s="81" t="b">
        <v>0</v>
      </c>
      <c r="AD107" s="81">
        <v>0</v>
      </c>
      <c r="AE107" s="87" t="s">
        <v>864</v>
      </c>
      <c r="AF107" s="81" t="b">
        <v>0</v>
      </c>
      <c r="AG107" s="81" t="s">
        <v>872</v>
      </c>
      <c r="AH107" s="81"/>
      <c r="AI107" s="87" t="s">
        <v>864</v>
      </c>
      <c r="AJ107" s="81" t="b">
        <v>0</v>
      </c>
      <c r="AK107" s="81">
        <v>105</v>
      </c>
      <c r="AL107" s="87" t="s">
        <v>852</v>
      </c>
      <c r="AM107" s="81" t="s">
        <v>876</v>
      </c>
      <c r="AN107" s="81" t="b">
        <v>0</v>
      </c>
      <c r="AO107" s="87" t="s">
        <v>852</v>
      </c>
      <c r="AP107" s="81" t="s">
        <v>214</v>
      </c>
      <c r="AQ107" s="81">
        <v>0</v>
      </c>
      <c r="AR107" s="81">
        <v>0</v>
      </c>
      <c r="AS107" s="81"/>
      <c r="AT107" s="81"/>
      <c r="AU107" s="81"/>
      <c r="AV107" s="81"/>
      <c r="AW107" s="81"/>
      <c r="AX107" s="81"/>
      <c r="AY107" s="81"/>
      <c r="AZ107" s="81"/>
      <c r="BA107">
        <v>1</v>
      </c>
      <c r="BB107" s="80" t="str">
        <f>REPLACE(INDEX(GroupVertices[Group],MATCH(Edges[[#This Row],[Vertex 1]],GroupVertices[Vertex],0)),1,1,"")</f>
        <v>1</v>
      </c>
      <c r="BC107" s="80" t="str">
        <f>REPLACE(INDEX(GroupVertices[Group],MATCH(Edges[[#This Row],[Vertex 2]],GroupVertices[Vertex],0)),1,1,"")</f>
        <v>1</v>
      </c>
      <c r="BD107" s="48">
        <v>0</v>
      </c>
      <c r="BE107" s="49">
        <v>0</v>
      </c>
      <c r="BF107" s="48">
        <v>1</v>
      </c>
      <c r="BG107" s="49">
        <v>2.7027027027027026</v>
      </c>
      <c r="BH107" s="48">
        <v>0</v>
      </c>
      <c r="BI107" s="49">
        <v>0</v>
      </c>
      <c r="BJ107" s="48">
        <v>36</v>
      </c>
      <c r="BK107" s="49">
        <v>97.29729729729729</v>
      </c>
      <c r="BL107" s="48">
        <v>37</v>
      </c>
    </row>
    <row r="108" spans="1:64" ht="15">
      <c r="A108" s="66" t="s">
        <v>327</v>
      </c>
      <c r="B108" s="66" t="s">
        <v>291</v>
      </c>
      <c r="C108" s="67" t="s">
        <v>2085</v>
      </c>
      <c r="D108" s="68">
        <v>3</v>
      </c>
      <c r="E108" s="69" t="s">
        <v>132</v>
      </c>
      <c r="F108" s="70">
        <v>32</v>
      </c>
      <c r="G108" s="67"/>
      <c r="H108" s="71"/>
      <c r="I108" s="72"/>
      <c r="J108" s="72"/>
      <c r="K108" s="34" t="s">
        <v>65</v>
      </c>
      <c r="L108" s="79">
        <v>108</v>
      </c>
      <c r="M108" s="79"/>
      <c r="N108" s="74"/>
      <c r="O108" s="81" t="s">
        <v>382</v>
      </c>
      <c r="P108" s="83">
        <v>43462.88450231482</v>
      </c>
      <c r="Q108" s="81" t="s">
        <v>385</v>
      </c>
      <c r="R108" s="81"/>
      <c r="S108" s="81"/>
      <c r="T108" s="81"/>
      <c r="U108" s="81"/>
      <c r="V108" s="84" t="s">
        <v>508</v>
      </c>
      <c r="W108" s="83">
        <v>43462.88450231482</v>
      </c>
      <c r="X108" s="84" t="s">
        <v>630</v>
      </c>
      <c r="Y108" s="81"/>
      <c r="Z108" s="81"/>
      <c r="AA108" s="87" t="s">
        <v>783</v>
      </c>
      <c r="AB108" s="81"/>
      <c r="AC108" s="81" t="b">
        <v>0</v>
      </c>
      <c r="AD108" s="81">
        <v>0</v>
      </c>
      <c r="AE108" s="87" t="s">
        <v>864</v>
      </c>
      <c r="AF108" s="81" t="b">
        <v>0</v>
      </c>
      <c r="AG108" s="81" t="s">
        <v>872</v>
      </c>
      <c r="AH108" s="81"/>
      <c r="AI108" s="87" t="s">
        <v>864</v>
      </c>
      <c r="AJ108" s="81" t="b">
        <v>0</v>
      </c>
      <c r="AK108" s="81">
        <v>105</v>
      </c>
      <c r="AL108" s="87" t="s">
        <v>852</v>
      </c>
      <c r="AM108" s="81" t="s">
        <v>876</v>
      </c>
      <c r="AN108" s="81" t="b">
        <v>0</v>
      </c>
      <c r="AO108" s="87" t="s">
        <v>852</v>
      </c>
      <c r="AP108" s="81" t="s">
        <v>214</v>
      </c>
      <c r="AQ108" s="81">
        <v>0</v>
      </c>
      <c r="AR108" s="81">
        <v>0</v>
      </c>
      <c r="AS108" s="81"/>
      <c r="AT108" s="81"/>
      <c r="AU108" s="81"/>
      <c r="AV108" s="81"/>
      <c r="AW108" s="81"/>
      <c r="AX108" s="81"/>
      <c r="AY108" s="81"/>
      <c r="AZ108" s="81"/>
      <c r="BA108">
        <v>1</v>
      </c>
      <c r="BB108" s="80" t="str">
        <f>REPLACE(INDEX(GroupVertices[Group],MATCH(Edges[[#This Row],[Vertex 1]],GroupVertices[Vertex],0)),1,1,"")</f>
        <v>1</v>
      </c>
      <c r="BC108" s="80" t="str">
        <f>REPLACE(INDEX(GroupVertices[Group],MATCH(Edges[[#This Row],[Vertex 2]],GroupVertices[Vertex],0)),1,1,"")</f>
        <v>1</v>
      </c>
      <c r="BD108" s="48">
        <v>0</v>
      </c>
      <c r="BE108" s="49">
        <v>0</v>
      </c>
      <c r="BF108" s="48">
        <v>1</v>
      </c>
      <c r="BG108" s="49">
        <v>2.7027027027027026</v>
      </c>
      <c r="BH108" s="48">
        <v>0</v>
      </c>
      <c r="BI108" s="49">
        <v>0</v>
      </c>
      <c r="BJ108" s="48">
        <v>36</v>
      </c>
      <c r="BK108" s="49">
        <v>97.29729729729729</v>
      </c>
      <c r="BL108" s="48">
        <v>37</v>
      </c>
    </row>
    <row r="109" spans="1:64" ht="15">
      <c r="A109" s="66" t="s">
        <v>328</v>
      </c>
      <c r="B109" s="66" t="s">
        <v>291</v>
      </c>
      <c r="C109" s="67" t="s">
        <v>2085</v>
      </c>
      <c r="D109" s="68">
        <v>3</v>
      </c>
      <c r="E109" s="69" t="s">
        <v>132</v>
      </c>
      <c r="F109" s="70">
        <v>32</v>
      </c>
      <c r="G109" s="67"/>
      <c r="H109" s="71"/>
      <c r="I109" s="72"/>
      <c r="J109" s="72"/>
      <c r="K109" s="34" t="s">
        <v>65</v>
      </c>
      <c r="L109" s="79">
        <v>109</v>
      </c>
      <c r="M109" s="79"/>
      <c r="N109" s="74"/>
      <c r="O109" s="81" t="s">
        <v>382</v>
      </c>
      <c r="P109" s="83">
        <v>43462.91243055555</v>
      </c>
      <c r="Q109" s="81" t="s">
        <v>385</v>
      </c>
      <c r="R109" s="81"/>
      <c r="S109" s="81"/>
      <c r="T109" s="81"/>
      <c r="U109" s="81"/>
      <c r="V109" s="84" t="s">
        <v>509</v>
      </c>
      <c r="W109" s="83">
        <v>43462.91243055555</v>
      </c>
      <c r="X109" s="84" t="s">
        <v>631</v>
      </c>
      <c r="Y109" s="81"/>
      <c r="Z109" s="81"/>
      <c r="AA109" s="87" t="s">
        <v>784</v>
      </c>
      <c r="AB109" s="81"/>
      <c r="AC109" s="81" t="b">
        <v>0</v>
      </c>
      <c r="AD109" s="81">
        <v>0</v>
      </c>
      <c r="AE109" s="87" t="s">
        <v>864</v>
      </c>
      <c r="AF109" s="81" t="b">
        <v>0</v>
      </c>
      <c r="AG109" s="81" t="s">
        <v>872</v>
      </c>
      <c r="AH109" s="81"/>
      <c r="AI109" s="87" t="s">
        <v>864</v>
      </c>
      <c r="AJ109" s="81" t="b">
        <v>0</v>
      </c>
      <c r="AK109" s="81">
        <v>105</v>
      </c>
      <c r="AL109" s="87" t="s">
        <v>852</v>
      </c>
      <c r="AM109" s="81" t="s">
        <v>874</v>
      </c>
      <c r="AN109" s="81" t="b">
        <v>0</v>
      </c>
      <c r="AO109" s="87" t="s">
        <v>852</v>
      </c>
      <c r="AP109" s="81" t="s">
        <v>214</v>
      </c>
      <c r="AQ109" s="81">
        <v>0</v>
      </c>
      <c r="AR109" s="81">
        <v>0</v>
      </c>
      <c r="AS109" s="81"/>
      <c r="AT109" s="81"/>
      <c r="AU109" s="81"/>
      <c r="AV109" s="81"/>
      <c r="AW109" s="81"/>
      <c r="AX109" s="81"/>
      <c r="AY109" s="81"/>
      <c r="AZ109" s="81"/>
      <c r="BA109">
        <v>1</v>
      </c>
      <c r="BB109" s="80" t="str">
        <f>REPLACE(INDEX(GroupVertices[Group],MATCH(Edges[[#This Row],[Vertex 1]],GroupVertices[Vertex],0)),1,1,"")</f>
        <v>1</v>
      </c>
      <c r="BC109" s="80" t="str">
        <f>REPLACE(INDEX(GroupVertices[Group],MATCH(Edges[[#This Row],[Vertex 2]],GroupVertices[Vertex],0)),1,1,"")</f>
        <v>1</v>
      </c>
      <c r="BD109" s="48">
        <v>0</v>
      </c>
      <c r="BE109" s="49">
        <v>0</v>
      </c>
      <c r="BF109" s="48">
        <v>1</v>
      </c>
      <c r="BG109" s="49">
        <v>2.7027027027027026</v>
      </c>
      <c r="BH109" s="48">
        <v>0</v>
      </c>
      <c r="BI109" s="49">
        <v>0</v>
      </c>
      <c r="BJ109" s="48">
        <v>36</v>
      </c>
      <c r="BK109" s="49">
        <v>97.29729729729729</v>
      </c>
      <c r="BL109" s="48">
        <v>37</v>
      </c>
    </row>
    <row r="110" spans="1:64" ht="15">
      <c r="A110" s="66" t="s">
        <v>329</v>
      </c>
      <c r="B110" s="66" t="s">
        <v>291</v>
      </c>
      <c r="C110" s="67" t="s">
        <v>2085</v>
      </c>
      <c r="D110" s="68">
        <v>3</v>
      </c>
      <c r="E110" s="69" t="s">
        <v>132</v>
      </c>
      <c r="F110" s="70">
        <v>32</v>
      </c>
      <c r="G110" s="67"/>
      <c r="H110" s="71"/>
      <c r="I110" s="72"/>
      <c r="J110" s="72"/>
      <c r="K110" s="34" t="s">
        <v>65</v>
      </c>
      <c r="L110" s="79">
        <v>110</v>
      </c>
      <c r="M110" s="79"/>
      <c r="N110" s="74"/>
      <c r="O110" s="81" t="s">
        <v>382</v>
      </c>
      <c r="P110" s="83">
        <v>43462.9168287037</v>
      </c>
      <c r="Q110" s="81" t="s">
        <v>389</v>
      </c>
      <c r="R110" s="81"/>
      <c r="S110" s="81"/>
      <c r="T110" s="81"/>
      <c r="U110" s="81"/>
      <c r="V110" s="84" t="s">
        <v>510</v>
      </c>
      <c r="W110" s="83">
        <v>43462.9168287037</v>
      </c>
      <c r="X110" s="84" t="s">
        <v>632</v>
      </c>
      <c r="Y110" s="81"/>
      <c r="Z110" s="81"/>
      <c r="AA110" s="87" t="s">
        <v>785</v>
      </c>
      <c r="AB110" s="81"/>
      <c r="AC110" s="81" t="b">
        <v>0</v>
      </c>
      <c r="AD110" s="81">
        <v>0</v>
      </c>
      <c r="AE110" s="87" t="s">
        <v>864</v>
      </c>
      <c r="AF110" s="81" t="b">
        <v>0</v>
      </c>
      <c r="AG110" s="81" t="s">
        <v>872</v>
      </c>
      <c r="AH110" s="81"/>
      <c r="AI110" s="87" t="s">
        <v>864</v>
      </c>
      <c r="AJ110" s="81" t="b">
        <v>0</v>
      </c>
      <c r="AK110" s="81">
        <v>7</v>
      </c>
      <c r="AL110" s="87" t="s">
        <v>824</v>
      </c>
      <c r="AM110" s="81" t="s">
        <v>876</v>
      </c>
      <c r="AN110" s="81" t="b">
        <v>0</v>
      </c>
      <c r="AO110" s="87" t="s">
        <v>824</v>
      </c>
      <c r="AP110" s="81" t="s">
        <v>214</v>
      </c>
      <c r="AQ110" s="81">
        <v>0</v>
      </c>
      <c r="AR110" s="81">
        <v>0</v>
      </c>
      <c r="AS110" s="81"/>
      <c r="AT110" s="81"/>
      <c r="AU110" s="81"/>
      <c r="AV110" s="81"/>
      <c r="AW110" s="81"/>
      <c r="AX110" s="81"/>
      <c r="AY110" s="81"/>
      <c r="AZ110" s="81"/>
      <c r="BA110">
        <v>1</v>
      </c>
      <c r="BB110" s="80" t="str">
        <f>REPLACE(INDEX(GroupVertices[Group],MATCH(Edges[[#This Row],[Vertex 1]],GroupVertices[Vertex],0)),1,1,"")</f>
        <v>3</v>
      </c>
      <c r="BC110" s="80" t="str">
        <f>REPLACE(INDEX(GroupVertices[Group],MATCH(Edges[[#This Row],[Vertex 2]],GroupVertices[Vertex],0)),1,1,"")</f>
        <v>1</v>
      </c>
      <c r="BD110" s="48"/>
      <c r="BE110" s="49"/>
      <c r="BF110" s="48"/>
      <c r="BG110" s="49"/>
      <c r="BH110" s="48"/>
      <c r="BI110" s="49"/>
      <c r="BJ110" s="48"/>
      <c r="BK110" s="49"/>
      <c r="BL110" s="48"/>
    </row>
    <row r="111" spans="1:64" ht="15">
      <c r="A111" s="66" t="s">
        <v>329</v>
      </c>
      <c r="B111" s="66" t="s">
        <v>369</v>
      </c>
      <c r="C111" s="67" t="s">
        <v>2085</v>
      </c>
      <c r="D111" s="68">
        <v>3</v>
      </c>
      <c r="E111" s="69" t="s">
        <v>132</v>
      </c>
      <c r="F111" s="70">
        <v>32</v>
      </c>
      <c r="G111" s="67"/>
      <c r="H111" s="71"/>
      <c r="I111" s="72"/>
      <c r="J111" s="72"/>
      <c r="K111" s="34" t="s">
        <v>65</v>
      </c>
      <c r="L111" s="79">
        <v>111</v>
      </c>
      <c r="M111" s="79"/>
      <c r="N111" s="74"/>
      <c r="O111" s="81" t="s">
        <v>383</v>
      </c>
      <c r="P111" s="83">
        <v>43462.9168287037</v>
      </c>
      <c r="Q111" s="81" t="s">
        <v>389</v>
      </c>
      <c r="R111" s="81"/>
      <c r="S111" s="81"/>
      <c r="T111" s="81"/>
      <c r="U111" s="81"/>
      <c r="V111" s="84" t="s">
        <v>510</v>
      </c>
      <c r="W111" s="83">
        <v>43462.9168287037</v>
      </c>
      <c r="X111" s="84" t="s">
        <v>632</v>
      </c>
      <c r="Y111" s="81"/>
      <c r="Z111" s="81"/>
      <c r="AA111" s="87" t="s">
        <v>785</v>
      </c>
      <c r="AB111" s="81"/>
      <c r="AC111" s="81" t="b">
        <v>0</v>
      </c>
      <c r="AD111" s="81">
        <v>0</v>
      </c>
      <c r="AE111" s="87" t="s">
        <v>864</v>
      </c>
      <c r="AF111" s="81" t="b">
        <v>0</v>
      </c>
      <c r="AG111" s="81" t="s">
        <v>872</v>
      </c>
      <c r="AH111" s="81"/>
      <c r="AI111" s="87" t="s">
        <v>864</v>
      </c>
      <c r="AJ111" s="81" t="b">
        <v>0</v>
      </c>
      <c r="AK111" s="81">
        <v>7</v>
      </c>
      <c r="AL111" s="87" t="s">
        <v>824</v>
      </c>
      <c r="AM111" s="81" t="s">
        <v>876</v>
      </c>
      <c r="AN111" s="81" t="b">
        <v>0</v>
      </c>
      <c r="AO111" s="87" t="s">
        <v>824</v>
      </c>
      <c r="AP111" s="81" t="s">
        <v>214</v>
      </c>
      <c r="AQ111" s="81">
        <v>0</v>
      </c>
      <c r="AR111" s="81">
        <v>0</v>
      </c>
      <c r="AS111" s="81"/>
      <c r="AT111" s="81"/>
      <c r="AU111" s="81"/>
      <c r="AV111" s="81"/>
      <c r="AW111" s="81"/>
      <c r="AX111" s="81"/>
      <c r="AY111" s="81"/>
      <c r="AZ111" s="81"/>
      <c r="BA111">
        <v>1</v>
      </c>
      <c r="BB111" s="80" t="str">
        <f>REPLACE(INDEX(GroupVertices[Group],MATCH(Edges[[#This Row],[Vertex 1]],GroupVertices[Vertex],0)),1,1,"")</f>
        <v>3</v>
      </c>
      <c r="BC111" s="80" t="str">
        <f>REPLACE(INDEX(GroupVertices[Group],MATCH(Edges[[#This Row],[Vertex 2]],GroupVertices[Vertex],0)),1,1,"")</f>
        <v>3</v>
      </c>
      <c r="BD111" s="48"/>
      <c r="BE111" s="49"/>
      <c r="BF111" s="48"/>
      <c r="BG111" s="49"/>
      <c r="BH111" s="48"/>
      <c r="BI111" s="49"/>
      <c r="BJ111" s="48"/>
      <c r="BK111" s="49"/>
      <c r="BL111" s="48"/>
    </row>
    <row r="112" spans="1:64" ht="15">
      <c r="A112" s="66" t="s">
        <v>329</v>
      </c>
      <c r="B112" s="66" t="s">
        <v>370</v>
      </c>
      <c r="C112" s="67" t="s">
        <v>2085</v>
      </c>
      <c r="D112" s="68">
        <v>3</v>
      </c>
      <c r="E112" s="69" t="s">
        <v>132</v>
      </c>
      <c r="F112" s="70">
        <v>32</v>
      </c>
      <c r="G112" s="67"/>
      <c r="H112" s="71"/>
      <c r="I112" s="72"/>
      <c r="J112" s="72"/>
      <c r="K112" s="34" t="s">
        <v>65</v>
      </c>
      <c r="L112" s="79">
        <v>112</v>
      </c>
      <c r="M112" s="79"/>
      <c r="N112" s="74"/>
      <c r="O112" s="81" t="s">
        <v>383</v>
      </c>
      <c r="P112" s="83">
        <v>43462.9168287037</v>
      </c>
      <c r="Q112" s="81" t="s">
        <v>389</v>
      </c>
      <c r="R112" s="81"/>
      <c r="S112" s="81"/>
      <c r="T112" s="81"/>
      <c r="U112" s="81"/>
      <c r="V112" s="84" t="s">
        <v>510</v>
      </c>
      <c r="W112" s="83">
        <v>43462.9168287037</v>
      </c>
      <c r="X112" s="84" t="s">
        <v>632</v>
      </c>
      <c r="Y112" s="81"/>
      <c r="Z112" s="81"/>
      <c r="AA112" s="87" t="s">
        <v>785</v>
      </c>
      <c r="AB112" s="81"/>
      <c r="AC112" s="81" t="b">
        <v>0</v>
      </c>
      <c r="AD112" s="81">
        <v>0</v>
      </c>
      <c r="AE112" s="87" t="s">
        <v>864</v>
      </c>
      <c r="AF112" s="81" t="b">
        <v>0</v>
      </c>
      <c r="AG112" s="81" t="s">
        <v>872</v>
      </c>
      <c r="AH112" s="81"/>
      <c r="AI112" s="87" t="s">
        <v>864</v>
      </c>
      <c r="AJ112" s="81" t="b">
        <v>0</v>
      </c>
      <c r="AK112" s="81">
        <v>7</v>
      </c>
      <c r="AL112" s="87" t="s">
        <v>824</v>
      </c>
      <c r="AM112" s="81" t="s">
        <v>876</v>
      </c>
      <c r="AN112" s="81" t="b">
        <v>0</v>
      </c>
      <c r="AO112" s="87" t="s">
        <v>824</v>
      </c>
      <c r="AP112" s="81" t="s">
        <v>214</v>
      </c>
      <c r="AQ112" s="81">
        <v>0</v>
      </c>
      <c r="AR112" s="81">
        <v>0</v>
      </c>
      <c r="AS112" s="81"/>
      <c r="AT112" s="81"/>
      <c r="AU112" s="81"/>
      <c r="AV112" s="81"/>
      <c r="AW112" s="81"/>
      <c r="AX112" s="81"/>
      <c r="AY112" s="81"/>
      <c r="AZ112" s="81"/>
      <c r="BA112">
        <v>1</v>
      </c>
      <c r="BB112" s="80" t="str">
        <f>REPLACE(INDEX(GroupVertices[Group],MATCH(Edges[[#This Row],[Vertex 1]],GroupVertices[Vertex],0)),1,1,"")</f>
        <v>3</v>
      </c>
      <c r="BC112" s="80" t="str">
        <f>REPLACE(INDEX(GroupVertices[Group],MATCH(Edges[[#This Row],[Vertex 2]],GroupVertices[Vertex],0)),1,1,"")</f>
        <v>3</v>
      </c>
      <c r="BD112" s="48">
        <v>1</v>
      </c>
      <c r="BE112" s="49">
        <v>4.545454545454546</v>
      </c>
      <c r="BF112" s="48">
        <v>1</v>
      </c>
      <c r="BG112" s="49">
        <v>4.545454545454546</v>
      </c>
      <c r="BH112" s="48">
        <v>0</v>
      </c>
      <c r="BI112" s="49">
        <v>0</v>
      </c>
      <c r="BJ112" s="48">
        <v>20</v>
      </c>
      <c r="BK112" s="49">
        <v>90.9090909090909</v>
      </c>
      <c r="BL112" s="48">
        <v>22</v>
      </c>
    </row>
    <row r="113" spans="1:64" ht="15">
      <c r="A113" s="66" t="s">
        <v>330</v>
      </c>
      <c r="B113" s="66" t="s">
        <v>291</v>
      </c>
      <c r="C113" s="67" t="s">
        <v>2085</v>
      </c>
      <c r="D113" s="68">
        <v>3</v>
      </c>
      <c r="E113" s="69" t="s">
        <v>132</v>
      </c>
      <c r="F113" s="70">
        <v>32</v>
      </c>
      <c r="G113" s="67"/>
      <c r="H113" s="71"/>
      <c r="I113" s="72"/>
      <c r="J113" s="72"/>
      <c r="K113" s="34" t="s">
        <v>65</v>
      </c>
      <c r="L113" s="79">
        <v>113</v>
      </c>
      <c r="M113" s="79"/>
      <c r="N113" s="74"/>
      <c r="O113" s="81" t="s">
        <v>382</v>
      </c>
      <c r="P113" s="83">
        <v>43462.940358796295</v>
      </c>
      <c r="Q113" s="81" t="s">
        <v>385</v>
      </c>
      <c r="R113" s="81"/>
      <c r="S113" s="81"/>
      <c r="T113" s="81"/>
      <c r="U113" s="81"/>
      <c r="V113" s="84" t="s">
        <v>511</v>
      </c>
      <c r="W113" s="83">
        <v>43462.940358796295</v>
      </c>
      <c r="X113" s="84" t="s">
        <v>633</v>
      </c>
      <c r="Y113" s="81"/>
      <c r="Z113" s="81"/>
      <c r="AA113" s="87" t="s">
        <v>786</v>
      </c>
      <c r="AB113" s="81"/>
      <c r="AC113" s="81" t="b">
        <v>0</v>
      </c>
      <c r="AD113" s="81">
        <v>0</v>
      </c>
      <c r="AE113" s="87" t="s">
        <v>864</v>
      </c>
      <c r="AF113" s="81" t="b">
        <v>0</v>
      </c>
      <c r="AG113" s="81" t="s">
        <v>872</v>
      </c>
      <c r="AH113" s="81"/>
      <c r="AI113" s="87" t="s">
        <v>864</v>
      </c>
      <c r="AJ113" s="81" t="b">
        <v>0</v>
      </c>
      <c r="AK113" s="81">
        <v>105</v>
      </c>
      <c r="AL113" s="87" t="s">
        <v>852</v>
      </c>
      <c r="AM113" s="81" t="s">
        <v>876</v>
      </c>
      <c r="AN113" s="81" t="b">
        <v>0</v>
      </c>
      <c r="AO113" s="87" t="s">
        <v>852</v>
      </c>
      <c r="AP113" s="81" t="s">
        <v>214</v>
      </c>
      <c r="AQ113" s="81">
        <v>0</v>
      </c>
      <c r="AR113" s="81">
        <v>0</v>
      </c>
      <c r="AS113" s="81"/>
      <c r="AT113" s="81"/>
      <c r="AU113" s="81"/>
      <c r="AV113" s="81"/>
      <c r="AW113" s="81"/>
      <c r="AX113" s="81"/>
      <c r="AY113" s="81"/>
      <c r="AZ113" s="81"/>
      <c r="BA113">
        <v>1</v>
      </c>
      <c r="BB113" s="80" t="str">
        <f>REPLACE(INDEX(GroupVertices[Group],MATCH(Edges[[#This Row],[Vertex 1]],GroupVertices[Vertex],0)),1,1,"")</f>
        <v>1</v>
      </c>
      <c r="BC113" s="80" t="str">
        <f>REPLACE(INDEX(GroupVertices[Group],MATCH(Edges[[#This Row],[Vertex 2]],GroupVertices[Vertex],0)),1,1,"")</f>
        <v>1</v>
      </c>
      <c r="BD113" s="48">
        <v>0</v>
      </c>
      <c r="BE113" s="49">
        <v>0</v>
      </c>
      <c r="BF113" s="48">
        <v>1</v>
      </c>
      <c r="BG113" s="49">
        <v>2.7027027027027026</v>
      </c>
      <c r="BH113" s="48">
        <v>0</v>
      </c>
      <c r="BI113" s="49">
        <v>0</v>
      </c>
      <c r="BJ113" s="48">
        <v>36</v>
      </c>
      <c r="BK113" s="49">
        <v>97.29729729729729</v>
      </c>
      <c r="BL113" s="48">
        <v>37</v>
      </c>
    </row>
    <row r="114" spans="1:64" ht="15">
      <c r="A114" s="66" t="s">
        <v>331</v>
      </c>
      <c r="B114" s="66" t="s">
        <v>291</v>
      </c>
      <c r="C114" s="67" t="s">
        <v>2085</v>
      </c>
      <c r="D114" s="68">
        <v>3</v>
      </c>
      <c r="E114" s="69" t="s">
        <v>132</v>
      </c>
      <c r="F114" s="70">
        <v>32</v>
      </c>
      <c r="G114" s="67"/>
      <c r="H114" s="71"/>
      <c r="I114" s="72"/>
      <c r="J114" s="72"/>
      <c r="K114" s="34" t="s">
        <v>65</v>
      </c>
      <c r="L114" s="79">
        <v>114</v>
      </c>
      <c r="M114" s="79"/>
      <c r="N114" s="74"/>
      <c r="O114" s="81" t="s">
        <v>382</v>
      </c>
      <c r="P114" s="83">
        <v>43462.94121527778</v>
      </c>
      <c r="Q114" s="81" t="s">
        <v>385</v>
      </c>
      <c r="R114" s="81"/>
      <c r="S114" s="81"/>
      <c r="T114" s="81"/>
      <c r="U114" s="81"/>
      <c r="V114" s="84" t="s">
        <v>512</v>
      </c>
      <c r="W114" s="83">
        <v>43462.94121527778</v>
      </c>
      <c r="X114" s="84" t="s">
        <v>634</v>
      </c>
      <c r="Y114" s="81"/>
      <c r="Z114" s="81"/>
      <c r="AA114" s="87" t="s">
        <v>787</v>
      </c>
      <c r="AB114" s="81"/>
      <c r="AC114" s="81" t="b">
        <v>0</v>
      </c>
      <c r="AD114" s="81">
        <v>0</v>
      </c>
      <c r="AE114" s="87" t="s">
        <v>864</v>
      </c>
      <c r="AF114" s="81" t="b">
        <v>0</v>
      </c>
      <c r="AG114" s="81" t="s">
        <v>872</v>
      </c>
      <c r="AH114" s="81"/>
      <c r="AI114" s="87" t="s">
        <v>864</v>
      </c>
      <c r="AJ114" s="81" t="b">
        <v>0</v>
      </c>
      <c r="AK114" s="81">
        <v>105</v>
      </c>
      <c r="AL114" s="87" t="s">
        <v>852</v>
      </c>
      <c r="AM114" s="81" t="s">
        <v>876</v>
      </c>
      <c r="AN114" s="81" t="b">
        <v>0</v>
      </c>
      <c r="AO114" s="87" t="s">
        <v>852</v>
      </c>
      <c r="AP114" s="81" t="s">
        <v>214</v>
      </c>
      <c r="AQ114" s="81">
        <v>0</v>
      </c>
      <c r="AR114" s="81">
        <v>0</v>
      </c>
      <c r="AS114" s="81"/>
      <c r="AT114" s="81"/>
      <c r="AU114" s="81"/>
      <c r="AV114" s="81"/>
      <c r="AW114" s="81"/>
      <c r="AX114" s="81"/>
      <c r="AY114" s="81"/>
      <c r="AZ114" s="81"/>
      <c r="BA114">
        <v>1</v>
      </c>
      <c r="BB114" s="80" t="str">
        <f>REPLACE(INDEX(GroupVertices[Group],MATCH(Edges[[#This Row],[Vertex 1]],GroupVertices[Vertex],0)),1,1,"")</f>
        <v>1</v>
      </c>
      <c r="BC114" s="80" t="str">
        <f>REPLACE(INDEX(GroupVertices[Group],MATCH(Edges[[#This Row],[Vertex 2]],GroupVertices[Vertex],0)),1,1,"")</f>
        <v>1</v>
      </c>
      <c r="BD114" s="48">
        <v>0</v>
      </c>
      <c r="BE114" s="49">
        <v>0</v>
      </c>
      <c r="BF114" s="48">
        <v>1</v>
      </c>
      <c r="BG114" s="49">
        <v>2.7027027027027026</v>
      </c>
      <c r="BH114" s="48">
        <v>0</v>
      </c>
      <c r="BI114" s="49">
        <v>0</v>
      </c>
      <c r="BJ114" s="48">
        <v>36</v>
      </c>
      <c r="BK114" s="49">
        <v>97.29729729729729</v>
      </c>
      <c r="BL114" s="48">
        <v>37</v>
      </c>
    </row>
    <row r="115" spans="1:64" ht="15">
      <c r="A115" s="66" t="s">
        <v>332</v>
      </c>
      <c r="B115" s="66" t="s">
        <v>291</v>
      </c>
      <c r="C115" s="67" t="s">
        <v>2085</v>
      </c>
      <c r="D115" s="68">
        <v>3</v>
      </c>
      <c r="E115" s="69" t="s">
        <v>132</v>
      </c>
      <c r="F115" s="70">
        <v>32</v>
      </c>
      <c r="G115" s="67"/>
      <c r="H115" s="71"/>
      <c r="I115" s="72"/>
      <c r="J115" s="72"/>
      <c r="K115" s="34" t="s">
        <v>65</v>
      </c>
      <c r="L115" s="79">
        <v>115</v>
      </c>
      <c r="M115" s="79"/>
      <c r="N115" s="74"/>
      <c r="O115" s="81" t="s">
        <v>382</v>
      </c>
      <c r="P115" s="83">
        <v>43462.97783564815</v>
      </c>
      <c r="Q115" s="81" t="s">
        <v>385</v>
      </c>
      <c r="R115" s="81"/>
      <c r="S115" s="81"/>
      <c r="T115" s="81"/>
      <c r="U115" s="81"/>
      <c r="V115" s="84" t="s">
        <v>513</v>
      </c>
      <c r="W115" s="83">
        <v>43462.97783564815</v>
      </c>
      <c r="X115" s="84" t="s">
        <v>635</v>
      </c>
      <c r="Y115" s="81"/>
      <c r="Z115" s="81"/>
      <c r="AA115" s="87" t="s">
        <v>788</v>
      </c>
      <c r="AB115" s="81"/>
      <c r="AC115" s="81" t="b">
        <v>0</v>
      </c>
      <c r="AD115" s="81">
        <v>0</v>
      </c>
      <c r="AE115" s="87" t="s">
        <v>864</v>
      </c>
      <c r="AF115" s="81" t="b">
        <v>0</v>
      </c>
      <c r="AG115" s="81" t="s">
        <v>872</v>
      </c>
      <c r="AH115" s="81"/>
      <c r="AI115" s="87" t="s">
        <v>864</v>
      </c>
      <c r="AJ115" s="81" t="b">
        <v>0</v>
      </c>
      <c r="AK115" s="81">
        <v>105</v>
      </c>
      <c r="AL115" s="87" t="s">
        <v>852</v>
      </c>
      <c r="AM115" s="81" t="s">
        <v>876</v>
      </c>
      <c r="AN115" s="81" t="b">
        <v>0</v>
      </c>
      <c r="AO115" s="87" t="s">
        <v>852</v>
      </c>
      <c r="AP115" s="81" t="s">
        <v>214</v>
      </c>
      <c r="AQ115" s="81">
        <v>0</v>
      </c>
      <c r="AR115" s="81">
        <v>0</v>
      </c>
      <c r="AS115" s="81"/>
      <c r="AT115" s="81"/>
      <c r="AU115" s="81"/>
      <c r="AV115" s="81"/>
      <c r="AW115" s="81"/>
      <c r="AX115" s="81"/>
      <c r="AY115" s="81"/>
      <c r="AZ115" s="81"/>
      <c r="BA115">
        <v>1</v>
      </c>
      <c r="BB115" s="80" t="str">
        <f>REPLACE(INDEX(GroupVertices[Group],MATCH(Edges[[#This Row],[Vertex 1]],GroupVertices[Vertex],0)),1,1,"")</f>
        <v>1</v>
      </c>
      <c r="BC115" s="80" t="str">
        <f>REPLACE(INDEX(GroupVertices[Group],MATCH(Edges[[#This Row],[Vertex 2]],GroupVertices[Vertex],0)),1,1,"")</f>
        <v>1</v>
      </c>
      <c r="BD115" s="48">
        <v>0</v>
      </c>
      <c r="BE115" s="49">
        <v>0</v>
      </c>
      <c r="BF115" s="48">
        <v>1</v>
      </c>
      <c r="BG115" s="49">
        <v>2.7027027027027026</v>
      </c>
      <c r="BH115" s="48">
        <v>0</v>
      </c>
      <c r="BI115" s="49">
        <v>0</v>
      </c>
      <c r="BJ115" s="48">
        <v>36</v>
      </c>
      <c r="BK115" s="49">
        <v>97.29729729729729</v>
      </c>
      <c r="BL115" s="48">
        <v>37</v>
      </c>
    </row>
    <row r="116" spans="1:64" ht="15">
      <c r="A116" s="66" t="s">
        <v>333</v>
      </c>
      <c r="B116" s="66" t="s">
        <v>291</v>
      </c>
      <c r="C116" s="67" t="s">
        <v>2085</v>
      </c>
      <c r="D116" s="68">
        <v>3</v>
      </c>
      <c r="E116" s="69" t="s">
        <v>132</v>
      </c>
      <c r="F116" s="70">
        <v>32</v>
      </c>
      <c r="G116" s="67"/>
      <c r="H116" s="71"/>
      <c r="I116" s="72"/>
      <c r="J116" s="72"/>
      <c r="K116" s="34" t="s">
        <v>65</v>
      </c>
      <c r="L116" s="79">
        <v>116</v>
      </c>
      <c r="M116" s="79"/>
      <c r="N116" s="74"/>
      <c r="O116" s="81" t="s">
        <v>382</v>
      </c>
      <c r="P116" s="83">
        <v>43463.13275462963</v>
      </c>
      <c r="Q116" s="81" t="s">
        <v>385</v>
      </c>
      <c r="R116" s="81"/>
      <c r="S116" s="81"/>
      <c r="T116" s="81"/>
      <c r="U116" s="81"/>
      <c r="V116" s="84" t="s">
        <v>514</v>
      </c>
      <c r="W116" s="83">
        <v>43463.13275462963</v>
      </c>
      <c r="X116" s="84" t="s">
        <v>636</v>
      </c>
      <c r="Y116" s="81"/>
      <c r="Z116" s="81"/>
      <c r="AA116" s="87" t="s">
        <v>789</v>
      </c>
      <c r="AB116" s="81"/>
      <c r="AC116" s="81" t="b">
        <v>0</v>
      </c>
      <c r="AD116" s="81">
        <v>0</v>
      </c>
      <c r="AE116" s="87" t="s">
        <v>864</v>
      </c>
      <c r="AF116" s="81" t="b">
        <v>0</v>
      </c>
      <c r="AG116" s="81" t="s">
        <v>872</v>
      </c>
      <c r="AH116" s="81"/>
      <c r="AI116" s="87" t="s">
        <v>864</v>
      </c>
      <c r="AJ116" s="81" t="b">
        <v>0</v>
      </c>
      <c r="AK116" s="81">
        <v>105</v>
      </c>
      <c r="AL116" s="87" t="s">
        <v>852</v>
      </c>
      <c r="AM116" s="81" t="s">
        <v>876</v>
      </c>
      <c r="AN116" s="81" t="b">
        <v>0</v>
      </c>
      <c r="AO116" s="87" t="s">
        <v>852</v>
      </c>
      <c r="AP116" s="81" t="s">
        <v>214</v>
      </c>
      <c r="AQ116" s="81">
        <v>0</v>
      </c>
      <c r="AR116" s="81">
        <v>0</v>
      </c>
      <c r="AS116" s="81"/>
      <c r="AT116" s="81"/>
      <c r="AU116" s="81"/>
      <c r="AV116" s="81"/>
      <c r="AW116" s="81"/>
      <c r="AX116" s="81"/>
      <c r="AY116" s="81"/>
      <c r="AZ116" s="81"/>
      <c r="BA116">
        <v>1</v>
      </c>
      <c r="BB116" s="80" t="str">
        <f>REPLACE(INDEX(GroupVertices[Group],MATCH(Edges[[#This Row],[Vertex 1]],GroupVertices[Vertex],0)),1,1,"")</f>
        <v>1</v>
      </c>
      <c r="BC116" s="80" t="str">
        <f>REPLACE(INDEX(GroupVertices[Group],MATCH(Edges[[#This Row],[Vertex 2]],GroupVertices[Vertex],0)),1,1,"")</f>
        <v>1</v>
      </c>
      <c r="BD116" s="48">
        <v>0</v>
      </c>
      <c r="BE116" s="49">
        <v>0</v>
      </c>
      <c r="BF116" s="48">
        <v>1</v>
      </c>
      <c r="BG116" s="49">
        <v>2.7027027027027026</v>
      </c>
      <c r="BH116" s="48">
        <v>0</v>
      </c>
      <c r="BI116" s="49">
        <v>0</v>
      </c>
      <c r="BJ116" s="48">
        <v>36</v>
      </c>
      <c r="BK116" s="49">
        <v>97.29729729729729</v>
      </c>
      <c r="BL116" s="48">
        <v>37</v>
      </c>
    </row>
    <row r="117" spans="1:64" ht="15">
      <c r="A117" s="66" t="s">
        <v>334</v>
      </c>
      <c r="B117" s="66" t="s">
        <v>291</v>
      </c>
      <c r="C117" s="67" t="s">
        <v>2085</v>
      </c>
      <c r="D117" s="68">
        <v>3</v>
      </c>
      <c r="E117" s="69" t="s">
        <v>132</v>
      </c>
      <c r="F117" s="70">
        <v>32</v>
      </c>
      <c r="G117" s="67"/>
      <c r="H117" s="71"/>
      <c r="I117" s="72"/>
      <c r="J117" s="72"/>
      <c r="K117" s="34" t="s">
        <v>65</v>
      </c>
      <c r="L117" s="79">
        <v>117</v>
      </c>
      <c r="M117" s="79"/>
      <c r="N117" s="74"/>
      <c r="O117" s="81" t="s">
        <v>382</v>
      </c>
      <c r="P117" s="83">
        <v>43463.29077546296</v>
      </c>
      <c r="Q117" s="81" t="s">
        <v>385</v>
      </c>
      <c r="R117" s="81"/>
      <c r="S117" s="81"/>
      <c r="T117" s="81"/>
      <c r="U117" s="81"/>
      <c r="V117" s="84" t="s">
        <v>515</v>
      </c>
      <c r="W117" s="83">
        <v>43463.29077546296</v>
      </c>
      <c r="X117" s="84" t="s">
        <v>637</v>
      </c>
      <c r="Y117" s="81"/>
      <c r="Z117" s="81"/>
      <c r="AA117" s="87" t="s">
        <v>790</v>
      </c>
      <c r="AB117" s="81"/>
      <c r="AC117" s="81" t="b">
        <v>0</v>
      </c>
      <c r="AD117" s="81">
        <v>0</v>
      </c>
      <c r="AE117" s="87" t="s">
        <v>864</v>
      </c>
      <c r="AF117" s="81" t="b">
        <v>0</v>
      </c>
      <c r="AG117" s="81" t="s">
        <v>872</v>
      </c>
      <c r="AH117" s="81"/>
      <c r="AI117" s="87" t="s">
        <v>864</v>
      </c>
      <c r="AJ117" s="81" t="b">
        <v>0</v>
      </c>
      <c r="AK117" s="81">
        <v>105</v>
      </c>
      <c r="AL117" s="87" t="s">
        <v>852</v>
      </c>
      <c r="AM117" s="81" t="s">
        <v>877</v>
      </c>
      <c r="AN117" s="81" t="b">
        <v>0</v>
      </c>
      <c r="AO117" s="87" t="s">
        <v>852</v>
      </c>
      <c r="AP117" s="81" t="s">
        <v>214</v>
      </c>
      <c r="AQ117" s="81">
        <v>0</v>
      </c>
      <c r="AR117" s="81">
        <v>0</v>
      </c>
      <c r="AS117" s="81"/>
      <c r="AT117" s="81"/>
      <c r="AU117" s="81"/>
      <c r="AV117" s="81"/>
      <c r="AW117" s="81"/>
      <c r="AX117" s="81"/>
      <c r="AY117" s="81"/>
      <c r="AZ117" s="81"/>
      <c r="BA117">
        <v>1</v>
      </c>
      <c r="BB117" s="80" t="str">
        <f>REPLACE(INDEX(GroupVertices[Group],MATCH(Edges[[#This Row],[Vertex 1]],GroupVertices[Vertex],0)),1,1,"")</f>
        <v>1</v>
      </c>
      <c r="BC117" s="80" t="str">
        <f>REPLACE(INDEX(GroupVertices[Group],MATCH(Edges[[#This Row],[Vertex 2]],GroupVertices[Vertex],0)),1,1,"")</f>
        <v>1</v>
      </c>
      <c r="BD117" s="48">
        <v>0</v>
      </c>
      <c r="BE117" s="49">
        <v>0</v>
      </c>
      <c r="BF117" s="48">
        <v>1</v>
      </c>
      <c r="BG117" s="49">
        <v>2.7027027027027026</v>
      </c>
      <c r="BH117" s="48">
        <v>0</v>
      </c>
      <c r="BI117" s="49">
        <v>0</v>
      </c>
      <c r="BJ117" s="48">
        <v>36</v>
      </c>
      <c r="BK117" s="49">
        <v>97.29729729729729</v>
      </c>
      <c r="BL117" s="48">
        <v>37</v>
      </c>
    </row>
    <row r="118" spans="1:64" ht="15">
      <c r="A118" s="66" t="s">
        <v>335</v>
      </c>
      <c r="B118" s="66" t="s">
        <v>291</v>
      </c>
      <c r="C118" s="67" t="s">
        <v>2085</v>
      </c>
      <c r="D118" s="68">
        <v>3</v>
      </c>
      <c r="E118" s="69" t="s">
        <v>132</v>
      </c>
      <c r="F118" s="70">
        <v>32</v>
      </c>
      <c r="G118" s="67"/>
      <c r="H118" s="71"/>
      <c r="I118" s="72"/>
      <c r="J118" s="72"/>
      <c r="K118" s="34" t="s">
        <v>65</v>
      </c>
      <c r="L118" s="79">
        <v>118</v>
      </c>
      <c r="M118" s="79"/>
      <c r="N118" s="74"/>
      <c r="O118" s="81" t="s">
        <v>382</v>
      </c>
      <c r="P118" s="83">
        <v>43463.29783564815</v>
      </c>
      <c r="Q118" s="81" t="s">
        <v>385</v>
      </c>
      <c r="R118" s="81"/>
      <c r="S118" s="81"/>
      <c r="T118" s="81"/>
      <c r="U118" s="81"/>
      <c r="V118" s="84" t="s">
        <v>516</v>
      </c>
      <c r="W118" s="83">
        <v>43463.29783564815</v>
      </c>
      <c r="X118" s="84" t="s">
        <v>638</v>
      </c>
      <c r="Y118" s="81"/>
      <c r="Z118" s="81"/>
      <c r="AA118" s="87" t="s">
        <v>791</v>
      </c>
      <c r="AB118" s="81"/>
      <c r="AC118" s="81" t="b">
        <v>0</v>
      </c>
      <c r="AD118" s="81">
        <v>0</v>
      </c>
      <c r="AE118" s="87" t="s">
        <v>864</v>
      </c>
      <c r="AF118" s="81" t="b">
        <v>0</v>
      </c>
      <c r="AG118" s="81" t="s">
        <v>872</v>
      </c>
      <c r="AH118" s="81"/>
      <c r="AI118" s="87" t="s">
        <v>864</v>
      </c>
      <c r="AJ118" s="81" t="b">
        <v>0</v>
      </c>
      <c r="AK118" s="81">
        <v>105</v>
      </c>
      <c r="AL118" s="87" t="s">
        <v>852</v>
      </c>
      <c r="AM118" s="81" t="s">
        <v>876</v>
      </c>
      <c r="AN118" s="81" t="b">
        <v>0</v>
      </c>
      <c r="AO118" s="87" t="s">
        <v>852</v>
      </c>
      <c r="AP118" s="81" t="s">
        <v>214</v>
      </c>
      <c r="AQ118" s="81">
        <v>0</v>
      </c>
      <c r="AR118" s="81">
        <v>0</v>
      </c>
      <c r="AS118" s="81"/>
      <c r="AT118" s="81"/>
      <c r="AU118" s="81"/>
      <c r="AV118" s="81"/>
      <c r="AW118" s="81"/>
      <c r="AX118" s="81"/>
      <c r="AY118" s="81"/>
      <c r="AZ118" s="81"/>
      <c r="BA118">
        <v>1</v>
      </c>
      <c r="BB118" s="80" t="str">
        <f>REPLACE(INDEX(GroupVertices[Group],MATCH(Edges[[#This Row],[Vertex 1]],GroupVertices[Vertex],0)),1,1,"")</f>
        <v>1</v>
      </c>
      <c r="BC118" s="80" t="str">
        <f>REPLACE(INDEX(GroupVertices[Group],MATCH(Edges[[#This Row],[Vertex 2]],GroupVertices[Vertex],0)),1,1,"")</f>
        <v>1</v>
      </c>
      <c r="BD118" s="48">
        <v>0</v>
      </c>
      <c r="BE118" s="49">
        <v>0</v>
      </c>
      <c r="BF118" s="48">
        <v>1</v>
      </c>
      <c r="BG118" s="49">
        <v>2.7027027027027026</v>
      </c>
      <c r="BH118" s="48">
        <v>0</v>
      </c>
      <c r="BI118" s="49">
        <v>0</v>
      </c>
      <c r="BJ118" s="48">
        <v>36</v>
      </c>
      <c r="BK118" s="49">
        <v>97.29729729729729</v>
      </c>
      <c r="BL118" s="48">
        <v>37</v>
      </c>
    </row>
    <row r="119" spans="1:64" ht="15">
      <c r="A119" s="66" t="s">
        <v>336</v>
      </c>
      <c r="B119" s="66" t="s">
        <v>291</v>
      </c>
      <c r="C119" s="67" t="s">
        <v>2085</v>
      </c>
      <c r="D119" s="68">
        <v>3</v>
      </c>
      <c r="E119" s="69" t="s">
        <v>132</v>
      </c>
      <c r="F119" s="70">
        <v>32</v>
      </c>
      <c r="G119" s="67"/>
      <c r="H119" s="71"/>
      <c r="I119" s="72"/>
      <c r="J119" s="72"/>
      <c r="K119" s="34" t="s">
        <v>65</v>
      </c>
      <c r="L119" s="79">
        <v>119</v>
      </c>
      <c r="M119" s="79"/>
      <c r="N119" s="74"/>
      <c r="O119" s="81" t="s">
        <v>382</v>
      </c>
      <c r="P119" s="83">
        <v>43463.34914351852</v>
      </c>
      <c r="Q119" s="81" t="s">
        <v>385</v>
      </c>
      <c r="R119" s="81"/>
      <c r="S119" s="81"/>
      <c r="T119" s="81"/>
      <c r="U119" s="81"/>
      <c r="V119" s="84" t="s">
        <v>517</v>
      </c>
      <c r="W119" s="83">
        <v>43463.34914351852</v>
      </c>
      <c r="X119" s="84" t="s">
        <v>639</v>
      </c>
      <c r="Y119" s="81"/>
      <c r="Z119" s="81"/>
      <c r="AA119" s="87" t="s">
        <v>792</v>
      </c>
      <c r="AB119" s="81"/>
      <c r="AC119" s="81" t="b">
        <v>0</v>
      </c>
      <c r="AD119" s="81">
        <v>0</v>
      </c>
      <c r="AE119" s="87" t="s">
        <v>864</v>
      </c>
      <c r="AF119" s="81" t="b">
        <v>0</v>
      </c>
      <c r="AG119" s="81" t="s">
        <v>872</v>
      </c>
      <c r="AH119" s="81"/>
      <c r="AI119" s="87" t="s">
        <v>864</v>
      </c>
      <c r="AJ119" s="81" t="b">
        <v>0</v>
      </c>
      <c r="AK119" s="81">
        <v>105</v>
      </c>
      <c r="AL119" s="87" t="s">
        <v>852</v>
      </c>
      <c r="AM119" s="81" t="s">
        <v>876</v>
      </c>
      <c r="AN119" s="81" t="b">
        <v>0</v>
      </c>
      <c r="AO119" s="87" t="s">
        <v>852</v>
      </c>
      <c r="AP119" s="81" t="s">
        <v>214</v>
      </c>
      <c r="AQ119" s="81">
        <v>0</v>
      </c>
      <c r="AR119" s="81">
        <v>0</v>
      </c>
      <c r="AS119" s="81"/>
      <c r="AT119" s="81"/>
      <c r="AU119" s="81"/>
      <c r="AV119" s="81"/>
      <c r="AW119" s="81"/>
      <c r="AX119" s="81"/>
      <c r="AY119" s="81"/>
      <c r="AZ119" s="81"/>
      <c r="BA119">
        <v>1</v>
      </c>
      <c r="BB119" s="80" t="str">
        <f>REPLACE(INDEX(GroupVertices[Group],MATCH(Edges[[#This Row],[Vertex 1]],GroupVertices[Vertex],0)),1,1,"")</f>
        <v>1</v>
      </c>
      <c r="BC119" s="80" t="str">
        <f>REPLACE(INDEX(GroupVertices[Group],MATCH(Edges[[#This Row],[Vertex 2]],GroupVertices[Vertex],0)),1,1,"")</f>
        <v>1</v>
      </c>
      <c r="BD119" s="48">
        <v>0</v>
      </c>
      <c r="BE119" s="49">
        <v>0</v>
      </c>
      <c r="BF119" s="48">
        <v>1</v>
      </c>
      <c r="BG119" s="49">
        <v>2.7027027027027026</v>
      </c>
      <c r="BH119" s="48">
        <v>0</v>
      </c>
      <c r="BI119" s="49">
        <v>0</v>
      </c>
      <c r="BJ119" s="48">
        <v>36</v>
      </c>
      <c r="BK119" s="49">
        <v>97.29729729729729</v>
      </c>
      <c r="BL119" s="48">
        <v>37</v>
      </c>
    </row>
    <row r="120" spans="1:64" ht="15">
      <c r="A120" s="66" t="s">
        <v>337</v>
      </c>
      <c r="B120" s="66" t="s">
        <v>291</v>
      </c>
      <c r="C120" s="67" t="s">
        <v>2085</v>
      </c>
      <c r="D120" s="68">
        <v>3</v>
      </c>
      <c r="E120" s="69" t="s">
        <v>132</v>
      </c>
      <c r="F120" s="70">
        <v>32</v>
      </c>
      <c r="G120" s="67"/>
      <c r="H120" s="71"/>
      <c r="I120" s="72"/>
      <c r="J120" s="72"/>
      <c r="K120" s="34" t="s">
        <v>65</v>
      </c>
      <c r="L120" s="79">
        <v>120</v>
      </c>
      <c r="M120" s="79"/>
      <c r="N120" s="74"/>
      <c r="O120" s="81" t="s">
        <v>382</v>
      </c>
      <c r="P120" s="83">
        <v>43463.360081018516</v>
      </c>
      <c r="Q120" s="81" t="s">
        <v>385</v>
      </c>
      <c r="R120" s="81"/>
      <c r="S120" s="81"/>
      <c r="T120" s="81"/>
      <c r="U120" s="81"/>
      <c r="V120" s="84" t="s">
        <v>518</v>
      </c>
      <c r="W120" s="83">
        <v>43463.360081018516</v>
      </c>
      <c r="X120" s="84" t="s">
        <v>640</v>
      </c>
      <c r="Y120" s="81"/>
      <c r="Z120" s="81"/>
      <c r="AA120" s="87" t="s">
        <v>793</v>
      </c>
      <c r="AB120" s="81"/>
      <c r="AC120" s="81" t="b">
        <v>0</v>
      </c>
      <c r="AD120" s="81">
        <v>0</v>
      </c>
      <c r="AE120" s="87" t="s">
        <v>864</v>
      </c>
      <c r="AF120" s="81" t="b">
        <v>0</v>
      </c>
      <c r="AG120" s="81" t="s">
        <v>872</v>
      </c>
      <c r="AH120" s="81"/>
      <c r="AI120" s="87" t="s">
        <v>864</v>
      </c>
      <c r="AJ120" s="81" t="b">
        <v>0</v>
      </c>
      <c r="AK120" s="81">
        <v>105</v>
      </c>
      <c r="AL120" s="87" t="s">
        <v>852</v>
      </c>
      <c r="AM120" s="81" t="s">
        <v>876</v>
      </c>
      <c r="AN120" s="81" t="b">
        <v>0</v>
      </c>
      <c r="AO120" s="87" t="s">
        <v>852</v>
      </c>
      <c r="AP120" s="81" t="s">
        <v>214</v>
      </c>
      <c r="AQ120" s="81">
        <v>0</v>
      </c>
      <c r="AR120" s="81">
        <v>0</v>
      </c>
      <c r="AS120" s="81"/>
      <c r="AT120" s="81"/>
      <c r="AU120" s="81"/>
      <c r="AV120" s="81"/>
      <c r="AW120" s="81"/>
      <c r="AX120" s="81"/>
      <c r="AY120" s="81"/>
      <c r="AZ120" s="81"/>
      <c r="BA120">
        <v>1</v>
      </c>
      <c r="BB120" s="80" t="str">
        <f>REPLACE(INDEX(GroupVertices[Group],MATCH(Edges[[#This Row],[Vertex 1]],GroupVertices[Vertex],0)),1,1,"")</f>
        <v>1</v>
      </c>
      <c r="BC120" s="80" t="str">
        <f>REPLACE(INDEX(GroupVertices[Group],MATCH(Edges[[#This Row],[Vertex 2]],GroupVertices[Vertex],0)),1,1,"")</f>
        <v>1</v>
      </c>
      <c r="BD120" s="48">
        <v>0</v>
      </c>
      <c r="BE120" s="49">
        <v>0</v>
      </c>
      <c r="BF120" s="48">
        <v>1</v>
      </c>
      <c r="BG120" s="49">
        <v>2.7027027027027026</v>
      </c>
      <c r="BH120" s="48">
        <v>0</v>
      </c>
      <c r="BI120" s="49">
        <v>0</v>
      </c>
      <c r="BJ120" s="48">
        <v>36</v>
      </c>
      <c r="BK120" s="49">
        <v>97.29729729729729</v>
      </c>
      <c r="BL120" s="48">
        <v>37</v>
      </c>
    </row>
    <row r="121" spans="1:64" ht="15">
      <c r="A121" s="66" t="s">
        <v>338</v>
      </c>
      <c r="B121" s="66" t="s">
        <v>291</v>
      </c>
      <c r="C121" s="67" t="s">
        <v>2085</v>
      </c>
      <c r="D121" s="68">
        <v>3</v>
      </c>
      <c r="E121" s="69" t="s">
        <v>132</v>
      </c>
      <c r="F121" s="70">
        <v>32</v>
      </c>
      <c r="G121" s="67"/>
      <c r="H121" s="71"/>
      <c r="I121" s="72"/>
      <c r="J121" s="72"/>
      <c r="K121" s="34" t="s">
        <v>65</v>
      </c>
      <c r="L121" s="79">
        <v>121</v>
      </c>
      <c r="M121" s="79"/>
      <c r="N121" s="74"/>
      <c r="O121" s="81" t="s">
        <v>382</v>
      </c>
      <c r="P121" s="83">
        <v>43463.38652777778</v>
      </c>
      <c r="Q121" s="81" t="s">
        <v>385</v>
      </c>
      <c r="R121" s="81"/>
      <c r="S121" s="81"/>
      <c r="T121" s="81"/>
      <c r="U121" s="81"/>
      <c r="V121" s="84" t="s">
        <v>519</v>
      </c>
      <c r="W121" s="83">
        <v>43463.38652777778</v>
      </c>
      <c r="X121" s="84" t="s">
        <v>641</v>
      </c>
      <c r="Y121" s="81"/>
      <c r="Z121" s="81"/>
      <c r="AA121" s="87" t="s">
        <v>794</v>
      </c>
      <c r="AB121" s="81"/>
      <c r="AC121" s="81" t="b">
        <v>0</v>
      </c>
      <c r="AD121" s="81">
        <v>0</v>
      </c>
      <c r="AE121" s="87" t="s">
        <v>864</v>
      </c>
      <c r="AF121" s="81" t="b">
        <v>0</v>
      </c>
      <c r="AG121" s="81" t="s">
        <v>872</v>
      </c>
      <c r="AH121" s="81"/>
      <c r="AI121" s="87" t="s">
        <v>864</v>
      </c>
      <c r="AJ121" s="81" t="b">
        <v>0</v>
      </c>
      <c r="AK121" s="81">
        <v>105</v>
      </c>
      <c r="AL121" s="87" t="s">
        <v>852</v>
      </c>
      <c r="AM121" s="81" t="s">
        <v>874</v>
      </c>
      <c r="AN121" s="81" t="b">
        <v>0</v>
      </c>
      <c r="AO121" s="87" t="s">
        <v>852</v>
      </c>
      <c r="AP121" s="81" t="s">
        <v>214</v>
      </c>
      <c r="AQ121" s="81">
        <v>0</v>
      </c>
      <c r="AR121" s="81">
        <v>0</v>
      </c>
      <c r="AS121" s="81"/>
      <c r="AT121" s="81"/>
      <c r="AU121" s="81"/>
      <c r="AV121" s="81"/>
      <c r="AW121" s="81"/>
      <c r="AX121" s="81"/>
      <c r="AY121" s="81"/>
      <c r="AZ121" s="81"/>
      <c r="BA121">
        <v>1</v>
      </c>
      <c r="BB121" s="80" t="str">
        <f>REPLACE(INDEX(GroupVertices[Group],MATCH(Edges[[#This Row],[Vertex 1]],GroupVertices[Vertex],0)),1,1,"")</f>
        <v>1</v>
      </c>
      <c r="BC121" s="80" t="str">
        <f>REPLACE(INDEX(GroupVertices[Group],MATCH(Edges[[#This Row],[Vertex 2]],GroupVertices[Vertex],0)),1,1,"")</f>
        <v>1</v>
      </c>
      <c r="BD121" s="48">
        <v>0</v>
      </c>
      <c r="BE121" s="49">
        <v>0</v>
      </c>
      <c r="BF121" s="48">
        <v>1</v>
      </c>
      <c r="BG121" s="49">
        <v>2.7027027027027026</v>
      </c>
      <c r="BH121" s="48">
        <v>0</v>
      </c>
      <c r="BI121" s="49">
        <v>0</v>
      </c>
      <c r="BJ121" s="48">
        <v>36</v>
      </c>
      <c r="BK121" s="49">
        <v>97.29729729729729</v>
      </c>
      <c r="BL121" s="48">
        <v>37</v>
      </c>
    </row>
    <row r="122" spans="1:64" ht="15">
      <c r="A122" s="66" t="s">
        <v>339</v>
      </c>
      <c r="B122" s="66" t="s">
        <v>291</v>
      </c>
      <c r="C122" s="67" t="s">
        <v>2085</v>
      </c>
      <c r="D122" s="68">
        <v>3</v>
      </c>
      <c r="E122" s="69" t="s">
        <v>132</v>
      </c>
      <c r="F122" s="70">
        <v>32</v>
      </c>
      <c r="G122" s="67"/>
      <c r="H122" s="71"/>
      <c r="I122" s="72"/>
      <c r="J122" s="72"/>
      <c r="K122" s="34" t="s">
        <v>65</v>
      </c>
      <c r="L122" s="79">
        <v>122</v>
      </c>
      <c r="M122" s="79"/>
      <c r="N122" s="74"/>
      <c r="O122" s="81" t="s">
        <v>382</v>
      </c>
      <c r="P122" s="83">
        <v>43463.401608796295</v>
      </c>
      <c r="Q122" s="81" t="s">
        <v>385</v>
      </c>
      <c r="R122" s="81"/>
      <c r="S122" s="81"/>
      <c r="T122" s="81"/>
      <c r="U122" s="81"/>
      <c r="V122" s="84" t="s">
        <v>520</v>
      </c>
      <c r="W122" s="83">
        <v>43463.401608796295</v>
      </c>
      <c r="X122" s="84" t="s">
        <v>642</v>
      </c>
      <c r="Y122" s="81"/>
      <c r="Z122" s="81"/>
      <c r="AA122" s="87" t="s">
        <v>795</v>
      </c>
      <c r="AB122" s="81"/>
      <c r="AC122" s="81" t="b">
        <v>0</v>
      </c>
      <c r="AD122" s="81">
        <v>0</v>
      </c>
      <c r="AE122" s="87" t="s">
        <v>864</v>
      </c>
      <c r="AF122" s="81" t="b">
        <v>0</v>
      </c>
      <c r="AG122" s="81" t="s">
        <v>872</v>
      </c>
      <c r="AH122" s="81"/>
      <c r="AI122" s="87" t="s">
        <v>864</v>
      </c>
      <c r="AJ122" s="81" t="b">
        <v>0</v>
      </c>
      <c r="AK122" s="81">
        <v>105</v>
      </c>
      <c r="AL122" s="87" t="s">
        <v>852</v>
      </c>
      <c r="AM122" s="81" t="s">
        <v>876</v>
      </c>
      <c r="AN122" s="81" t="b">
        <v>0</v>
      </c>
      <c r="AO122" s="87" t="s">
        <v>852</v>
      </c>
      <c r="AP122" s="81" t="s">
        <v>214</v>
      </c>
      <c r="AQ122" s="81">
        <v>0</v>
      </c>
      <c r="AR122" s="81">
        <v>0</v>
      </c>
      <c r="AS122" s="81"/>
      <c r="AT122" s="81"/>
      <c r="AU122" s="81"/>
      <c r="AV122" s="81"/>
      <c r="AW122" s="81"/>
      <c r="AX122" s="81"/>
      <c r="AY122" s="81"/>
      <c r="AZ122" s="81"/>
      <c r="BA122">
        <v>1</v>
      </c>
      <c r="BB122" s="80" t="str">
        <f>REPLACE(INDEX(GroupVertices[Group],MATCH(Edges[[#This Row],[Vertex 1]],GroupVertices[Vertex],0)),1,1,"")</f>
        <v>1</v>
      </c>
      <c r="BC122" s="80" t="str">
        <f>REPLACE(INDEX(GroupVertices[Group],MATCH(Edges[[#This Row],[Vertex 2]],GroupVertices[Vertex],0)),1,1,"")</f>
        <v>1</v>
      </c>
      <c r="BD122" s="48">
        <v>0</v>
      </c>
      <c r="BE122" s="49">
        <v>0</v>
      </c>
      <c r="BF122" s="48">
        <v>1</v>
      </c>
      <c r="BG122" s="49">
        <v>2.7027027027027026</v>
      </c>
      <c r="BH122" s="48">
        <v>0</v>
      </c>
      <c r="BI122" s="49">
        <v>0</v>
      </c>
      <c r="BJ122" s="48">
        <v>36</v>
      </c>
      <c r="BK122" s="49">
        <v>97.29729729729729</v>
      </c>
      <c r="BL122" s="48">
        <v>37</v>
      </c>
    </row>
    <row r="123" spans="1:64" ht="15">
      <c r="A123" s="66" t="s">
        <v>340</v>
      </c>
      <c r="B123" s="66" t="s">
        <v>291</v>
      </c>
      <c r="C123" s="67" t="s">
        <v>2085</v>
      </c>
      <c r="D123" s="68">
        <v>3</v>
      </c>
      <c r="E123" s="69" t="s">
        <v>132</v>
      </c>
      <c r="F123" s="70">
        <v>32</v>
      </c>
      <c r="G123" s="67"/>
      <c r="H123" s="71"/>
      <c r="I123" s="72"/>
      <c r="J123" s="72"/>
      <c r="K123" s="34" t="s">
        <v>65</v>
      </c>
      <c r="L123" s="79">
        <v>123</v>
      </c>
      <c r="M123" s="79"/>
      <c r="N123" s="74"/>
      <c r="O123" s="81" t="s">
        <v>382</v>
      </c>
      <c r="P123" s="83">
        <v>43463.44792824074</v>
      </c>
      <c r="Q123" s="81" t="s">
        <v>385</v>
      </c>
      <c r="R123" s="81"/>
      <c r="S123" s="81"/>
      <c r="T123" s="81"/>
      <c r="U123" s="81"/>
      <c r="V123" s="84" t="s">
        <v>521</v>
      </c>
      <c r="W123" s="83">
        <v>43463.44792824074</v>
      </c>
      <c r="X123" s="84" t="s">
        <v>643</v>
      </c>
      <c r="Y123" s="81"/>
      <c r="Z123" s="81"/>
      <c r="AA123" s="87" t="s">
        <v>796</v>
      </c>
      <c r="AB123" s="81"/>
      <c r="AC123" s="81" t="b">
        <v>0</v>
      </c>
      <c r="AD123" s="81">
        <v>0</v>
      </c>
      <c r="AE123" s="87" t="s">
        <v>864</v>
      </c>
      <c r="AF123" s="81" t="b">
        <v>0</v>
      </c>
      <c r="AG123" s="81" t="s">
        <v>872</v>
      </c>
      <c r="AH123" s="81"/>
      <c r="AI123" s="87" t="s">
        <v>864</v>
      </c>
      <c r="AJ123" s="81" t="b">
        <v>0</v>
      </c>
      <c r="AK123" s="81">
        <v>105</v>
      </c>
      <c r="AL123" s="87" t="s">
        <v>852</v>
      </c>
      <c r="AM123" s="81" t="s">
        <v>876</v>
      </c>
      <c r="AN123" s="81" t="b">
        <v>0</v>
      </c>
      <c r="AO123" s="87" t="s">
        <v>852</v>
      </c>
      <c r="AP123" s="81" t="s">
        <v>214</v>
      </c>
      <c r="AQ123" s="81">
        <v>0</v>
      </c>
      <c r="AR123" s="81">
        <v>0</v>
      </c>
      <c r="AS123" s="81"/>
      <c r="AT123" s="81"/>
      <c r="AU123" s="81"/>
      <c r="AV123" s="81"/>
      <c r="AW123" s="81"/>
      <c r="AX123" s="81"/>
      <c r="AY123" s="81"/>
      <c r="AZ123" s="81"/>
      <c r="BA123">
        <v>1</v>
      </c>
      <c r="BB123" s="80" t="str">
        <f>REPLACE(INDEX(GroupVertices[Group],MATCH(Edges[[#This Row],[Vertex 1]],GroupVertices[Vertex],0)),1,1,"")</f>
        <v>1</v>
      </c>
      <c r="BC123" s="80" t="str">
        <f>REPLACE(INDEX(GroupVertices[Group],MATCH(Edges[[#This Row],[Vertex 2]],GroupVertices[Vertex],0)),1,1,"")</f>
        <v>1</v>
      </c>
      <c r="BD123" s="48">
        <v>0</v>
      </c>
      <c r="BE123" s="49">
        <v>0</v>
      </c>
      <c r="BF123" s="48">
        <v>1</v>
      </c>
      <c r="BG123" s="49">
        <v>2.7027027027027026</v>
      </c>
      <c r="BH123" s="48">
        <v>0</v>
      </c>
      <c r="BI123" s="49">
        <v>0</v>
      </c>
      <c r="BJ123" s="48">
        <v>36</v>
      </c>
      <c r="BK123" s="49">
        <v>97.29729729729729</v>
      </c>
      <c r="BL123" s="48">
        <v>37</v>
      </c>
    </row>
    <row r="124" spans="1:64" ht="15">
      <c r="A124" s="66" t="s">
        <v>341</v>
      </c>
      <c r="B124" s="66" t="s">
        <v>291</v>
      </c>
      <c r="C124" s="67" t="s">
        <v>2085</v>
      </c>
      <c r="D124" s="68">
        <v>3</v>
      </c>
      <c r="E124" s="69" t="s">
        <v>132</v>
      </c>
      <c r="F124" s="70">
        <v>32</v>
      </c>
      <c r="G124" s="67"/>
      <c r="H124" s="71"/>
      <c r="I124" s="72"/>
      <c r="J124" s="72"/>
      <c r="K124" s="34" t="s">
        <v>65</v>
      </c>
      <c r="L124" s="79">
        <v>124</v>
      </c>
      <c r="M124" s="79"/>
      <c r="N124" s="74"/>
      <c r="O124" s="81" t="s">
        <v>382</v>
      </c>
      <c r="P124" s="83">
        <v>43463.46434027778</v>
      </c>
      <c r="Q124" s="81" t="s">
        <v>385</v>
      </c>
      <c r="R124" s="81"/>
      <c r="S124" s="81"/>
      <c r="T124" s="81"/>
      <c r="U124" s="81"/>
      <c r="V124" s="84" t="s">
        <v>522</v>
      </c>
      <c r="W124" s="83">
        <v>43463.46434027778</v>
      </c>
      <c r="X124" s="84" t="s">
        <v>644</v>
      </c>
      <c r="Y124" s="81"/>
      <c r="Z124" s="81"/>
      <c r="AA124" s="87" t="s">
        <v>797</v>
      </c>
      <c r="AB124" s="81"/>
      <c r="AC124" s="81" t="b">
        <v>0</v>
      </c>
      <c r="AD124" s="81">
        <v>0</v>
      </c>
      <c r="AE124" s="87" t="s">
        <v>864</v>
      </c>
      <c r="AF124" s="81" t="b">
        <v>0</v>
      </c>
      <c r="AG124" s="81" t="s">
        <v>872</v>
      </c>
      <c r="AH124" s="81"/>
      <c r="AI124" s="87" t="s">
        <v>864</v>
      </c>
      <c r="AJ124" s="81" t="b">
        <v>0</v>
      </c>
      <c r="AK124" s="81">
        <v>105</v>
      </c>
      <c r="AL124" s="87" t="s">
        <v>852</v>
      </c>
      <c r="AM124" s="81" t="s">
        <v>876</v>
      </c>
      <c r="AN124" s="81" t="b">
        <v>0</v>
      </c>
      <c r="AO124" s="87" t="s">
        <v>852</v>
      </c>
      <c r="AP124" s="81" t="s">
        <v>214</v>
      </c>
      <c r="AQ124" s="81">
        <v>0</v>
      </c>
      <c r="AR124" s="81">
        <v>0</v>
      </c>
      <c r="AS124" s="81"/>
      <c r="AT124" s="81"/>
      <c r="AU124" s="81"/>
      <c r="AV124" s="81"/>
      <c r="AW124" s="81"/>
      <c r="AX124" s="81"/>
      <c r="AY124" s="81"/>
      <c r="AZ124" s="81"/>
      <c r="BA124">
        <v>1</v>
      </c>
      <c r="BB124" s="80" t="str">
        <f>REPLACE(INDEX(GroupVertices[Group],MATCH(Edges[[#This Row],[Vertex 1]],GroupVertices[Vertex],0)),1,1,"")</f>
        <v>1</v>
      </c>
      <c r="BC124" s="80" t="str">
        <f>REPLACE(INDEX(GroupVertices[Group],MATCH(Edges[[#This Row],[Vertex 2]],GroupVertices[Vertex],0)),1,1,"")</f>
        <v>1</v>
      </c>
      <c r="BD124" s="48">
        <v>0</v>
      </c>
      <c r="BE124" s="49">
        <v>0</v>
      </c>
      <c r="BF124" s="48">
        <v>1</v>
      </c>
      <c r="BG124" s="49">
        <v>2.7027027027027026</v>
      </c>
      <c r="BH124" s="48">
        <v>0</v>
      </c>
      <c r="BI124" s="49">
        <v>0</v>
      </c>
      <c r="BJ124" s="48">
        <v>36</v>
      </c>
      <c r="BK124" s="49">
        <v>97.29729729729729</v>
      </c>
      <c r="BL124" s="48">
        <v>37</v>
      </c>
    </row>
    <row r="125" spans="1:64" ht="15">
      <c r="A125" s="66" t="s">
        <v>342</v>
      </c>
      <c r="B125" s="66" t="s">
        <v>291</v>
      </c>
      <c r="C125" s="67" t="s">
        <v>2085</v>
      </c>
      <c r="D125" s="68">
        <v>3</v>
      </c>
      <c r="E125" s="69" t="s">
        <v>132</v>
      </c>
      <c r="F125" s="70">
        <v>32</v>
      </c>
      <c r="G125" s="67"/>
      <c r="H125" s="71"/>
      <c r="I125" s="72"/>
      <c r="J125" s="72"/>
      <c r="K125" s="34" t="s">
        <v>65</v>
      </c>
      <c r="L125" s="79">
        <v>125</v>
      </c>
      <c r="M125" s="79"/>
      <c r="N125" s="74"/>
      <c r="O125" s="81" t="s">
        <v>382</v>
      </c>
      <c r="P125" s="83">
        <v>43463.53394675926</v>
      </c>
      <c r="Q125" s="81" t="s">
        <v>385</v>
      </c>
      <c r="R125" s="81"/>
      <c r="S125" s="81"/>
      <c r="T125" s="81"/>
      <c r="U125" s="81"/>
      <c r="V125" s="84" t="s">
        <v>523</v>
      </c>
      <c r="W125" s="83">
        <v>43463.53394675926</v>
      </c>
      <c r="X125" s="84" t="s">
        <v>645</v>
      </c>
      <c r="Y125" s="81"/>
      <c r="Z125" s="81"/>
      <c r="AA125" s="87" t="s">
        <v>798</v>
      </c>
      <c r="AB125" s="81"/>
      <c r="AC125" s="81" t="b">
        <v>0</v>
      </c>
      <c r="AD125" s="81">
        <v>0</v>
      </c>
      <c r="AE125" s="87" t="s">
        <v>864</v>
      </c>
      <c r="AF125" s="81" t="b">
        <v>0</v>
      </c>
      <c r="AG125" s="81" t="s">
        <v>872</v>
      </c>
      <c r="AH125" s="81"/>
      <c r="AI125" s="87" t="s">
        <v>864</v>
      </c>
      <c r="AJ125" s="81" t="b">
        <v>0</v>
      </c>
      <c r="AK125" s="81">
        <v>105</v>
      </c>
      <c r="AL125" s="87" t="s">
        <v>852</v>
      </c>
      <c r="AM125" s="81" t="s">
        <v>876</v>
      </c>
      <c r="AN125" s="81" t="b">
        <v>0</v>
      </c>
      <c r="AO125" s="87" t="s">
        <v>852</v>
      </c>
      <c r="AP125" s="81" t="s">
        <v>214</v>
      </c>
      <c r="AQ125" s="81">
        <v>0</v>
      </c>
      <c r="AR125" s="81">
        <v>0</v>
      </c>
      <c r="AS125" s="81"/>
      <c r="AT125" s="81"/>
      <c r="AU125" s="81"/>
      <c r="AV125" s="81"/>
      <c r="AW125" s="81"/>
      <c r="AX125" s="81"/>
      <c r="AY125" s="81"/>
      <c r="AZ125" s="81"/>
      <c r="BA125">
        <v>1</v>
      </c>
      <c r="BB125" s="80" t="str">
        <f>REPLACE(INDEX(GroupVertices[Group],MATCH(Edges[[#This Row],[Vertex 1]],GroupVertices[Vertex],0)),1,1,"")</f>
        <v>1</v>
      </c>
      <c r="BC125" s="80" t="str">
        <f>REPLACE(INDEX(GroupVertices[Group],MATCH(Edges[[#This Row],[Vertex 2]],GroupVertices[Vertex],0)),1,1,"")</f>
        <v>1</v>
      </c>
      <c r="BD125" s="48">
        <v>0</v>
      </c>
      <c r="BE125" s="49">
        <v>0</v>
      </c>
      <c r="BF125" s="48">
        <v>1</v>
      </c>
      <c r="BG125" s="49">
        <v>2.7027027027027026</v>
      </c>
      <c r="BH125" s="48">
        <v>0</v>
      </c>
      <c r="BI125" s="49">
        <v>0</v>
      </c>
      <c r="BJ125" s="48">
        <v>36</v>
      </c>
      <c r="BK125" s="49">
        <v>97.29729729729729</v>
      </c>
      <c r="BL125" s="48">
        <v>37</v>
      </c>
    </row>
    <row r="126" spans="1:64" ht="15">
      <c r="A126" s="66" t="s">
        <v>343</v>
      </c>
      <c r="B126" s="66" t="s">
        <v>291</v>
      </c>
      <c r="C126" s="67" t="s">
        <v>2085</v>
      </c>
      <c r="D126" s="68">
        <v>3</v>
      </c>
      <c r="E126" s="69" t="s">
        <v>132</v>
      </c>
      <c r="F126" s="70">
        <v>32</v>
      </c>
      <c r="G126" s="67"/>
      <c r="H126" s="71"/>
      <c r="I126" s="72"/>
      <c r="J126" s="72"/>
      <c r="K126" s="34" t="s">
        <v>65</v>
      </c>
      <c r="L126" s="79">
        <v>126</v>
      </c>
      <c r="M126" s="79"/>
      <c r="N126" s="74"/>
      <c r="O126" s="81" t="s">
        <v>382</v>
      </c>
      <c r="P126" s="83">
        <v>43463.65641203704</v>
      </c>
      <c r="Q126" s="81" t="s">
        <v>385</v>
      </c>
      <c r="R126" s="81"/>
      <c r="S126" s="81"/>
      <c r="T126" s="81"/>
      <c r="U126" s="81"/>
      <c r="V126" s="84" t="s">
        <v>524</v>
      </c>
      <c r="W126" s="83">
        <v>43463.65641203704</v>
      </c>
      <c r="X126" s="84" t="s">
        <v>646</v>
      </c>
      <c r="Y126" s="81"/>
      <c r="Z126" s="81"/>
      <c r="AA126" s="87" t="s">
        <v>799</v>
      </c>
      <c r="AB126" s="81"/>
      <c r="AC126" s="81" t="b">
        <v>0</v>
      </c>
      <c r="AD126" s="81">
        <v>0</v>
      </c>
      <c r="AE126" s="87" t="s">
        <v>864</v>
      </c>
      <c r="AF126" s="81" t="b">
        <v>0</v>
      </c>
      <c r="AG126" s="81" t="s">
        <v>872</v>
      </c>
      <c r="AH126" s="81"/>
      <c r="AI126" s="87" t="s">
        <v>864</v>
      </c>
      <c r="AJ126" s="81" t="b">
        <v>0</v>
      </c>
      <c r="AK126" s="81">
        <v>105</v>
      </c>
      <c r="AL126" s="87" t="s">
        <v>852</v>
      </c>
      <c r="AM126" s="81" t="s">
        <v>876</v>
      </c>
      <c r="AN126" s="81" t="b">
        <v>0</v>
      </c>
      <c r="AO126" s="87" t="s">
        <v>852</v>
      </c>
      <c r="AP126" s="81" t="s">
        <v>214</v>
      </c>
      <c r="AQ126" s="81">
        <v>0</v>
      </c>
      <c r="AR126" s="81">
        <v>0</v>
      </c>
      <c r="AS126" s="81"/>
      <c r="AT126" s="81"/>
      <c r="AU126" s="81"/>
      <c r="AV126" s="81"/>
      <c r="AW126" s="81"/>
      <c r="AX126" s="81"/>
      <c r="AY126" s="81"/>
      <c r="AZ126" s="81"/>
      <c r="BA126">
        <v>1</v>
      </c>
      <c r="BB126" s="80" t="str">
        <f>REPLACE(INDEX(GroupVertices[Group],MATCH(Edges[[#This Row],[Vertex 1]],GroupVertices[Vertex],0)),1,1,"")</f>
        <v>1</v>
      </c>
      <c r="BC126" s="80" t="str">
        <f>REPLACE(INDEX(GroupVertices[Group],MATCH(Edges[[#This Row],[Vertex 2]],GroupVertices[Vertex],0)),1,1,"")</f>
        <v>1</v>
      </c>
      <c r="BD126" s="48">
        <v>0</v>
      </c>
      <c r="BE126" s="49">
        <v>0</v>
      </c>
      <c r="BF126" s="48">
        <v>1</v>
      </c>
      <c r="BG126" s="49">
        <v>2.7027027027027026</v>
      </c>
      <c r="BH126" s="48">
        <v>0</v>
      </c>
      <c r="BI126" s="49">
        <v>0</v>
      </c>
      <c r="BJ126" s="48">
        <v>36</v>
      </c>
      <c r="BK126" s="49">
        <v>97.29729729729729</v>
      </c>
      <c r="BL126" s="48">
        <v>37</v>
      </c>
    </row>
    <row r="127" spans="1:64" ht="15">
      <c r="A127" s="66" t="s">
        <v>344</v>
      </c>
      <c r="B127" s="66" t="s">
        <v>291</v>
      </c>
      <c r="C127" s="67" t="s">
        <v>2085</v>
      </c>
      <c r="D127" s="68">
        <v>3</v>
      </c>
      <c r="E127" s="69" t="s">
        <v>132</v>
      </c>
      <c r="F127" s="70">
        <v>32</v>
      </c>
      <c r="G127" s="67"/>
      <c r="H127" s="71"/>
      <c r="I127" s="72"/>
      <c r="J127" s="72"/>
      <c r="K127" s="34" t="s">
        <v>65</v>
      </c>
      <c r="L127" s="79">
        <v>127</v>
      </c>
      <c r="M127" s="79"/>
      <c r="N127" s="74"/>
      <c r="O127" s="81" t="s">
        <v>382</v>
      </c>
      <c r="P127" s="83">
        <v>43463.81182870371</v>
      </c>
      <c r="Q127" s="81" t="s">
        <v>385</v>
      </c>
      <c r="R127" s="81"/>
      <c r="S127" s="81"/>
      <c r="T127" s="81"/>
      <c r="U127" s="81"/>
      <c r="V127" s="84" t="s">
        <v>525</v>
      </c>
      <c r="W127" s="83">
        <v>43463.81182870371</v>
      </c>
      <c r="X127" s="84" t="s">
        <v>647</v>
      </c>
      <c r="Y127" s="81"/>
      <c r="Z127" s="81"/>
      <c r="AA127" s="87" t="s">
        <v>800</v>
      </c>
      <c r="AB127" s="81"/>
      <c r="AC127" s="81" t="b">
        <v>0</v>
      </c>
      <c r="AD127" s="81">
        <v>0</v>
      </c>
      <c r="AE127" s="87" t="s">
        <v>864</v>
      </c>
      <c r="AF127" s="81" t="b">
        <v>0</v>
      </c>
      <c r="AG127" s="81" t="s">
        <v>872</v>
      </c>
      <c r="AH127" s="81"/>
      <c r="AI127" s="87" t="s">
        <v>864</v>
      </c>
      <c r="AJ127" s="81" t="b">
        <v>0</v>
      </c>
      <c r="AK127" s="81">
        <v>105</v>
      </c>
      <c r="AL127" s="87" t="s">
        <v>852</v>
      </c>
      <c r="AM127" s="81" t="s">
        <v>876</v>
      </c>
      <c r="AN127" s="81" t="b">
        <v>0</v>
      </c>
      <c r="AO127" s="87" t="s">
        <v>852</v>
      </c>
      <c r="AP127" s="81" t="s">
        <v>214</v>
      </c>
      <c r="AQ127" s="81">
        <v>0</v>
      </c>
      <c r="AR127" s="81">
        <v>0</v>
      </c>
      <c r="AS127" s="81"/>
      <c r="AT127" s="81"/>
      <c r="AU127" s="81"/>
      <c r="AV127" s="81"/>
      <c r="AW127" s="81"/>
      <c r="AX127" s="81"/>
      <c r="AY127" s="81"/>
      <c r="AZ127" s="81"/>
      <c r="BA127">
        <v>1</v>
      </c>
      <c r="BB127" s="80" t="str">
        <f>REPLACE(INDEX(GroupVertices[Group],MATCH(Edges[[#This Row],[Vertex 1]],GroupVertices[Vertex],0)),1,1,"")</f>
        <v>1</v>
      </c>
      <c r="BC127" s="80" t="str">
        <f>REPLACE(INDEX(GroupVertices[Group],MATCH(Edges[[#This Row],[Vertex 2]],GroupVertices[Vertex],0)),1,1,"")</f>
        <v>1</v>
      </c>
      <c r="BD127" s="48">
        <v>0</v>
      </c>
      <c r="BE127" s="49">
        <v>0</v>
      </c>
      <c r="BF127" s="48">
        <v>1</v>
      </c>
      <c r="BG127" s="49">
        <v>2.7027027027027026</v>
      </c>
      <c r="BH127" s="48">
        <v>0</v>
      </c>
      <c r="BI127" s="49">
        <v>0</v>
      </c>
      <c r="BJ127" s="48">
        <v>36</v>
      </c>
      <c r="BK127" s="49">
        <v>97.29729729729729</v>
      </c>
      <c r="BL127" s="48">
        <v>37</v>
      </c>
    </row>
    <row r="128" spans="1:64" ht="15">
      <c r="A128" s="66" t="s">
        <v>345</v>
      </c>
      <c r="B128" s="66" t="s">
        <v>291</v>
      </c>
      <c r="C128" s="67" t="s">
        <v>2086</v>
      </c>
      <c r="D128" s="68">
        <v>4.75</v>
      </c>
      <c r="E128" s="69" t="s">
        <v>136</v>
      </c>
      <c r="F128" s="70">
        <v>29.11111111111111</v>
      </c>
      <c r="G128" s="67"/>
      <c r="H128" s="71"/>
      <c r="I128" s="72"/>
      <c r="J128" s="72"/>
      <c r="K128" s="34" t="s">
        <v>65</v>
      </c>
      <c r="L128" s="79">
        <v>128</v>
      </c>
      <c r="M128" s="79"/>
      <c r="N128" s="74"/>
      <c r="O128" s="81" t="s">
        <v>384</v>
      </c>
      <c r="P128" s="83">
        <v>43462.57674768518</v>
      </c>
      <c r="Q128" s="81" t="s">
        <v>397</v>
      </c>
      <c r="R128" s="81"/>
      <c r="S128" s="81"/>
      <c r="T128" s="81"/>
      <c r="U128" s="81"/>
      <c r="V128" s="84" t="s">
        <v>526</v>
      </c>
      <c r="W128" s="83">
        <v>43462.57674768518</v>
      </c>
      <c r="X128" s="84" t="s">
        <v>648</v>
      </c>
      <c r="Y128" s="81"/>
      <c r="Z128" s="81"/>
      <c r="AA128" s="87" t="s">
        <v>801</v>
      </c>
      <c r="AB128" s="87" t="s">
        <v>852</v>
      </c>
      <c r="AC128" s="81" t="b">
        <v>0</v>
      </c>
      <c r="AD128" s="81">
        <v>2</v>
      </c>
      <c r="AE128" s="87" t="s">
        <v>865</v>
      </c>
      <c r="AF128" s="81" t="b">
        <v>0</v>
      </c>
      <c r="AG128" s="81" t="s">
        <v>872</v>
      </c>
      <c r="AH128" s="81"/>
      <c r="AI128" s="87" t="s">
        <v>864</v>
      </c>
      <c r="AJ128" s="81" t="b">
        <v>0</v>
      </c>
      <c r="AK128" s="81">
        <v>0</v>
      </c>
      <c r="AL128" s="87" t="s">
        <v>864</v>
      </c>
      <c r="AM128" s="81" t="s">
        <v>874</v>
      </c>
      <c r="AN128" s="81" t="b">
        <v>0</v>
      </c>
      <c r="AO128" s="87" t="s">
        <v>852</v>
      </c>
      <c r="AP128" s="81" t="s">
        <v>214</v>
      </c>
      <c r="AQ128" s="81">
        <v>0</v>
      </c>
      <c r="AR128" s="81">
        <v>0</v>
      </c>
      <c r="AS128" s="81" t="s">
        <v>881</v>
      </c>
      <c r="AT128" s="81" t="s">
        <v>882</v>
      </c>
      <c r="AU128" s="81" t="s">
        <v>883</v>
      </c>
      <c r="AV128" s="81" t="s">
        <v>884</v>
      </c>
      <c r="AW128" s="81" t="s">
        <v>885</v>
      </c>
      <c r="AX128" s="81" t="s">
        <v>886</v>
      </c>
      <c r="AY128" s="81" t="s">
        <v>887</v>
      </c>
      <c r="AZ128" s="84" t="s">
        <v>888</v>
      </c>
      <c r="BA128">
        <v>2</v>
      </c>
      <c r="BB128" s="80" t="str">
        <f>REPLACE(INDEX(GroupVertices[Group],MATCH(Edges[[#This Row],[Vertex 1]],GroupVertices[Vertex],0)),1,1,"")</f>
        <v>1</v>
      </c>
      <c r="BC128" s="80" t="str">
        <f>REPLACE(INDEX(GroupVertices[Group],MATCH(Edges[[#This Row],[Vertex 2]],GroupVertices[Vertex],0)),1,1,"")</f>
        <v>1</v>
      </c>
      <c r="BD128" s="48">
        <v>2</v>
      </c>
      <c r="BE128" s="49">
        <v>10</v>
      </c>
      <c r="BF128" s="48">
        <v>0</v>
      </c>
      <c r="BG128" s="49">
        <v>0</v>
      </c>
      <c r="BH128" s="48">
        <v>0</v>
      </c>
      <c r="BI128" s="49">
        <v>0</v>
      </c>
      <c r="BJ128" s="48">
        <v>18</v>
      </c>
      <c r="BK128" s="49">
        <v>90</v>
      </c>
      <c r="BL128" s="48">
        <v>20</v>
      </c>
    </row>
    <row r="129" spans="1:64" ht="15">
      <c r="A129" s="66" t="s">
        <v>345</v>
      </c>
      <c r="B129" s="66" t="s">
        <v>291</v>
      </c>
      <c r="C129" s="67" t="s">
        <v>2086</v>
      </c>
      <c r="D129" s="68">
        <v>4.75</v>
      </c>
      <c r="E129" s="69" t="s">
        <v>136</v>
      </c>
      <c r="F129" s="70">
        <v>29.11111111111111</v>
      </c>
      <c r="G129" s="67"/>
      <c r="H129" s="71"/>
      <c r="I129" s="72"/>
      <c r="J129" s="72"/>
      <c r="K129" s="34" t="s">
        <v>65</v>
      </c>
      <c r="L129" s="79">
        <v>129</v>
      </c>
      <c r="M129" s="79"/>
      <c r="N129" s="74"/>
      <c r="O129" s="81" t="s">
        <v>384</v>
      </c>
      <c r="P129" s="83">
        <v>43464.18914351852</v>
      </c>
      <c r="Q129" s="81" t="s">
        <v>398</v>
      </c>
      <c r="R129" s="81"/>
      <c r="S129" s="81"/>
      <c r="T129" s="81"/>
      <c r="U129" s="81"/>
      <c r="V129" s="84" t="s">
        <v>526</v>
      </c>
      <c r="W129" s="83">
        <v>43464.18914351852</v>
      </c>
      <c r="X129" s="84" t="s">
        <v>649</v>
      </c>
      <c r="Y129" s="81"/>
      <c r="Z129" s="81"/>
      <c r="AA129" s="87" t="s">
        <v>802</v>
      </c>
      <c r="AB129" s="87" t="s">
        <v>856</v>
      </c>
      <c r="AC129" s="81" t="b">
        <v>0</v>
      </c>
      <c r="AD129" s="81">
        <v>1</v>
      </c>
      <c r="AE129" s="87" t="s">
        <v>865</v>
      </c>
      <c r="AF129" s="81" t="b">
        <v>0</v>
      </c>
      <c r="AG129" s="81" t="s">
        <v>872</v>
      </c>
      <c r="AH129" s="81"/>
      <c r="AI129" s="87" t="s">
        <v>864</v>
      </c>
      <c r="AJ129" s="81" t="b">
        <v>0</v>
      </c>
      <c r="AK129" s="81">
        <v>0</v>
      </c>
      <c r="AL129" s="87" t="s">
        <v>864</v>
      </c>
      <c r="AM129" s="81" t="s">
        <v>874</v>
      </c>
      <c r="AN129" s="81" t="b">
        <v>0</v>
      </c>
      <c r="AO129" s="87" t="s">
        <v>856</v>
      </c>
      <c r="AP129" s="81" t="s">
        <v>214</v>
      </c>
      <c r="AQ129" s="81">
        <v>0</v>
      </c>
      <c r="AR129" s="81">
        <v>0</v>
      </c>
      <c r="AS129" s="81" t="s">
        <v>881</v>
      </c>
      <c r="AT129" s="81" t="s">
        <v>882</v>
      </c>
      <c r="AU129" s="81" t="s">
        <v>883</v>
      </c>
      <c r="AV129" s="81" t="s">
        <v>884</v>
      </c>
      <c r="AW129" s="81" t="s">
        <v>885</v>
      </c>
      <c r="AX129" s="81" t="s">
        <v>886</v>
      </c>
      <c r="AY129" s="81" t="s">
        <v>887</v>
      </c>
      <c r="AZ129" s="84" t="s">
        <v>888</v>
      </c>
      <c r="BA129">
        <v>2</v>
      </c>
      <c r="BB129" s="80" t="str">
        <f>REPLACE(INDEX(GroupVertices[Group],MATCH(Edges[[#This Row],[Vertex 1]],GroupVertices[Vertex],0)),1,1,"")</f>
        <v>1</v>
      </c>
      <c r="BC129" s="80" t="str">
        <f>REPLACE(INDEX(GroupVertices[Group],MATCH(Edges[[#This Row],[Vertex 2]],GroupVertices[Vertex],0)),1,1,"")</f>
        <v>1</v>
      </c>
      <c r="BD129" s="48">
        <v>0</v>
      </c>
      <c r="BE129" s="49">
        <v>0</v>
      </c>
      <c r="BF129" s="48">
        <v>0</v>
      </c>
      <c r="BG129" s="49">
        <v>0</v>
      </c>
      <c r="BH129" s="48">
        <v>0</v>
      </c>
      <c r="BI129" s="49">
        <v>0</v>
      </c>
      <c r="BJ129" s="48">
        <v>11</v>
      </c>
      <c r="BK129" s="49">
        <v>100</v>
      </c>
      <c r="BL129" s="48">
        <v>11</v>
      </c>
    </row>
    <row r="130" spans="1:64" ht="15">
      <c r="A130" s="66" t="s">
        <v>346</v>
      </c>
      <c r="B130" s="66" t="s">
        <v>291</v>
      </c>
      <c r="C130" s="67" t="s">
        <v>2086</v>
      </c>
      <c r="D130" s="68">
        <v>4.75</v>
      </c>
      <c r="E130" s="69" t="s">
        <v>136</v>
      </c>
      <c r="F130" s="70">
        <v>29.11111111111111</v>
      </c>
      <c r="G130" s="67"/>
      <c r="H130" s="71"/>
      <c r="I130" s="72"/>
      <c r="J130" s="72"/>
      <c r="K130" s="34" t="s">
        <v>65</v>
      </c>
      <c r="L130" s="79">
        <v>130</v>
      </c>
      <c r="M130" s="79"/>
      <c r="N130" s="74"/>
      <c r="O130" s="81" t="s">
        <v>382</v>
      </c>
      <c r="P130" s="83">
        <v>43462.715682870374</v>
      </c>
      <c r="Q130" s="81" t="s">
        <v>385</v>
      </c>
      <c r="R130" s="81"/>
      <c r="S130" s="81"/>
      <c r="T130" s="81"/>
      <c r="U130" s="81"/>
      <c r="V130" s="84" t="s">
        <v>527</v>
      </c>
      <c r="W130" s="83">
        <v>43462.715682870374</v>
      </c>
      <c r="X130" s="84" t="s">
        <v>650</v>
      </c>
      <c r="Y130" s="81"/>
      <c r="Z130" s="81"/>
      <c r="AA130" s="87" t="s">
        <v>803</v>
      </c>
      <c r="AB130" s="81"/>
      <c r="AC130" s="81" t="b">
        <v>0</v>
      </c>
      <c r="AD130" s="81">
        <v>0</v>
      </c>
      <c r="AE130" s="87" t="s">
        <v>864</v>
      </c>
      <c r="AF130" s="81" t="b">
        <v>0</v>
      </c>
      <c r="AG130" s="81" t="s">
        <v>872</v>
      </c>
      <c r="AH130" s="81"/>
      <c r="AI130" s="87" t="s">
        <v>864</v>
      </c>
      <c r="AJ130" s="81" t="b">
        <v>0</v>
      </c>
      <c r="AK130" s="81">
        <v>105</v>
      </c>
      <c r="AL130" s="87" t="s">
        <v>852</v>
      </c>
      <c r="AM130" s="81" t="s">
        <v>874</v>
      </c>
      <c r="AN130" s="81" t="b">
        <v>0</v>
      </c>
      <c r="AO130" s="87" t="s">
        <v>852</v>
      </c>
      <c r="AP130" s="81" t="s">
        <v>214</v>
      </c>
      <c r="AQ130" s="81">
        <v>0</v>
      </c>
      <c r="AR130" s="81">
        <v>0</v>
      </c>
      <c r="AS130" s="81"/>
      <c r="AT130" s="81"/>
      <c r="AU130" s="81"/>
      <c r="AV130" s="81"/>
      <c r="AW130" s="81"/>
      <c r="AX130" s="81"/>
      <c r="AY130" s="81"/>
      <c r="AZ130" s="81"/>
      <c r="BA130">
        <v>2</v>
      </c>
      <c r="BB130" s="80" t="str">
        <f>REPLACE(INDEX(GroupVertices[Group],MATCH(Edges[[#This Row],[Vertex 1]],GroupVertices[Vertex],0)),1,1,"")</f>
        <v>1</v>
      </c>
      <c r="BC130" s="80" t="str">
        <f>REPLACE(INDEX(GroupVertices[Group],MATCH(Edges[[#This Row],[Vertex 2]],GroupVertices[Vertex],0)),1,1,"")</f>
        <v>1</v>
      </c>
      <c r="BD130" s="48">
        <v>0</v>
      </c>
      <c r="BE130" s="49">
        <v>0</v>
      </c>
      <c r="BF130" s="48">
        <v>1</v>
      </c>
      <c r="BG130" s="49">
        <v>2.7027027027027026</v>
      </c>
      <c r="BH130" s="48">
        <v>0</v>
      </c>
      <c r="BI130" s="49">
        <v>0</v>
      </c>
      <c r="BJ130" s="48">
        <v>36</v>
      </c>
      <c r="BK130" s="49">
        <v>97.29729729729729</v>
      </c>
      <c r="BL130" s="48">
        <v>37</v>
      </c>
    </row>
    <row r="131" spans="1:64" ht="15">
      <c r="A131" s="66" t="s">
        <v>346</v>
      </c>
      <c r="B131" s="66" t="s">
        <v>291</v>
      </c>
      <c r="C131" s="67" t="s">
        <v>2086</v>
      </c>
      <c r="D131" s="68">
        <v>4.75</v>
      </c>
      <c r="E131" s="69" t="s">
        <v>136</v>
      </c>
      <c r="F131" s="70">
        <v>29.11111111111111</v>
      </c>
      <c r="G131" s="67"/>
      <c r="H131" s="71"/>
      <c r="I131" s="72"/>
      <c r="J131" s="72"/>
      <c r="K131" s="34" t="s">
        <v>65</v>
      </c>
      <c r="L131" s="79">
        <v>131</v>
      </c>
      <c r="M131" s="79"/>
      <c r="N131" s="74"/>
      <c r="O131" s="81" t="s">
        <v>382</v>
      </c>
      <c r="P131" s="83">
        <v>43464.38983796296</v>
      </c>
      <c r="Q131" s="81" t="s">
        <v>399</v>
      </c>
      <c r="R131" s="81"/>
      <c r="S131" s="81"/>
      <c r="T131" s="81"/>
      <c r="U131" s="81"/>
      <c r="V131" s="84" t="s">
        <v>527</v>
      </c>
      <c r="W131" s="83">
        <v>43464.38983796296</v>
      </c>
      <c r="X131" s="84" t="s">
        <v>651</v>
      </c>
      <c r="Y131" s="81"/>
      <c r="Z131" s="81"/>
      <c r="AA131" s="87" t="s">
        <v>804</v>
      </c>
      <c r="AB131" s="81"/>
      <c r="AC131" s="81" t="b">
        <v>0</v>
      </c>
      <c r="AD131" s="81">
        <v>0</v>
      </c>
      <c r="AE131" s="87" t="s">
        <v>864</v>
      </c>
      <c r="AF131" s="81" t="b">
        <v>0</v>
      </c>
      <c r="AG131" s="81" t="s">
        <v>872</v>
      </c>
      <c r="AH131" s="81"/>
      <c r="AI131" s="87" t="s">
        <v>864</v>
      </c>
      <c r="AJ131" s="81" t="b">
        <v>0</v>
      </c>
      <c r="AK131" s="81">
        <v>2</v>
      </c>
      <c r="AL131" s="87" t="s">
        <v>851</v>
      </c>
      <c r="AM131" s="81" t="s">
        <v>874</v>
      </c>
      <c r="AN131" s="81" t="b">
        <v>0</v>
      </c>
      <c r="AO131" s="87" t="s">
        <v>851</v>
      </c>
      <c r="AP131" s="81" t="s">
        <v>214</v>
      </c>
      <c r="AQ131" s="81">
        <v>0</v>
      </c>
      <c r="AR131" s="81">
        <v>0</v>
      </c>
      <c r="AS131" s="81"/>
      <c r="AT131" s="81"/>
      <c r="AU131" s="81"/>
      <c r="AV131" s="81"/>
      <c r="AW131" s="81"/>
      <c r="AX131" s="81"/>
      <c r="AY131" s="81"/>
      <c r="AZ131" s="81"/>
      <c r="BA131">
        <v>2</v>
      </c>
      <c r="BB131" s="80" t="str">
        <f>REPLACE(INDEX(GroupVertices[Group],MATCH(Edges[[#This Row],[Vertex 1]],GroupVertices[Vertex],0)),1,1,"")</f>
        <v>1</v>
      </c>
      <c r="BC131" s="80" t="str">
        <f>REPLACE(INDEX(GroupVertices[Group],MATCH(Edges[[#This Row],[Vertex 2]],GroupVertices[Vertex],0)),1,1,"")</f>
        <v>1</v>
      </c>
      <c r="BD131" s="48">
        <v>0</v>
      </c>
      <c r="BE131" s="49">
        <v>0</v>
      </c>
      <c r="BF131" s="48">
        <v>3</v>
      </c>
      <c r="BG131" s="49">
        <v>7.5</v>
      </c>
      <c r="BH131" s="48">
        <v>0</v>
      </c>
      <c r="BI131" s="49">
        <v>0</v>
      </c>
      <c r="BJ131" s="48">
        <v>37</v>
      </c>
      <c r="BK131" s="49">
        <v>92.5</v>
      </c>
      <c r="BL131" s="48">
        <v>40</v>
      </c>
    </row>
    <row r="132" spans="1:64" ht="15">
      <c r="A132" s="66" t="s">
        <v>347</v>
      </c>
      <c r="B132" s="66" t="s">
        <v>291</v>
      </c>
      <c r="C132" s="67" t="s">
        <v>2085</v>
      </c>
      <c r="D132" s="68">
        <v>3</v>
      </c>
      <c r="E132" s="69" t="s">
        <v>132</v>
      </c>
      <c r="F132" s="70">
        <v>32</v>
      </c>
      <c r="G132" s="67"/>
      <c r="H132" s="71"/>
      <c r="I132" s="72"/>
      <c r="J132" s="72"/>
      <c r="K132" s="34" t="s">
        <v>65</v>
      </c>
      <c r="L132" s="79">
        <v>132</v>
      </c>
      <c r="M132" s="79"/>
      <c r="N132" s="74"/>
      <c r="O132" s="81" t="s">
        <v>382</v>
      </c>
      <c r="P132" s="83">
        <v>43464.38998842592</v>
      </c>
      <c r="Q132" s="81" t="s">
        <v>385</v>
      </c>
      <c r="R132" s="81"/>
      <c r="S132" s="81"/>
      <c r="T132" s="81"/>
      <c r="U132" s="81"/>
      <c r="V132" s="84" t="s">
        <v>528</v>
      </c>
      <c r="W132" s="83">
        <v>43464.38998842592</v>
      </c>
      <c r="X132" s="84" t="s">
        <v>652</v>
      </c>
      <c r="Y132" s="81"/>
      <c r="Z132" s="81"/>
      <c r="AA132" s="87" t="s">
        <v>805</v>
      </c>
      <c r="AB132" s="81"/>
      <c r="AC132" s="81" t="b">
        <v>0</v>
      </c>
      <c r="AD132" s="81">
        <v>0</v>
      </c>
      <c r="AE132" s="87" t="s">
        <v>864</v>
      </c>
      <c r="AF132" s="81" t="b">
        <v>0</v>
      </c>
      <c r="AG132" s="81" t="s">
        <v>872</v>
      </c>
      <c r="AH132" s="81"/>
      <c r="AI132" s="87" t="s">
        <v>864</v>
      </c>
      <c r="AJ132" s="81" t="b">
        <v>0</v>
      </c>
      <c r="AK132" s="81">
        <v>105</v>
      </c>
      <c r="AL132" s="87" t="s">
        <v>852</v>
      </c>
      <c r="AM132" s="81" t="s">
        <v>876</v>
      </c>
      <c r="AN132" s="81" t="b">
        <v>0</v>
      </c>
      <c r="AO132" s="87" t="s">
        <v>852</v>
      </c>
      <c r="AP132" s="81" t="s">
        <v>214</v>
      </c>
      <c r="AQ132" s="81">
        <v>0</v>
      </c>
      <c r="AR132" s="81">
        <v>0</v>
      </c>
      <c r="AS132" s="81"/>
      <c r="AT132" s="81"/>
      <c r="AU132" s="81"/>
      <c r="AV132" s="81"/>
      <c r="AW132" s="81"/>
      <c r="AX132" s="81"/>
      <c r="AY132" s="81"/>
      <c r="AZ132" s="81"/>
      <c r="BA132">
        <v>1</v>
      </c>
      <c r="BB132" s="80" t="str">
        <f>REPLACE(INDEX(GroupVertices[Group],MATCH(Edges[[#This Row],[Vertex 1]],GroupVertices[Vertex],0)),1,1,"")</f>
        <v>1</v>
      </c>
      <c r="BC132" s="80" t="str">
        <f>REPLACE(INDEX(GroupVertices[Group],MATCH(Edges[[#This Row],[Vertex 2]],GroupVertices[Vertex],0)),1,1,"")</f>
        <v>1</v>
      </c>
      <c r="BD132" s="48">
        <v>0</v>
      </c>
      <c r="BE132" s="49">
        <v>0</v>
      </c>
      <c r="BF132" s="48">
        <v>1</v>
      </c>
      <c r="BG132" s="49">
        <v>2.7027027027027026</v>
      </c>
      <c r="BH132" s="48">
        <v>0</v>
      </c>
      <c r="BI132" s="49">
        <v>0</v>
      </c>
      <c r="BJ132" s="48">
        <v>36</v>
      </c>
      <c r="BK132" s="49">
        <v>97.29729729729729</v>
      </c>
      <c r="BL132" s="48">
        <v>37</v>
      </c>
    </row>
    <row r="133" spans="1:64" ht="15">
      <c r="A133" s="66" t="s">
        <v>348</v>
      </c>
      <c r="B133" s="66" t="s">
        <v>291</v>
      </c>
      <c r="C133" s="67" t="s">
        <v>2087</v>
      </c>
      <c r="D133" s="68">
        <v>6.5</v>
      </c>
      <c r="E133" s="69" t="s">
        <v>136</v>
      </c>
      <c r="F133" s="70">
        <v>26.22222222222222</v>
      </c>
      <c r="G133" s="67"/>
      <c r="H133" s="71"/>
      <c r="I133" s="72"/>
      <c r="J133" s="72"/>
      <c r="K133" s="34" t="s">
        <v>65</v>
      </c>
      <c r="L133" s="79">
        <v>133</v>
      </c>
      <c r="M133" s="79"/>
      <c r="N133" s="74"/>
      <c r="O133" s="81" t="s">
        <v>382</v>
      </c>
      <c r="P133" s="83">
        <v>43461.87771990741</v>
      </c>
      <c r="Q133" s="81" t="s">
        <v>385</v>
      </c>
      <c r="R133" s="81"/>
      <c r="S133" s="81"/>
      <c r="T133" s="81"/>
      <c r="U133" s="81"/>
      <c r="V133" s="84" t="s">
        <v>529</v>
      </c>
      <c r="W133" s="83">
        <v>43461.87771990741</v>
      </c>
      <c r="X133" s="84" t="s">
        <v>653</v>
      </c>
      <c r="Y133" s="81"/>
      <c r="Z133" s="81"/>
      <c r="AA133" s="87" t="s">
        <v>806</v>
      </c>
      <c r="AB133" s="81"/>
      <c r="AC133" s="81" t="b">
        <v>0</v>
      </c>
      <c r="AD133" s="81">
        <v>0</v>
      </c>
      <c r="AE133" s="87" t="s">
        <v>864</v>
      </c>
      <c r="AF133" s="81" t="b">
        <v>0</v>
      </c>
      <c r="AG133" s="81" t="s">
        <v>872</v>
      </c>
      <c r="AH133" s="81"/>
      <c r="AI133" s="87" t="s">
        <v>864</v>
      </c>
      <c r="AJ133" s="81" t="b">
        <v>0</v>
      </c>
      <c r="AK133" s="81">
        <v>105</v>
      </c>
      <c r="AL133" s="87" t="s">
        <v>852</v>
      </c>
      <c r="AM133" s="81" t="s">
        <v>876</v>
      </c>
      <c r="AN133" s="81" t="b">
        <v>0</v>
      </c>
      <c r="AO133" s="87" t="s">
        <v>852</v>
      </c>
      <c r="AP133" s="81" t="s">
        <v>214</v>
      </c>
      <c r="AQ133" s="81">
        <v>0</v>
      </c>
      <c r="AR133" s="81">
        <v>0</v>
      </c>
      <c r="AS133" s="81"/>
      <c r="AT133" s="81"/>
      <c r="AU133" s="81"/>
      <c r="AV133" s="81"/>
      <c r="AW133" s="81"/>
      <c r="AX133" s="81"/>
      <c r="AY133" s="81"/>
      <c r="AZ133" s="81"/>
      <c r="BA133">
        <v>3</v>
      </c>
      <c r="BB133" s="80" t="str">
        <f>REPLACE(INDEX(GroupVertices[Group],MATCH(Edges[[#This Row],[Vertex 1]],GroupVertices[Vertex],0)),1,1,"")</f>
        <v>3</v>
      </c>
      <c r="BC133" s="80" t="str">
        <f>REPLACE(INDEX(GroupVertices[Group],MATCH(Edges[[#This Row],[Vertex 2]],GroupVertices[Vertex],0)),1,1,"")</f>
        <v>1</v>
      </c>
      <c r="BD133" s="48">
        <v>0</v>
      </c>
      <c r="BE133" s="49">
        <v>0</v>
      </c>
      <c r="BF133" s="48">
        <v>1</v>
      </c>
      <c r="BG133" s="49">
        <v>2.7027027027027026</v>
      </c>
      <c r="BH133" s="48">
        <v>0</v>
      </c>
      <c r="BI133" s="49">
        <v>0</v>
      </c>
      <c r="BJ133" s="48">
        <v>36</v>
      </c>
      <c r="BK133" s="49">
        <v>97.29729729729729</v>
      </c>
      <c r="BL133" s="48">
        <v>37</v>
      </c>
    </row>
    <row r="134" spans="1:64" ht="15">
      <c r="A134" s="66" t="s">
        <v>348</v>
      </c>
      <c r="B134" s="66" t="s">
        <v>291</v>
      </c>
      <c r="C134" s="67" t="s">
        <v>2087</v>
      </c>
      <c r="D134" s="68">
        <v>6.5</v>
      </c>
      <c r="E134" s="69" t="s">
        <v>136</v>
      </c>
      <c r="F134" s="70">
        <v>26.22222222222222</v>
      </c>
      <c r="G134" s="67"/>
      <c r="H134" s="71"/>
      <c r="I134" s="72"/>
      <c r="J134" s="72"/>
      <c r="K134" s="34" t="s">
        <v>65</v>
      </c>
      <c r="L134" s="79">
        <v>134</v>
      </c>
      <c r="M134" s="79"/>
      <c r="N134" s="74"/>
      <c r="O134" s="81" t="s">
        <v>382</v>
      </c>
      <c r="P134" s="83">
        <v>43462.42115740741</v>
      </c>
      <c r="Q134" s="81" t="s">
        <v>389</v>
      </c>
      <c r="R134" s="81"/>
      <c r="S134" s="81"/>
      <c r="T134" s="81"/>
      <c r="U134" s="81"/>
      <c r="V134" s="84" t="s">
        <v>529</v>
      </c>
      <c r="W134" s="83">
        <v>43462.42115740741</v>
      </c>
      <c r="X134" s="84" t="s">
        <v>654</v>
      </c>
      <c r="Y134" s="81"/>
      <c r="Z134" s="81"/>
      <c r="AA134" s="87" t="s">
        <v>807</v>
      </c>
      <c r="AB134" s="81"/>
      <c r="AC134" s="81" t="b">
        <v>0</v>
      </c>
      <c r="AD134" s="81">
        <v>0</v>
      </c>
      <c r="AE134" s="87" t="s">
        <v>864</v>
      </c>
      <c r="AF134" s="81" t="b">
        <v>0</v>
      </c>
      <c r="AG134" s="81" t="s">
        <v>872</v>
      </c>
      <c r="AH134" s="81"/>
      <c r="AI134" s="87" t="s">
        <v>864</v>
      </c>
      <c r="AJ134" s="81" t="b">
        <v>0</v>
      </c>
      <c r="AK134" s="81">
        <v>7</v>
      </c>
      <c r="AL134" s="87" t="s">
        <v>824</v>
      </c>
      <c r="AM134" s="81" t="s">
        <v>876</v>
      </c>
      <c r="AN134" s="81" t="b">
        <v>0</v>
      </c>
      <c r="AO134" s="87" t="s">
        <v>824</v>
      </c>
      <c r="AP134" s="81" t="s">
        <v>214</v>
      </c>
      <c r="AQ134" s="81">
        <v>0</v>
      </c>
      <c r="AR134" s="81">
        <v>0</v>
      </c>
      <c r="AS134" s="81"/>
      <c r="AT134" s="81"/>
      <c r="AU134" s="81"/>
      <c r="AV134" s="81"/>
      <c r="AW134" s="81"/>
      <c r="AX134" s="81"/>
      <c r="AY134" s="81"/>
      <c r="AZ134" s="81"/>
      <c r="BA134">
        <v>3</v>
      </c>
      <c r="BB134" s="80" t="str">
        <f>REPLACE(INDEX(GroupVertices[Group],MATCH(Edges[[#This Row],[Vertex 1]],GroupVertices[Vertex],0)),1,1,"")</f>
        <v>3</v>
      </c>
      <c r="BC134" s="80" t="str">
        <f>REPLACE(INDEX(GroupVertices[Group],MATCH(Edges[[#This Row],[Vertex 2]],GroupVertices[Vertex],0)),1,1,"")</f>
        <v>1</v>
      </c>
      <c r="BD134" s="48"/>
      <c r="BE134" s="49"/>
      <c r="BF134" s="48"/>
      <c r="BG134" s="49"/>
      <c r="BH134" s="48"/>
      <c r="BI134" s="49"/>
      <c r="BJ134" s="48"/>
      <c r="BK134" s="49"/>
      <c r="BL134" s="48"/>
    </row>
    <row r="135" spans="1:64" ht="15">
      <c r="A135" s="66" t="s">
        <v>348</v>
      </c>
      <c r="B135" s="66" t="s">
        <v>369</v>
      </c>
      <c r="C135" s="67" t="s">
        <v>2085</v>
      </c>
      <c r="D135" s="68">
        <v>3</v>
      </c>
      <c r="E135" s="69" t="s">
        <v>132</v>
      </c>
      <c r="F135" s="70">
        <v>32</v>
      </c>
      <c r="G135" s="67"/>
      <c r="H135" s="71"/>
      <c r="I135" s="72"/>
      <c r="J135" s="72"/>
      <c r="K135" s="34" t="s">
        <v>65</v>
      </c>
      <c r="L135" s="79">
        <v>135</v>
      </c>
      <c r="M135" s="79"/>
      <c r="N135" s="74"/>
      <c r="O135" s="81" t="s">
        <v>383</v>
      </c>
      <c r="P135" s="83">
        <v>43462.42115740741</v>
      </c>
      <c r="Q135" s="81" t="s">
        <v>389</v>
      </c>
      <c r="R135" s="81"/>
      <c r="S135" s="81"/>
      <c r="T135" s="81"/>
      <c r="U135" s="81"/>
      <c r="V135" s="84" t="s">
        <v>529</v>
      </c>
      <c r="W135" s="83">
        <v>43462.42115740741</v>
      </c>
      <c r="X135" s="84" t="s">
        <v>654</v>
      </c>
      <c r="Y135" s="81"/>
      <c r="Z135" s="81"/>
      <c r="AA135" s="87" t="s">
        <v>807</v>
      </c>
      <c r="AB135" s="81"/>
      <c r="AC135" s="81" t="b">
        <v>0</v>
      </c>
      <c r="AD135" s="81">
        <v>0</v>
      </c>
      <c r="AE135" s="87" t="s">
        <v>864</v>
      </c>
      <c r="AF135" s="81" t="b">
        <v>0</v>
      </c>
      <c r="AG135" s="81" t="s">
        <v>872</v>
      </c>
      <c r="AH135" s="81"/>
      <c r="AI135" s="87" t="s">
        <v>864</v>
      </c>
      <c r="AJ135" s="81" t="b">
        <v>0</v>
      </c>
      <c r="AK135" s="81">
        <v>7</v>
      </c>
      <c r="AL135" s="87" t="s">
        <v>824</v>
      </c>
      <c r="AM135" s="81" t="s">
        <v>876</v>
      </c>
      <c r="AN135" s="81" t="b">
        <v>0</v>
      </c>
      <c r="AO135" s="87" t="s">
        <v>824</v>
      </c>
      <c r="AP135" s="81" t="s">
        <v>214</v>
      </c>
      <c r="AQ135" s="81">
        <v>0</v>
      </c>
      <c r="AR135" s="81">
        <v>0</v>
      </c>
      <c r="AS135" s="81"/>
      <c r="AT135" s="81"/>
      <c r="AU135" s="81"/>
      <c r="AV135" s="81"/>
      <c r="AW135" s="81"/>
      <c r="AX135" s="81"/>
      <c r="AY135" s="81"/>
      <c r="AZ135" s="81"/>
      <c r="BA135">
        <v>1</v>
      </c>
      <c r="BB135" s="80" t="str">
        <f>REPLACE(INDEX(GroupVertices[Group],MATCH(Edges[[#This Row],[Vertex 1]],GroupVertices[Vertex],0)),1,1,"")</f>
        <v>3</v>
      </c>
      <c r="BC135" s="80" t="str">
        <f>REPLACE(INDEX(GroupVertices[Group],MATCH(Edges[[#This Row],[Vertex 2]],GroupVertices[Vertex],0)),1,1,"")</f>
        <v>3</v>
      </c>
      <c r="BD135" s="48"/>
      <c r="BE135" s="49"/>
      <c r="BF135" s="48"/>
      <c r="BG135" s="49"/>
      <c r="BH135" s="48"/>
      <c r="BI135" s="49"/>
      <c r="BJ135" s="48"/>
      <c r="BK135" s="49"/>
      <c r="BL135" s="48"/>
    </row>
    <row r="136" spans="1:64" ht="15">
      <c r="A136" s="66" t="s">
        <v>348</v>
      </c>
      <c r="B136" s="66" t="s">
        <v>370</v>
      </c>
      <c r="C136" s="67" t="s">
        <v>2085</v>
      </c>
      <c r="D136" s="68">
        <v>3</v>
      </c>
      <c r="E136" s="69" t="s">
        <v>132</v>
      </c>
      <c r="F136" s="70">
        <v>32</v>
      </c>
      <c r="G136" s="67"/>
      <c r="H136" s="71"/>
      <c r="I136" s="72"/>
      <c r="J136" s="72"/>
      <c r="K136" s="34" t="s">
        <v>65</v>
      </c>
      <c r="L136" s="79">
        <v>136</v>
      </c>
      <c r="M136" s="79"/>
      <c r="N136" s="74"/>
      <c r="O136" s="81" t="s">
        <v>383</v>
      </c>
      <c r="P136" s="83">
        <v>43462.42115740741</v>
      </c>
      <c r="Q136" s="81" t="s">
        <v>389</v>
      </c>
      <c r="R136" s="81"/>
      <c r="S136" s="81"/>
      <c r="T136" s="81"/>
      <c r="U136" s="81"/>
      <c r="V136" s="84" t="s">
        <v>529</v>
      </c>
      <c r="W136" s="83">
        <v>43462.42115740741</v>
      </c>
      <c r="X136" s="84" t="s">
        <v>654</v>
      </c>
      <c r="Y136" s="81"/>
      <c r="Z136" s="81"/>
      <c r="AA136" s="87" t="s">
        <v>807</v>
      </c>
      <c r="AB136" s="81"/>
      <c r="AC136" s="81" t="b">
        <v>0</v>
      </c>
      <c r="AD136" s="81">
        <v>0</v>
      </c>
      <c r="AE136" s="87" t="s">
        <v>864</v>
      </c>
      <c r="AF136" s="81" t="b">
        <v>0</v>
      </c>
      <c r="AG136" s="81" t="s">
        <v>872</v>
      </c>
      <c r="AH136" s="81"/>
      <c r="AI136" s="87" t="s">
        <v>864</v>
      </c>
      <c r="AJ136" s="81" t="b">
        <v>0</v>
      </c>
      <c r="AK136" s="81">
        <v>7</v>
      </c>
      <c r="AL136" s="87" t="s">
        <v>824</v>
      </c>
      <c r="AM136" s="81" t="s">
        <v>876</v>
      </c>
      <c r="AN136" s="81" t="b">
        <v>0</v>
      </c>
      <c r="AO136" s="87" t="s">
        <v>824</v>
      </c>
      <c r="AP136" s="81" t="s">
        <v>214</v>
      </c>
      <c r="AQ136" s="81">
        <v>0</v>
      </c>
      <c r="AR136" s="81">
        <v>0</v>
      </c>
      <c r="AS136" s="81"/>
      <c r="AT136" s="81"/>
      <c r="AU136" s="81"/>
      <c r="AV136" s="81"/>
      <c r="AW136" s="81"/>
      <c r="AX136" s="81"/>
      <c r="AY136" s="81"/>
      <c r="AZ136" s="81"/>
      <c r="BA136">
        <v>1</v>
      </c>
      <c r="BB136" s="80" t="str">
        <f>REPLACE(INDEX(GroupVertices[Group],MATCH(Edges[[#This Row],[Vertex 1]],GroupVertices[Vertex],0)),1,1,"")</f>
        <v>3</v>
      </c>
      <c r="BC136" s="80" t="str">
        <f>REPLACE(INDEX(GroupVertices[Group],MATCH(Edges[[#This Row],[Vertex 2]],GroupVertices[Vertex],0)),1,1,"")</f>
        <v>3</v>
      </c>
      <c r="BD136" s="48">
        <v>1</v>
      </c>
      <c r="BE136" s="49">
        <v>4.545454545454546</v>
      </c>
      <c r="BF136" s="48">
        <v>1</v>
      </c>
      <c r="BG136" s="49">
        <v>4.545454545454546</v>
      </c>
      <c r="BH136" s="48">
        <v>0</v>
      </c>
      <c r="BI136" s="49">
        <v>0</v>
      </c>
      <c r="BJ136" s="48">
        <v>20</v>
      </c>
      <c r="BK136" s="49">
        <v>90.9090909090909</v>
      </c>
      <c r="BL136" s="48">
        <v>22</v>
      </c>
    </row>
    <row r="137" spans="1:64" ht="15">
      <c r="A137" s="66" t="s">
        <v>348</v>
      </c>
      <c r="B137" s="66" t="s">
        <v>291</v>
      </c>
      <c r="C137" s="67" t="s">
        <v>2087</v>
      </c>
      <c r="D137" s="68">
        <v>6.5</v>
      </c>
      <c r="E137" s="69" t="s">
        <v>136</v>
      </c>
      <c r="F137" s="70">
        <v>26.22222222222222</v>
      </c>
      <c r="G137" s="67"/>
      <c r="H137" s="71"/>
      <c r="I137" s="72"/>
      <c r="J137" s="72"/>
      <c r="K137" s="34" t="s">
        <v>65</v>
      </c>
      <c r="L137" s="79">
        <v>137</v>
      </c>
      <c r="M137" s="79"/>
      <c r="N137" s="74"/>
      <c r="O137" s="81" t="s">
        <v>382</v>
      </c>
      <c r="P137" s="83">
        <v>43464.40938657407</v>
      </c>
      <c r="Q137" s="81" t="s">
        <v>399</v>
      </c>
      <c r="R137" s="81"/>
      <c r="S137" s="81"/>
      <c r="T137" s="81"/>
      <c r="U137" s="81"/>
      <c r="V137" s="84" t="s">
        <v>529</v>
      </c>
      <c r="W137" s="83">
        <v>43464.40938657407</v>
      </c>
      <c r="X137" s="84" t="s">
        <v>655</v>
      </c>
      <c r="Y137" s="81"/>
      <c r="Z137" s="81"/>
      <c r="AA137" s="87" t="s">
        <v>808</v>
      </c>
      <c r="AB137" s="81"/>
      <c r="AC137" s="81" t="b">
        <v>0</v>
      </c>
      <c r="AD137" s="81">
        <v>0</v>
      </c>
      <c r="AE137" s="87" t="s">
        <v>864</v>
      </c>
      <c r="AF137" s="81" t="b">
        <v>0</v>
      </c>
      <c r="AG137" s="81" t="s">
        <v>872</v>
      </c>
      <c r="AH137" s="81"/>
      <c r="AI137" s="87" t="s">
        <v>864</v>
      </c>
      <c r="AJ137" s="81" t="b">
        <v>0</v>
      </c>
      <c r="AK137" s="81">
        <v>2</v>
      </c>
      <c r="AL137" s="87" t="s">
        <v>851</v>
      </c>
      <c r="AM137" s="81" t="s">
        <v>876</v>
      </c>
      <c r="AN137" s="81" t="b">
        <v>0</v>
      </c>
      <c r="AO137" s="87" t="s">
        <v>851</v>
      </c>
      <c r="AP137" s="81" t="s">
        <v>214</v>
      </c>
      <c r="AQ137" s="81">
        <v>0</v>
      </c>
      <c r="AR137" s="81">
        <v>0</v>
      </c>
      <c r="AS137" s="81"/>
      <c r="AT137" s="81"/>
      <c r="AU137" s="81"/>
      <c r="AV137" s="81"/>
      <c r="AW137" s="81"/>
      <c r="AX137" s="81"/>
      <c r="AY137" s="81"/>
      <c r="AZ137" s="81"/>
      <c r="BA137">
        <v>3</v>
      </c>
      <c r="BB137" s="80" t="str">
        <f>REPLACE(INDEX(GroupVertices[Group],MATCH(Edges[[#This Row],[Vertex 1]],GroupVertices[Vertex],0)),1,1,"")</f>
        <v>3</v>
      </c>
      <c r="BC137" s="80" t="str">
        <f>REPLACE(INDEX(GroupVertices[Group],MATCH(Edges[[#This Row],[Vertex 2]],GroupVertices[Vertex],0)),1,1,"")</f>
        <v>1</v>
      </c>
      <c r="BD137" s="48">
        <v>0</v>
      </c>
      <c r="BE137" s="49">
        <v>0</v>
      </c>
      <c r="BF137" s="48">
        <v>3</v>
      </c>
      <c r="BG137" s="49">
        <v>7.5</v>
      </c>
      <c r="BH137" s="48">
        <v>0</v>
      </c>
      <c r="BI137" s="49">
        <v>0</v>
      </c>
      <c r="BJ137" s="48">
        <v>37</v>
      </c>
      <c r="BK137" s="49">
        <v>92.5</v>
      </c>
      <c r="BL137" s="48">
        <v>40</v>
      </c>
    </row>
    <row r="138" spans="1:64" ht="15">
      <c r="A138" s="66" t="s">
        <v>349</v>
      </c>
      <c r="B138" s="66" t="s">
        <v>291</v>
      </c>
      <c r="C138" s="67" t="s">
        <v>2085</v>
      </c>
      <c r="D138" s="68">
        <v>3</v>
      </c>
      <c r="E138" s="69" t="s">
        <v>132</v>
      </c>
      <c r="F138" s="70">
        <v>32</v>
      </c>
      <c r="G138" s="67"/>
      <c r="H138" s="71"/>
      <c r="I138" s="72"/>
      <c r="J138" s="72"/>
      <c r="K138" s="34" t="s">
        <v>65</v>
      </c>
      <c r="L138" s="79">
        <v>138</v>
      </c>
      <c r="M138" s="79"/>
      <c r="N138" s="74"/>
      <c r="O138" s="81" t="s">
        <v>382</v>
      </c>
      <c r="P138" s="83">
        <v>43464.64135416667</v>
      </c>
      <c r="Q138" s="81" t="s">
        <v>385</v>
      </c>
      <c r="R138" s="81"/>
      <c r="S138" s="81"/>
      <c r="T138" s="81"/>
      <c r="U138" s="81"/>
      <c r="V138" s="84" t="s">
        <v>530</v>
      </c>
      <c r="W138" s="83">
        <v>43464.64135416667</v>
      </c>
      <c r="X138" s="84" t="s">
        <v>656</v>
      </c>
      <c r="Y138" s="81"/>
      <c r="Z138" s="81"/>
      <c r="AA138" s="87" t="s">
        <v>809</v>
      </c>
      <c r="AB138" s="81"/>
      <c r="AC138" s="81" t="b">
        <v>0</v>
      </c>
      <c r="AD138" s="81">
        <v>0</v>
      </c>
      <c r="AE138" s="87" t="s">
        <v>864</v>
      </c>
      <c r="AF138" s="81" t="b">
        <v>0</v>
      </c>
      <c r="AG138" s="81" t="s">
        <v>872</v>
      </c>
      <c r="AH138" s="81"/>
      <c r="AI138" s="87" t="s">
        <v>864</v>
      </c>
      <c r="AJ138" s="81" t="b">
        <v>0</v>
      </c>
      <c r="AK138" s="81">
        <v>105</v>
      </c>
      <c r="AL138" s="87" t="s">
        <v>852</v>
      </c>
      <c r="AM138" s="81" t="s">
        <v>874</v>
      </c>
      <c r="AN138" s="81" t="b">
        <v>0</v>
      </c>
      <c r="AO138" s="87" t="s">
        <v>852</v>
      </c>
      <c r="AP138" s="81" t="s">
        <v>214</v>
      </c>
      <c r="AQ138" s="81">
        <v>0</v>
      </c>
      <c r="AR138" s="81">
        <v>0</v>
      </c>
      <c r="AS138" s="81"/>
      <c r="AT138" s="81"/>
      <c r="AU138" s="81"/>
      <c r="AV138" s="81"/>
      <c r="AW138" s="81"/>
      <c r="AX138" s="81"/>
      <c r="AY138" s="81"/>
      <c r="AZ138" s="81"/>
      <c r="BA138">
        <v>1</v>
      </c>
      <c r="BB138" s="80" t="str">
        <f>REPLACE(INDEX(GroupVertices[Group],MATCH(Edges[[#This Row],[Vertex 1]],GroupVertices[Vertex],0)),1,1,"")</f>
        <v>1</v>
      </c>
      <c r="BC138" s="80" t="str">
        <f>REPLACE(INDEX(GroupVertices[Group],MATCH(Edges[[#This Row],[Vertex 2]],GroupVertices[Vertex],0)),1,1,"")</f>
        <v>1</v>
      </c>
      <c r="BD138" s="48">
        <v>0</v>
      </c>
      <c r="BE138" s="49">
        <v>0</v>
      </c>
      <c r="BF138" s="48">
        <v>1</v>
      </c>
      <c r="BG138" s="49">
        <v>2.7027027027027026</v>
      </c>
      <c r="BH138" s="48">
        <v>0</v>
      </c>
      <c r="BI138" s="49">
        <v>0</v>
      </c>
      <c r="BJ138" s="48">
        <v>36</v>
      </c>
      <c r="BK138" s="49">
        <v>97.29729729729729</v>
      </c>
      <c r="BL138" s="48">
        <v>37</v>
      </c>
    </row>
    <row r="139" spans="1:64" ht="15">
      <c r="A139" s="66" t="s">
        <v>350</v>
      </c>
      <c r="B139" s="66" t="s">
        <v>291</v>
      </c>
      <c r="C139" s="67" t="s">
        <v>2085</v>
      </c>
      <c r="D139" s="68">
        <v>3</v>
      </c>
      <c r="E139" s="69" t="s">
        <v>132</v>
      </c>
      <c r="F139" s="70">
        <v>32</v>
      </c>
      <c r="G139" s="67"/>
      <c r="H139" s="71"/>
      <c r="I139" s="72"/>
      <c r="J139" s="72"/>
      <c r="K139" s="34" t="s">
        <v>65</v>
      </c>
      <c r="L139" s="79">
        <v>139</v>
      </c>
      <c r="M139" s="79"/>
      <c r="N139" s="74"/>
      <c r="O139" s="81" t="s">
        <v>382</v>
      </c>
      <c r="P139" s="83">
        <v>43464.643217592595</v>
      </c>
      <c r="Q139" s="81" t="s">
        <v>385</v>
      </c>
      <c r="R139" s="81"/>
      <c r="S139" s="81"/>
      <c r="T139" s="81"/>
      <c r="U139" s="81"/>
      <c r="V139" s="84" t="s">
        <v>531</v>
      </c>
      <c r="W139" s="83">
        <v>43464.643217592595</v>
      </c>
      <c r="X139" s="84" t="s">
        <v>657</v>
      </c>
      <c r="Y139" s="81"/>
      <c r="Z139" s="81"/>
      <c r="AA139" s="87" t="s">
        <v>810</v>
      </c>
      <c r="AB139" s="81"/>
      <c r="AC139" s="81" t="b">
        <v>0</v>
      </c>
      <c r="AD139" s="81">
        <v>0</v>
      </c>
      <c r="AE139" s="87" t="s">
        <v>864</v>
      </c>
      <c r="AF139" s="81" t="b">
        <v>0</v>
      </c>
      <c r="AG139" s="81" t="s">
        <v>872</v>
      </c>
      <c r="AH139" s="81"/>
      <c r="AI139" s="87" t="s">
        <v>864</v>
      </c>
      <c r="AJ139" s="81" t="b">
        <v>0</v>
      </c>
      <c r="AK139" s="81">
        <v>105</v>
      </c>
      <c r="AL139" s="87" t="s">
        <v>852</v>
      </c>
      <c r="AM139" s="81" t="s">
        <v>877</v>
      </c>
      <c r="AN139" s="81" t="b">
        <v>0</v>
      </c>
      <c r="AO139" s="87" t="s">
        <v>852</v>
      </c>
      <c r="AP139" s="81" t="s">
        <v>214</v>
      </c>
      <c r="AQ139" s="81">
        <v>0</v>
      </c>
      <c r="AR139" s="81">
        <v>0</v>
      </c>
      <c r="AS139" s="81"/>
      <c r="AT139" s="81"/>
      <c r="AU139" s="81"/>
      <c r="AV139" s="81"/>
      <c r="AW139" s="81"/>
      <c r="AX139" s="81"/>
      <c r="AY139" s="81"/>
      <c r="AZ139" s="81"/>
      <c r="BA139">
        <v>1</v>
      </c>
      <c r="BB139" s="80" t="str">
        <f>REPLACE(INDEX(GroupVertices[Group],MATCH(Edges[[#This Row],[Vertex 1]],GroupVertices[Vertex],0)),1,1,"")</f>
        <v>1</v>
      </c>
      <c r="BC139" s="80" t="str">
        <f>REPLACE(INDEX(GroupVertices[Group],MATCH(Edges[[#This Row],[Vertex 2]],GroupVertices[Vertex],0)),1,1,"")</f>
        <v>1</v>
      </c>
      <c r="BD139" s="48">
        <v>0</v>
      </c>
      <c r="BE139" s="49">
        <v>0</v>
      </c>
      <c r="BF139" s="48">
        <v>1</v>
      </c>
      <c r="BG139" s="49">
        <v>2.7027027027027026</v>
      </c>
      <c r="BH139" s="48">
        <v>0</v>
      </c>
      <c r="BI139" s="49">
        <v>0</v>
      </c>
      <c r="BJ139" s="48">
        <v>36</v>
      </c>
      <c r="BK139" s="49">
        <v>97.29729729729729</v>
      </c>
      <c r="BL139" s="48">
        <v>37</v>
      </c>
    </row>
    <row r="140" spans="1:64" ht="15">
      <c r="A140" s="66" t="s">
        <v>351</v>
      </c>
      <c r="B140" s="66" t="s">
        <v>291</v>
      </c>
      <c r="C140" s="67" t="s">
        <v>2085</v>
      </c>
      <c r="D140" s="68">
        <v>3</v>
      </c>
      <c r="E140" s="69" t="s">
        <v>132</v>
      </c>
      <c r="F140" s="70">
        <v>32</v>
      </c>
      <c r="G140" s="67"/>
      <c r="H140" s="71"/>
      <c r="I140" s="72"/>
      <c r="J140" s="72"/>
      <c r="K140" s="34" t="s">
        <v>65</v>
      </c>
      <c r="L140" s="79">
        <v>140</v>
      </c>
      <c r="M140" s="79"/>
      <c r="N140" s="74"/>
      <c r="O140" s="81" t="s">
        <v>382</v>
      </c>
      <c r="P140" s="83">
        <v>43464.74972222222</v>
      </c>
      <c r="Q140" s="81" t="s">
        <v>385</v>
      </c>
      <c r="R140" s="81"/>
      <c r="S140" s="81"/>
      <c r="T140" s="81"/>
      <c r="U140" s="81"/>
      <c r="V140" s="84" t="s">
        <v>532</v>
      </c>
      <c r="W140" s="83">
        <v>43464.74972222222</v>
      </c>
      <c r="X140" s="84" t="s">
        <v>658</v>
      </c>
      <c r="Y140" s="81"/>
      <c r="Z140" s="81"/>
      <c r="AA140" s="87" t="s">
        <v>811</v>
      </c>
      <c r="AB140" s="81"/>
      <c r="AC140" s="81" t="b">
        <v>0</v>
      </c>
      <c r="AD140" s="81">
        <v>0</v>
      </c>
      <c r="AE140" s="87" t="s">
        <v>864</v>
      </c>
      <c r="AF140" s="81" t="b">
        <v>0</v>
      </c>
      <c r="AG140" s="81" t="s">
        <v>872</v>
      </c>
      <c r="AH140" s="81"/>
      <c r="AI140" s="87" t="s">
        <v>864</v>
      </c>
      <c r="AJ140" s="81" t="b">
        <v>0</v>
      </c>
      <c r="AK140" s="81">
        <v>105</v>
      </c>
      <c r="AL140" s="87" t="s">
        <v>852</v>
      </c>
      <c r="AM140" s="81" t="s">
        <v>874</v>
      </c>
      <c r="AN140" s="81" t="b">
        <v>0</v>
      </c>
      <c r="AO140" s="87" t="s">
        <v>852</v>
      </c>
      <c r="AP140" s="81" t="s">
        <v>214</v>
      </c>
      <c r="AQ140" s="81">
        <v>0</v>
      </c>
      <c r="AR140" s="81">
        <v>0</v>
      </c>
      <c r="AS140" s="81"/>
      <c r="AT140" s="81"/>
      <c r="AU140" s="81"/>
      <c r="AV140" s="81"/>
      <c r="AW140" s="81"/>
      <c r="AX140" s="81"/>
      <c r="AY140" s="81"/>
      <c r="AZ140" s="81"/>
      <c r="BA140">
        <v>1</v>
      </c>
      <c r="BB140" s="80" t="str">
        <f>REPLACE(INDEX(GroupVertices[Group],MATCH(Edges[[#This Row],[Vertex 1]],GroupVertices[Vertex],0)),1,1,"")</f>
        <v>1</v>
      </c>
      <c r="BC140" s="80" t="str">
        <f>REPLACE(INDEX(GroupVertices[Group],MATCH(Edges[[#This Row],[Vertex 2]],GroupVertices[Vertex],0)),1,1,"")</f>
        <v>1</v>
      </c>
      <c r="BD140" s="48">
        <v>0</v>
      </c>
      <c r="BE140" s="49">
        <v>0</v>
      </c>
      <c r="BF140" s="48">
        <v>1</v>
      </c>
      <c r="BG140" s="49">
        <v>2.7027027027027026</v>
      </c>
      <c r="BH140" s="48">
        <v>0</v>
      </c>
      <c r="BI140" s="49">
        <v>0</v>
      </c>
      <c r="BJ140" s="48">
        <v>36</v>
      </c>
      <c r="BK140" s="49">
        <v>97.29729729729729</v>
      </c>
      <c r="BL140" s="48">
        <v>37</v>
      </c>
    </row>
    <row r="141" spans="1:64" ht="15">
      <c r="A141" s="66" t="s">
        <v>352</v>
      </c>
      <c r="B141" s="66" t="s">
        <v>291</v>
      </c>
      <c r="C141" s="67" t="s">
        <v>2085</v>
      </c>
      <c r="D141" s="68">
        <v>3</v>
      </c>
      <c r="E141" s="69" t="s">
        <v>132</v>
      </c>
      <c r="F141" s="70">
        <v>32</v>
      </c>
      <c r="G141" s="67"/>
      <c r="H141" s="71"/>
      <c r="I141" s="72"/>
      <c r="J141" s="72"/>
      <c r="K141" s="34" t="s">
        <v>65</v>
      </c>
      <c r="L141" s="79">
        <v>141</v>
      </c>
      <c r="M141" s="79"/>
      <c r="N141" s="74"/>
      <c r="O141" s="81" t="s">
        <v>382</v>
      </c>
      <c r="P141" s="83">
        <v>43464.79893518519</v>
      </c>
      <c r="Q141" s="81" t="s">
        <v>385</v>
      </c>
      <c r="R141" s="81"/>
      <c r="S141" s="81"/>
      <c r="T141" s="81"/>
      <c r="U141" s="81"/>
      <c r="V141" s="84" t="s">
        <v>533</v>
      </c>
      <c r="W141" s="83">
        <v>43464.79893518519</v>
      </c>
      <c r="X141" s="84" t="s">
        <v>659</v>
      </c>
      <c r="Y141" s="81"/>
      <c r="Z141" s="81"/>
      <c r="AA141" s="87" t="s">
        <v>812</v>
      </c>
      <c r="AB141" s="81"/>
      <c r="AC141" s="81" t="b">
        <v>0</v>
      </c>
      <c r="AD141" s="81">
        <v>0</v>
      </c>
      <c r="AE141" s="87" t="s">
        <v>864</v>
      </c>
      <c r="AF141" s="81" t="b">
        <v>0</v>
      </c>
      <c r="AG141" s="81" t="s">
        <v>872</v>
      </c>
      <c r="AH141" s="81"/>
      <c r="AI141" s="87" t="s">
        <v>864</v>
      </c>
      <c r="AJ141" s="81" t="b">
        <v>0</v>
      </c>
      <c r="AK141" s="81">
        <v>105</v>
      </c>
      <c r="AL141" s="87" t="s">
        <v>852</v>
      </c>
      <c r="AM141" s="81" t="s">
        <v>876</v>
      </c>
      <c r="AN141" s="81" t="b">
        <v>0</v>
      </c>
      <c r="AO141" s="87" t="s">
        <v>852</v>
      </c>
      <c r="AP141" s="81" t="s">
        <v>214</v>
      </c>
      <c r="AQ141" s="81">
        <v>0</v>
      </c>
      <c r="AR141" s="81">
        <v>0</v>
      </c>
      <c r="AS141" s="81"/>
      <c r="AT141" s="81"/>
      <c r="AU141" s="81"/>
      <c r="AV141" s="81"/>
      <c r="AW141" s="81"/>
      <c r="AX141" s="81"/>
      <c r="AY141" s="81"/>
      <c r="AZ141" s="81"/>
      <c r="BA141">
        <v>1</v>
      </c>
      <c r="BB141" s="80" t="str">
        <f>REPLACE(INDEX(GroupVertices[Group],MATCH(Edges[[#This Row],[Vertex 1]],GroupVertices[Vertex],0)),1,1,"")</f>
        <v>1</v>
      </c>
      <c r="BC141" s="80" t="str">
        <f>REPLACE(INDEX(GroupVertices[Group],MATCH(Edges[[#This Row],[Vertex 2]],GroupVertices[Vertex],0)),1,1,"")</f>
        <v>1</v>
      </c>
      <c r="BD141" s="48">
        <v>0</v>
      </c>
      <c r="BE141" s="49">
        <v>0</v>
      </c>
      <c r="BF141" s="48">
        <v>1</v>
      </c>
      <c r="BG141" s="49">
        <v>2.7027027027027026</v>
      </c>
      <c r="BH141" s="48">
        <v>0</v>
      </c>
      <c r="BI141" s="49">
        <v>0</v>
      </c>
      <c r="BJ141" s="48">
        <v>36</v>
      </c>
      <c r="BK141" s="49">
        <v>97.29729729729729</v>
      </c>
      <c r="BL141" s="48">
        <v>37</v>
      </c>
    </row>
    <row r="142" spans="1:64" ht="15">
      <c r="A142" s="66" t="s">
        <v>353</v>
      </c>
      <c r="B142" s="66" t="s">
        <v>291</v>
      </c>
      <c r="C142" s="67" t="s">
        <v>2085</v>
      </c>
      <c r="D142" s="68">
        <v>3</v>
      </c>
      <c r="E142" s="69" t="s">
        <v>132</v>
      </c>
      <c r="F142" s="70">
        <v>32</v>
      </c>
      <c r="G142" s="67"/>
      <c r="H142" s="71"/>
      <c r="I142" s="72"/>
      <c r="J142" s="72"/>
      <c r="K142" s="34" t="s">
        <v>65</v>
      </c>
      <c r="L142" s="79">
        <v>142</v>
      </c>
      <c r="M142" s="79"/>
      <c r="N142" s="74"/>
      <c r="O142" s="81" t="s">
        <v>382</v>
      </c>
      <c r="P142" s="83">
        <v>43464.84809027778</v>
      </c>
      <c r="Q142" s="81" t="s">
        <v>385</v>
      </c>
      <c r="R142" s="81"/>
      <c r="S142" s="81"/>
      <c r="T142" s="81"/>
      <c r="U142" s="81"/>
      <c r="V142" s="84" t="s">
        <v>534</v>
      </c>
      <c r="W142" s="83">
        <v>43464.84809027778</v>
      </c>
      <c r="X142" s="84" t="s">
        <v>660</v>
      </c>
      <c r="Y142" s="81"/>
      <c r="Z142" s="81"/>
      <c r="AA142" s="87" t="s">
        <v>813</v>
      </c>
      <c r="AB142" s="81"/>
      <c r="AC142" s="81" t="b">
        <v>0</v>
      </c>
      <c r="AD142" s="81">
        <v>0</v>
      </c>
      <c r="AE142" s="87" t="s">
        <v>864</v>
      </c>
      <c r="AF142" s="81" t="b">
        <v>0</v>
      </c>
      <c r="AG142" s="81" t="s">
        <v>872</v>
      </c>
      <c r="AH142" s="81"/>
      <c r="AI142" s="87" t="s">
        <v>864</v>
      </c>
      <c r="AJ142" s="81" t="b">
        <v>0</v>
      </c>
      <c r="AK142" s="81">
        <v>105</v>
      </c>
      <c r="AL142" s="87" t="s">
        <v>852</v>
      </c>
      <c r="AM142" s="81" t="s">
        <v>876</v>
      </c>
      <c r="AN142" s="81" t="b">
        <v>0</v>
      </c>
      <c r="AO142" s="87" t="s">
        <v>852</v>
      </c>
      <c r="AP142" s="81" t="s">
        <v>214</v>
      </c>
      <c r="AQ142" s="81">
        <v>0</v>
      </c>
      <c r="AR142" s="81">
        <v>0</v>
      </c>
      <c r="AS142" s="81"/>
      <c r="AT142" s="81"/>
      <c r="AU142" s="81"/>
      <c r="AV142" s="81"/>
      <c r="AW142" s="81"/>
      <c r="AX142" s="81"/>
      <c r="AY142" s="81"/>
      <c r="AZ142" s="81"/>
      <c r="BA142">
        <v>1</v>
      </c>
      <c r="BB142" s="80" t="str">
        <f>REPLACE(INDEX(GroupVertices[Group],MATCH(Edges[[#This Row],[Vertex 1]],GroupVertices[Vertex],0)),1,1,"")</f>
        <v>1</v>
      </c>
      <c r="BC142" s="80" t="str">
        <f>REPLACE(INDEX(GroupVertices[Group],MATCH(Edges[[#This Row],[Vertex 2]],GroupVertices[Vertex],0)),1,1,"")</f>
        <v>1</v>
      </c>
      <c r="BD142" s="48">
        <v>0</v>
      </c>
      <c r="BE142" s="49">
        <v>0</v>
      </c>
      <c r="BF142" s="48">
        <v>1</v>
      </c>
      <c r="BG142" s="49">
        <v>2.7027027027027026</v>
      </c>
      <c r="BH142" s="48">
        <v>0</v>
      </c>
      <c r="BI142" s="49">
        <v>0</v>
      </c>
      <c r="BJ142" s="48">
        <v>36</v>
      </c>
      <c r="BK142" s="49">
        <v>97.29729729729729</v>
      </c>
      <c r="BL142" s="48">
        <v>37</v>
      </c>
    </row>
    <row r="143" spans="1:64" ht="15">
      <c r="A143" s="66" t="s">
        <v>354</v>
      </c>
      <c r="B143" s="66" t="s">
        <v>291</v>
      </c>
      <c r="C143" s="67" t="s">
        <v>2085</v>
      </c>
      <c r="D143" s="68">
        <v>3</v>
      </c>
      <c r="E143" s="69" t="s">
        <v>132</v>
      </c>
      <c r="F143" s="70">
        <v>32</v>
      </c>
      <c r="G143" s="67"/>
      <c r="H143" s="71"/>
      <c r="I143" s="72"/>
      <c r="J143" s="72"/>
      <c r="K143" s="34" t="s">
        <v>65</v>
      </c>
      <c r="L143" s="79">
        <v>143</v>
      </c>
      <c r="M143" s="79"/>
      <c r="N143" s="74"/>
      <c r="O143" s="81" t="s">
        <v>382</v>
      </c>
      <c r="P143" s="83">
        <v>43465.33777777778</v>
      </c>
      <c r="Q143" s="81" t="s">
        <v>385</v>
      </c>
      <c r="R143" s="81"/>
      <c r="S143" s="81"/>
      <c r="T143" s="81"/>
      <c r="U143" s="81"/>
      <c r="V143" s="84" t="s">
        <v>535</v>
      </c>
      <c r="W143" s="83">
        <v>43465.33777777778</v>
      </c>
      <c r="X143" s="84" t="s">
        <v>661</v>
      </c>
      <c r="Y143" s="81"/>
      <c r="Z143" s="81"/>
      <c r="AA143" s="87" t="s">
        <v>814</v>
      </c>
      <c r="AB143" s="81"/>
      <c r="AC143" s="81" t="b">
        <v>0</v>
      </c>
      <c r="AD143" s="81">
        <v>0</v>
      </c>
      <c r="AE143" s="87" t="s">
        <v>864</v>
      </c>
      <c r="AF143" s="81" t="b">
        <v>0</v>
      </c>
      <c r="AG143" s="81" t="s">
        <v>872</v>
      </c>
      <c r="AH143" s="81"/>
      <c r="AI143" s="87" t="s">
        <v>864</v>
      </c>
      <c r="AJ143" s="81" t="b">
        <v>0</v>
      </c>
      <c r="AK143" s="81">
        <v>105</v>
      </c>
      <c r="AL143" s="87" t="s">
        <v>852</v>
      </c>
      <c r="AM143" s="81" t="s">
        <v>876</v>
      </c>
      <c r="AN143" s="81" t="b">
        <v>0</v>
      </c>
      <c r="AO143" s="87" t="s">
        <v>852</v>
      </c>
      <c r="AP143" s="81" t="s">
        <v>214</v>
      </c>
      <c r="AQ143" s="81">
        <v>0</v>
      </c>
      <c r="AR143" s="81">
        <v>0</v>
      </c>
      <c r="AS143" s="81"/>
      <c r="AT143" s="81"/>
      <c r="AU143" s="81"/>
      <c r="AV143" s="81"/>
      <c r="AW143" s="81"/>
      <c r="AX143" s="81"/>
      <c r="AY143" s="81"/>
      <c r="AZ143" s="81"/>
      <c r="BA143">
        <v>1</v>
      </c>
      <c r="BB143" s="80" t="str">
        <f>REPLACE(INDEX(GroupVertices[Group],MATCH(Edges[[#This Row],[Vertex 1]],GroupVertices[Vertex],0)),1,1,"")</f>
        <v>1</v>
      </c>
      <c r="BC143" s="80" t="str">
        <f>REPLACE(INDEX(GroupVertices[Group],MATCH(Edges[[#This Row],[Vertex 2]],GroupVertices[Vertex],0)),1,1,"")</f>
        <v>1</v>
      </c>
      <c r="BD143" s="48">
        <v>0</v>
      </c>
      <c r="BE143" s="49">
        <v>0</v>
      </c>
      <c r="BF143" s="48">
        <v>1</v>
      </c>
      <c r="BG143" s="49">
        <v>2.7027027027027026</v>
      </c>
      <c r="BH143" s="48">
        <v>0</v>
      </c>
      <c r="BI143" s="49">
        <v>0</v>
      </c>
      <c r="BJ143" s="48">
        <v>36</v>
      </c>
      <c r="BK143" s="49">
        <v>97.29729729729729</v>
      </c>
      <c r="BL143" s="48">
        <v>37</v>
      </c>
    </row>
    <row r="144" spans="1:64" ht="15">
      <c r="A144" s="66" t="s">
        <v>355</v>
      </c>
      <c r="B144" s="66" t="s">
        <v>291</v>
      </c>
      <c r="C144" s="67" t="s">
        <v>2085</v>
      </c>
      <c r="D144" s="68">
        <v>3</v>
      </c>
      <c r="E144" s="69" t="s">
        <v>132</v>
      </c>
      <c r="F144" s="70">
        <v>32</v>
      </c>
      <c r="G144" s="67"/>
      <c r="H144" s="71"/>
      <c r="I144" s="72"/>
      <c r="J144" s="72"/>
      <c r="K144" s="34" t="s">
        <v>65</v>
      </c>
      <c r="L144" s="79">
        <v>144</v>
      </c>
      <c r="M144" s="79"/>
      <c r="N144" s="74"/>
      <c r="O144" s="81" t="s">
        <v>382</v>
      </c>
      <c r="P144" s="83">
        <v>43465.433333333334</v>
      </c>
      <c r="Q144" s="81" t="s">
        <v>385</v>
      </c>
      <c r="R144" s="81"/>
      <c r="S144" s="81"/>
      <c r="T144" s="81"/>
      <c r="U144" s="81"/>
      <c r="V144" s="84" t="s">
        <v>536</v>
      </c>
      <c r="W144" s="83">
        <v>43465.433333333334</v>
      </c>
      <c r="X144" s="84" t="s">
        <v>662</v>
      </c>
      <c r="Y144" s="81"/>
      <c r="Z144" s="81"/>
      <c r="AA144" s="87" t="s">
        <v>815</v>
      </c>
      <c r="AB144" s="81"/>
      <c r="AC144" s="81" t="b">
        <v>0</v>
      </c>
      <c r="AD144" s="81">
        <v>0</v>
      </c>
      <c r="AE144" s="87" t="s">
        <v>864</v>
      </c>
      <c r="AF144" s="81" t="b">
        <v>0</v>
      </c>
      <c r="AG144" s="81" t="s">
        <v>872</v>
      </c>
      <c r="AH144" s="81"/>
      <c r="AI144" s="87" t="s">
        <v>864</v>
      </c>
      <c r="AJ144" s="81" t="b">
        <v>0</v>
      </c>
      <c r="AK144" s="81">
        <v>105</v>
      </c>
      <c r="AL144" s="87" t="s">
        <v>852</v>
      </c>
      <c r="AM144" s="81" t="s">
        <v>880</v>
      </c>
      <c r="AN144" s="81" t="b">
        <v>0</v>
      </c>
      <c r="AO144" s="87" t="s">
        <v>852</v>
      </c>
      <c r="AP144" s="81" t="s">
        <v>214</v>
      </c>
      <c r="AQ144" s="81">
        <v>0</v>
      </c>
      <c r="AR144" s="81">
        <v>0</v>
      </c>
      <c r="AS144" s="81"/>
      <c r="AT144" s="81"/>
      <c r="AU144" s="81"/>
      <c r="AV144" s="81"/>
      <c r="AW144" s="81"/>
      <c r="AX144" s="81"/>
      <c r="AY144" s="81"/>
      <c r="AZ144" s="81"/>
      <c r="BA144">
        <v>1</v>
      </c>
      <c r="BB144" s="80" t="str">
        <f>REPLACE(INDEX(GroupVertices[Group],MATCH(Edges[[#This Row],[Vertex 1]],GroupVertices[Vertex],0)),1,1,"")</f>
        <v>1</v>
      </c>
      <c r="BC144" s="80" t="str">
        <f>REPLACE(INDEX(GroupVertices[Group],MATCH(Edges[[#This Row],[Vertex 2]],GroupVertices[Vertex],0)),1,1,"")</f>
        <v>1</v>
      </c>
      <c r="BD144" s="48">
        <v>0</v>
      </c>
      <c r="BE144" s="49">
        <v>0</v>
      </c>
      <c r="BF144" s="48">
        <v>1</v>
      </c>
      <c r="BG144" s="49">
        <v>2.7027027027027026</v>
      </c>
      <c r="BH144" s="48">
        <v>0</v>
      </c>
      <c r="BI144" s="49">
        <v>0</v>
      </c>
      <c r="BJ144" s="48">
        <v>36</v>
      </c>
      <c r="BK144" s="49">
        <v>97.29729729729729</v>
      </c>
      <c r="BL144" s="48">
        <v>37</v>
      </c>
    </row>
    <row r="145" spans="1:64" ht="15">
      <c r="A145" s="66" t="s">
        <v>356</v>
      </c>
      <c r="B145" s="66" t="s">
        <v>291</v>
      </c>
      <c r="C145" s="67" t="s">
        <v>2085</v>
      </c>
      <c r="D145" s="68">
        <v>3</v>
      </c>
      <c r="E145" s="69" t="s">
        <v>132</v>
      </c>
      <c r="F145" s="70">
        <v>32</v>
      </c>
      <c r="G145" s="67"/>
      <c r="H145" s="71"/>
      <c r="I145" s="72"/>
      <c r="J145" s="72"/>
      <c r="K145" s="34" t="s">
        <v>65</v>
      </c>
      <c r="L145" s="79">
        <v>145</v>
      </c>
      <c r="M145" s="79"/>
      <c r="N145" s="74"/>
      <c r="O145" s="81" t="s">
        <v>382</v>
      </c>
      <c r="P145" s="83">
        <v>43465.508993055555</v>
      </c>
      <c r="Q145" s="81" t="s">
        <v>385</v>
      </c>
      <c r="R145" s="81"/>
      <c r="S145" s="81"/>
      <c r="T145" s="81"/>
      <c r="U145" s="81"/>
      <c r="V145" s="84" t="s">
        <v>537</v>
      </c>
      <c r="W145" s="83">
        <v>43465.508993055555</v>
      </c>
      <c r="X145" s="84" t="s">
        <v>663</v>
      </c>
      <c r="Y145" s="81"/>
      <c r="Z145" s="81"/>
      <c r="AA145" s="87" t="s">
        <v>816</v>
      </c>
      <c r="AB145" s="81"/>
      <c r="AC145" s="81" t="b">
        <v>0</v>
      </c>
      <c r="AD145" s="81">
        <v>0</v>
      </c>
      <c r="AE145" s="87" t="s">
        <v>864</v>
      </c>
      <c r="AF145" s="81" t="b">
        <v>0</v>
      </c>
      <c r="AG145" s="81" t="s">
        <v>872</v>
      </c>
      <c r="AH145" s="81"/>
      <c r="AI145" s="87" t="s">
        <v>864</v>
      </c>
      <c r="AJ145" s="81" t="b">
        <v>0</v>
      </c>
      <c r="AK145" s="81">
        <v>105</v>
      </c>
      <c r="AL145" s="87" t="s">
        <v>852</v>
      </c>
      <c r="AM145" s="81" t="s">
        <v>874</v>
      </c>
      <c r="AN145" s="81" t="b">
        <v>0</v>
      </c>
      <c r="AO145" s="87" t="s">
        <v>852</v>
      </c>
      <c r="AP145" s="81" t="s">
        <v>214</v>
      </c>
      <c r="AQ145" s="81">
        <v>0</v>
      </c>
      <c r="AR145" s="81">
        <v>0</v>
      </c>
      <c r="AS145" s="81"/>
      <c r="AT145" s="81"/>
      <c r="AU145" s="81"/>
      <c r="AV145" s="81"/>
      <c r="AW145" s="81"/>
      <c r="AX145" s="81"/>
      <c r="AY145" s="81"/>
      <c r="AZ145" s="81"/>
      <c r="BA145">
        <v>1</v>
      </c>
      <c r="BB145" s="80" t="str">
        <f>REPLACE(INDEX(GroupVertices[Group],MATCH(Edges[[#This Row],[Vertex 1]],GroupVertices[Vertex],0)),1,1,"")</f>
        <v>1</v>
      </c>
      <c r="BC145" s="80" t="str">
        <f>REPLACE(INDEX(GroupVertices[Group],MATCH(Edges[[#This Row],[Vertex 2]],GroupVertices[Vertex],0)),1,1,"")</f>
        <v>1</v>
      </c>
      <c r="BD145" s="48">
        <v>0</v>
      </c>
      <c r="BE145" s="49">
        <v>0</v>
      </c>
      <c r="BF145" s="48">
        <v>1</v>
      </c>
      <c r="BG145" s="49">
        <v>2.7027027027027026</v>
      </c>
      <c r="BH145" s="48">
        <v>0</v>
      </c>
      <c r="BI145" s="49">
        <v>0</v>
      </c>
      <c r="BJ145" s="48">
        <v>36</v>
      </c>
      <c r="BK145" s="49">
        <v>97.29729729729729</v>
      </c>
      <c r="BL145" s="48">
        <v>37</v>
      </c>
    </row>
    <row r="146" spans="1:64" ht="15">
      <c r="A146" s="66" t="s">
        <v>357</v>
      </c>
      <c r="B146" s="66" t="s">
        <v>291</v>
      </c>
      <c r="C146" s="67" t="s">
        <v>2085</v>
      </c>
      <c r="D146" s="68">
        <v>3</v>
      </c>
      <c r="E146" s="69" t="s">
        <v>132</v>
      </c>
      <c r="F146" s="70">
        <v>32</v>
      </c>
      <c r="G146" s="67"/>
      <c r="H146" s="71"/>
      <c r="I146" s="72"/>
      <c r="J146" s="72"/>
      <c r="K146" s="34" t="s">
        <v>65</v>
      </c>
      <c r="L146" s="79">
        <v>146</v>
      </c>
      <c r="M146" s="79"/>
      <c r="N146" s="74"/>
      <c r="O146" s="81" t="s">
        <v>382</v>
      </c>
      <c r="P146" s="83">
        <v>43465.51971064815</v>
      </c>
      <c r="Q146" s="81" t="s">
        <v>385</v>
      </c>
      <c r="R146" s="81"/>
      <c r="S146" s="81"/>
      <c r="T146" s="81"/>
      <c r="U146" s="81"/>
      <c r="V146" s="84" t="s">
        <v>538</v>
      </c>
      <c r="W146" s="83">
        <v>43465.51971064815</v>
      </c>
      <c r="X146" s="84" t="s">
        <v>664</v>
      </c>
      <c r="Y146" s="81"/>
      <c r="Z146" s="81"/>
      <c r="AA146" s="87" t="s">
        <v>817</v>
      </c>
      <c r="AB146" s="81"/>
      <c r="AC146" s="81" t="b">
        <v>0</v>
      </c>
      <c r="AD146" s="81">
        <v>0</v>
      </c>
      <c r="AE146" s="87" t="s">
        <v>864</v>
      </c>
      <c r="AF146" s="81" t="b">
        <v>0</v>
      </c>
      <c r="AG146" s="81" t="s">
        <v>872</v>
      </c>
      <c r="AH146" s="81"/>
      <c r="AI146" s="87" t="s">
        <v>864</v>
      </c>
      <c r="AJ146" s="81" t="b">
        <v>0</v>
      </c>
      <c r="AK146" s="81">
        <v>105</v>
      </c>
      <c r="AL146" s="87" t="s">
        <v>852</v>
      </c>
      <c r="AM146" s="81" t="s">
        <v>874</v>
      </c>
      <c r="AN146" s="81" t="b">
        <v>0</v>
      </c>
      <c r="AO146" s="87" t="s">
        <v>852</v>
      </c>
      <c r="AP146" s="81" t="s">
        <v>214</v>
      </c>
      <c r="AQ146" s="81">
        <v>0</v>
      </c>
      <c r="AR146" s="81">
        <v>0</v>
      </c>
      <c r="AS146" s="81"/>
      <c r="AT146" s="81"/>
      <c r="AU146" s="81"/>
      <c r="AV146" s="81"/>
      <c r="AW146" s="81"/>
      <c r="AX146" s="81"/>
      <c r="AY146" s="81"/>
      <c r="AZ146" s="81"/>
      <c r="BA146">
        <v>1</v>
      </c>
      <c r="BB146" s="80" t="str">
        <f>REPLACE(INDEX(GroupVertices[Group],MATCH(Edges[[#This Row],[Vertex 1]],GroupVertices[Vertex],0)),1,1,"")</f>
        <v>1</v>
      </c>
      <c r="BC146" s="80" t="str">
        <f>REPLACE(INDEX(GroupVertices[Group],MATCH(Edges[[#This Row],[Vertex 2]],GroupVertices[Vertex],0)),1,1,"")</f>
        <v>1</v>
      </c>
      <c r="BD146" s="48">
        <v>0</v>
      </c>
      <c r="BE146" s="49">
        <v>0</v>
      </c>
      <c r="BF146" s="48">
        <v>1</v>
      </c>
      <c r="BG146" s="49">
        <v>2.7027027027027026</v>
      </c>
      <c r="BH146" s="48">
        <v>0</v>
      </c>
      <c r="BI146" s="49">
        <v>0</v>
      </c>
      <c r="BJ146" s="48">
        <v>36</v>
      </c>
      <c r="BK146" s="49">
        <v>97.29729729729729</v>
      </c>
      <c r="BL146" s="48">
        <v>37</v>
      </c>
    </row>
    <row r="147" spans="1:64" ht="15">
      <c r="A147" s="66" t="s">
        <v>358</v>
      </c>
      <c r="B147" s="66" t="s">
        <v>291</v>
      </c>
      <c r="C147" s="67" t="s">
        <v>2085</v>
      </c>
      <c r="D147" s="68">
        <v>3</v>
      </c>
      <c r="E147" s="69" t="s">
        <v>132</v>
      </c>
      <c r="F147" s="70">
        <v>32</v>
      </c>
      <c r="G147" s="67"/>
      <c r="H147" s="71"/>
      <c r="I147" s="72"/>
      <c r="J147" s="72"/>
      <c r="K147" s="34" t="s">
        <v>65</v>
      </c>
      <c r="L147" s="79">
        <v>147</v>
      </c>
      <c r="M147" s="79"/>
      <c r="N147" s="74"/>
      <c r="O147" s="81" t="s">
        <v>382</v>
      </c>
      <c r="P147" s="83">
        <v>43465.59494212963</v>
      </c>
      <c r="Q147" s="81" t="s">
        <v>385</v>
      </c>
      <c r="R147" s="81"/>
      <c r="S147" s="81"/>
      <c r="T147" s="81"/>
      <c r="U147" s="81"/>
      <c r="V147" s="84" t="s">
        <v>539</v>
      </c>
      <c r="W147" s="83">
        <v>43465.59494212963</v>
      </c>
      <c r="X147" s="84" t="s">
        <v>665</v>
      </c>
      <c r="Y147" s="81"/>
      <c r="Z147" s="81"/>
      <c r="AA147" s="87" t="s">
        <v>818</v>
      </c>
      <c r="AB147" s="81"/>
      <c r="AC147" s="81" t="b">
        <v>0</v>
      </c>
      <c r="AD147" s="81">
        <v>0</v>
      </c>
      <c r="AE147" s="87" t="s">
        <v>864</v>
      </c>
      <c r="AF147" s="81" t="b">
        <v>0</v>
      </c>
      <c r="AG147" s="81" t="s">
        <v>872</v>
      </c>
      <c r="AH147" s="81"/>
      <c r="AI147" s="87" t="s">
        <v>864</v>
      </c>
      <c r="AJ147" s="81" t="b">
        <v>0</v>
      </c>
      <c r="AK147" s="81">
        <v>105</v>
      </c>
      <c r="AL147" s="87" t="s">
        <v>852</v>
      </c>
      <c r="AM147" s="81" t="s">
        <v>876</v>
      </c>
      <c r="AN147" s="81" t="b">
        <v>0</v>
      </c>
      <c r="AO147" s="87" t="s">
        <v>852</v>
      </c>
      <c r="AP147" s="81" t="s">
        <v>214</v>
      </c>
      <c r="AQ147" s="81">
        <v>0</v>
      </c>
      <c r="AR147" s="81">
        <v>0</v>
      </c>
      <c r="AS147" s="81"/>
      <c r="AT147" s="81"/>
      <c r="AU147" s="81"/>
      <c r="AV147" s="81"/>
      <c r="AW147" s="81"/>
      <c r="AX147" s="81"/>
      <c r="AY147" s="81"/>
      <c r="AZ147" s="81"/>
      <c r="BA147">
        <v>1</v>
      </c>
      <c r="BB147" s="80" t="str">
        <f>REPLACE(INDEX(GroupVertices[Group],MATCH(Edges[[#This Row],[Vertex 1]],GroupVertices[Vertex],0)),1,1,"")</f>
        <v>1</v>
      </c>
      <c r="BC147" s="80" t="str">
        <f>REPLACE(INDEX(GroupVertices[Group],MATCH(Edges[[#This Row],[Vertex 2]],GroupVertices[Vertex],0)),1,1,"")</f>
        <v>1</v>
      </c>
      <c r="BD147" s="48">
        <v>0</v>
      </c>
      <c r="BE147" s="49">
        <v>0</v>
      </c>
      <c r="BF147" s="48">
        <v>1</v>
      </c>
      <c r="BG147" s="49">
        <v>2.7027027027027026</v>
      </c>
      <c r="BH147" s="48">
        <v>0</v>
      </c>
      <c r="BI147" s="49">
        <v>0</v>
      </c>
      <c r="BJ147" s="48">
        <v>36</v>
      </c>
      <c r="BK147" s="49">
        <v>97.29729729729729</v>
      </c>
      <c r="BL147" s="48">
        <v>37</v>
      </c>
    </row>
    <row r="148" spans="1:64" ht="15">
      <c r="A148" s="66" t="s">
        <v>359</v>
      </c>
      <c r="B148" s="66" t="s">
        <v>377</v>
      </c>
      <c r="C148" s="67" t="s">
        <v>2085</v>
      </c>
      <c r="D148" s="68">
        <v>3</v>
      </c>
      <c r="E148" s="69" t="s">
        <v>132</v>
      </c>
      <c r="F148" s="70">
        <v>32</v>
      </c>
      <c r="G148" s="67"/>
      <c r="H148" s="71"/>
      <c r="I148" s="72"/>
      <c r="J148" s="72"/>
      <c r="K148" s="34" t="s">
        <v>65</v>
      </c>
      <c r="L148" s="79">
        <v>148</v>
      </c>
      <c r="M148" s="79"/>
      <c r="N148" s="74"/>
      <c r="O148" s="81" t="s">
        <v>383</v>
      </c>
      <c r="P148" s="83">
        <v>43462.57181712963</v>
      </c>
      <c r="Q148" s="81" t="s">
        <v>400</v>
      </c>
      <c r="R148" s="81"/>
      <c r="S148" s="81"/>
      <c r="T148" s="81"/>
      <c r="U148" s="81"/>
      <c r="V148" s="84" t="s">
        <v>540</v>
      </c>
      <c r="W148" s="83">
        <v>43462.57181712963</v>
      </c>
      <c r="X148" s="84" t="s">
        <v>666</v>
      </c>
      <c r="Y148" s="81"/>
      <c r="Z148" s="81"/>
      <c r="AA148" s="87" t="s">
        <v>819</v>
      </c>
      <c r="AB148" s="87" t="s">
        <v>852</v>
      </c>
      <c r="AC148" s="81" t="b">
        <v>0</v>
      </c>
      <c r="AD148" s="81">
        <v>0</v>
      </c>
      <c r="AE148" s="87" t="s">
        <v>865</v>
      </c>
      <c r="AF148" s="81" t="b">
        <v>0</v>
      </c>
      <c r="AG148" s="81" t="s">
        <v>872</v>
      </c>
      <c r="AH148" s="81"/>
      <c r="AI148" s="87" t="s">
        <v>864</v>
      </c>
      <c r="AJ148" s="81" t="b">
        <v>0</v>
      </c>
      <c r="AK148" s="81">
        <v>0</v>
      </c>
      <c r="AL148" s="87" t="s">
        <v>864</v>
      </c>
      <c r="AM148" s="81" t="s">
        <v>874</v>
      </c>
      <c r="AN148" s="81" t="b">
        <v>0</v>
      </c>
      <c r="AO148" s="87" t="s">
        <v>852</v>
      </c>
      <c r="AP148" s="81" t="s">
        <v>214</v>
      </c>
      <c r="AQ148" s="81">
        <v>0</v>
      </c>
      <c r="AR148" s="81">
        <v>0</v>
      </c>
      <c r="AS148" s="81"/>
      <c r="AT148" s="81"/>
      <c r="AU148" s="81"/>
      <c r="AV148" s="81"/>
      <c r="AW148" s="81"/>
      <c r="AX148" s="81"/>
      <c r="AY148" s="81"/>
      <c r="AZ148" s="81"/>
      <c r="BA148">
        <v>1</v>
      </c>
      <c r="BB148" s="80" t="str">
        <f>REPLACE(INDEX(GroupVertices[Group],MATCH(Edges[[#This Row],[Vertex 1]],GroupVertices[Vertex],0)),1,1,"")</f>
        <v>5</v>
      </c>
      <c r="BC148" s="80" t="str">
        <f>REPLACE(INDEX(GroupVertices[Group],MATCH(Edges[[#This Row],[Vertex 2]],GroupVertices[Vertex],0)),1,1,"")</f>
        <v>5</v>
      </c>
      <c r="BD148" s="48">
        <v>0</v>
      </c>
      <c r="BE148" s="49">
        <v>0</v>
      </c>
      <c r="BF148" s="48">
        <v>0</v>
      </c>
      <c r="BG148" s="49">
        <v>0</v>
      </c>
      <c r="BH148" s="48">
        <v>0</v>
      </c>
      <c r="BI148" s="49">
        <v>0</v>
      </c>
      <c r="BJ148" s="48">
        <v>3</v>
      </c>
      <c r="BK148" s="49">
        <v>100</v>
      </c>
      <c r="BL148" s="48">
        <v>3</v>
      </c>
    </row>
    <row r="149" spans="1:64" ht="15">
      <c r="A149" s="66" t="s">
        <v>359</v>
      </c>
      <c r="B149" s="66" t="s">
        <v>291</v>
      </c>
      <c r="C149" s="67" t="s">
        <v>2085</v>
      </c>
      <c r="D149" s="68">
        <v>3</v>
      </c>
      <c r="E149" s="69" t="s">
        <v>132</v>
      </c>
      <c r="F149" s="70">
        <v>32</v>
      </c>
      <c r="G149" s="67"/>
      <c r="H149" s="71"/>
      <c r="I149" s="72"/>
      <c r="J149" s="72"/>
      <c r="K149" s="34" t="s">
        <v>65</v>
      </c>
      <c r="L149" s="79">
        <v>149</v>
      </c>
      <c r="M149" s="79"/>
      <c r="N149" s="74"/>
      <c r="O149" s="81" t="s">
        <v>384</v>
      </c>
      <c r="P149" s="83">
        <v>43462.57181712963</v>
      </c>
      <c r="Q149" s="81" t="s">
        <v>400</v>
      </c>
      <c r="R149" s="81"/>
      <c r="S149" s="81"/>
      <c r="T149" s="81"/>
      <c r="U149" s="81"/>
      <c r="V149" s="84" t="s">
        <v>540</v>
      </c>
      <c r="W149" s="83">
        <v>43462.57181712963</v>
      </c>
      <c r="X149" s="84" t="s">
        <v>666</v>
      </c>
      <c r="Y149" s="81"/>
      <c r="Z149" s="81"/>
      <c r="AA149" s="87" t="s">
        <v>819</v>
      </c>
      <c r="AB149" s="87" t="s">
        <v>852</v>
      </c>
      <c r="AC149" s="81" t="b">
        <v>0</v>
      </c>
      <c r="AD149" s="81">
        <v>0</v>
      </c>
      <c r="AE149" s="87" t="s">
        <v>865</v>
      </c>
      <c r="AF149" s="81" t="b">
        <v>0</v>
      </c>
      <c r="AG149" s="81" t="s">
        <v>872</v>
      </c>
      <c r="AH149" s="81"/>
      <c r="AI149" s="87" t="s">
        <v>864</v>
      </c>
      <c r="AJ149" s="81" t="b">
        <v>0</v>
      </c>
      <c r="AK149" s="81">
        <v>0</v>
      </c>
      <c r="AL149" s="87" t="s">
        <v>864</v>
      </c>
      <c r="AM149" s="81" t="s">
        <v>874</v>
      </c>
      <c r="AN149" s="81" t="b">
        <v>0</v>
      </c>
      <c r="AO149" s="87" t="s">
        <v>852</v>
      </c>
      <c r="AP149" s="81" t="s">
        <v>214</v>
      </c>
      <c r="AQ149" s="81">
        <v>0</v>
      </c>
      <c r="AR149" s="81">
        <v>0</v>
      </c>
      <c r="AS149" s="81"/>
      <c r="AT149" s="81"/>
      <c r="AU149" s="81"/>
      <c r="AV149" s="81"/>
      <c r="AW149" s="81"/>
      <c r="AX149" s="81"/>
      <c r="AY149" s="81"/>
      <c r="AZ149" s="81"/>
      <c r="BA149">
        <v>1</v>
      </c>
      <c r="BB149" s="80" t="str">
        <f>REPLACE(INDEX(GroupVertices[Group],MATCH(Edges[[#This Row],[Vertex 1]],GroupVertices[Vertex],0)),1,1,"")</f>
        <v>5</v>
      </c>
      <c r="BC149" s="80" t="str">
        <f>REPLACE(INDEX(GroupVertices[Group],MATCH(Edges[[#This Row],[Vertex 2]],GroupVertices[Vertex],0)),1,1,"")</f>
        <v>1</v>
      </c>
      <c r="BD149" s="48"/>
      <c r="BE149" s="49"/>
      <c r="BF149" s="48"/>
      <c r="BG149" s="49"/>
      <c r="BH149" s="48"/>
      <c r="BI149" s="49"/>
      <c r="BJ149" s="48"/>
      <c r="BK149" s="49"/>
      <c r="BL149" s="48"/>
    </row>
    <row r="150" spans="1:64" ht="15">
      <c r="A150" s="66" t="s">
        <v>359</v>
      </c>
      <c r="B150" s="66" t="s">
        <v>291</v>
      </c>
      <c r="C150" s="67" t="s">
        <v>2085</v>
      </c>
      <c r="D150" s="68">
        <v>3</v>
      </c>
      <c r="E150" s="69" t="s">
        <v>132</v>
      </c>
      <c r="F150" s="70">
        <v>32</v>
      </c>
      <c r="G150" s="67"/>
      <c r="H150" s="71"/>
      <c r="I150" s="72"/>
      <c r="J150" s="72"/>
      <c r="K150" s="34" t="s">
        <v>65</v>
      </c>
      <c r="L150" s="79">
        <v>150</v>
      </c>
      <c r="M150" s="79"/>
      <c r="N150" s="74"/>
      <c r="O150" s="81" t="s">
        <v>382</v>
      </c>
      <c r="P150" s="83">
        <v>43465.688888888886</v>
      </c>
      <c r="Q150" s="81" t="s">
        <v>385</v>
      </c>
      <c r="R150" s="81"/>
      <c r="S150" s="81"/>
      <c r="T150" s="81"/>
      <c r="U150" s="81"/>
      <c r="V150" s="84" t="s">
        <v>540</v>
      </c>
      <c r="W150" s="83">
        <v>43465.688888888886</v>
      </c>
      <c r="X150" s="84" t="s">
        <v>667</v>
      </c>
      <c r="Y150" s="81"/>
      <c r="Z150" s="81"/>
      <c r="AA150" s="87" t="s">
        <v>820</v>
      </c>
      <c r="AB150" s="81"/>
      <c r="AC150" s="81" t="b">
        <v>0</v>
      </c>
      <c r="AD150" s="81">
        <v>0</v>
      </c>
      <c r="AE150" s="87" t="s">
        <v>864</v>
      </c>
      <c r="AF150" s="81" t="b">
        <v>0</v>
      </c>
      <c r="AG150" s="81" t="s">
        <v>872</v>
      </c>
      <c r="AH150" s="81"/>
      <c r="AI150" s="87" t="s">
        <v>864</v>
      </c>
      <c r="AJ150" s="81" t="b">
        <v>0</v>
      </c>
      <c r="AK150" s="81">
        <v>105</v>
      </c>
      <c r="AL150" s="87" t="s">
        <v>852</v>
      </c>
      <c r="AM150" s="81" t="s">
        <v>874</v>
      </c>
      <c r="AN150" s="81" t="b">
        <v>0</v>
      </c>
      <c r="AO150" s="87" t="s">
        <v>852</v>
      </c>
      <c r="AP150" s="81" t="s">
        <v>214</v>
      </c>
      <c r="AQ150" s="81">
        <v>0</v>
      </c>
      <c r="AR150" s="81">
        <v>0</v>
      </c>
      <c r="AS150" s="81"/>
      <c r="AT150" s="81"/>
      <c r="AU150" s="81"/>
      <c r="AV150" s="81"/>
      <c r="AW150" s="81"/>
      <c r="AX150" s="81"/>
      <c r="AY150" s="81"/>
      <c r="AZ150" s="81"/>
      <c r="BA150">
        <v>1</v>
      </c>
      <c r="BB150" s="80" t="str">
        <f>REPLACE(INDEX(GroupVertices[Group],MATCH(Edges[[#This Row],[Vertex 1]],GroupVertices[Vertex],0)),1,1,"")</f>
        <v>5</v>
      </c>
      <c r="BC150" s="80" t="str">
        <f>REPLACE(INDEX(GroupVertices[Group],MATCH(Edges[[#This Row],[Vertex 2]],GroupVertices[Vertex],0)),1,1,"")</f>
        <v>1</v>
      </c>
      <c r="BD150" s="48">
        <v>0</v>
      </c>
      <c r="BE150" s="49">
        <v>0</v>
      </c>
      <c r="BF150" s="48">
        <v>1</v>
      </c>
      <c r="BG150" s="49">
        <v>2.7027027027027026</v>
      </c>
      <c r="BH150" s="48">
        <v>0</v>
      </c>
      <c r="BI150" s="49">
        <v>0</v>
      </c>
      <c r="BJ150" s="48">
        <v>36</v>
      </c>
      <c r="BK150" s="49">
        <v>97.29729729729729</v>
      </c>
      <c r="BL150" s="48">
        <v>37</v>
      </c>
    </row>
    <row r="151" spans="1:64" ht="15">
      <c r="A151" s="66" t="s">
        <v>360</v>
      </c>
      <c r="B151" s="66" t="s">
        <v>361</v>
      </c>
      <c r="C151" s="67" t="s">
        <v>2085</v>
      </c>
      <c r="D151" s="68">
        <v>3</v>
      </c>
      <c r="E151" s="69" t="s">
        <v>132</v>
      </c>
      <c r="F151" s="70">
        <v>32</v>
      </c>
      <c r="G151" s="67"/>
      <c r="H151" s="71"/>
      <c r="I151" s="72"/>
      <c r="J151" s="72"/>
      <c r="K151" s="34" t="s">
        <v>65</v>
      </c>
      <c r="L151" s="79">
        <v>151</v>
      </c>
      <c r="M151" s="79"/>
      <c r="N151" s="74"/>
      <c r="O151" s="81" t="s">
        <v>382</v>
      </c>
      <c r="P151" s="83">
        <v>43465.74863425926</v>
      </c>
      <c r="Q151" s="81" t="s">
        <v>401</v>
      </c>
      <c r="R151" s="81"/>
      <c r="S151" s="81"/>
      <c r="T151" s="81" t="s">
        <v>425</v>
      </c>
      <c r="U151" s="81"/>
      <c r="V151" s="84" t="s">
        <v>541</v>
      </c>
      <c r="W151" s="83">
        <v>43465.74863425926</v>
      </c>
      <c r="X151" s="84" t="s">
        <v>668</v>
      </c>
      <c r="Y151" s="81"/>
      <c r="Z151" s="81"/>
      <c r="AA151" s="87" t="s">
        <v>821</v>
      </c>
      <c r="AB151" s="81"/>
      <c r="AC151" s="81" t="b">
        <v>0</v>
      </c>
      <c r="AD151" s="81">
        <v>0</v>
      </c>
      <c r="AE151" s="87" t="s">
        <v>864</v>
      </c>
      <c r="AF151" s="81" t="b">
        <v>0</v>
      </c>
      <c r="AG151" s="81" t="s">
        <v>872</v>
      </c>
      <c r="AH151" s="81"/>
      <c r="AI151" s="87" t="s">
        <v>864</v>
      </c>
      <c r="AJ151" s="81" t="b">
        <v>0</v>
      </c>
      <c r="AK151" s="81">
        <v>1</v>
      </c>
      <c r="AL151" s="87" t="s">
        <v>848</v>
      </c>
      <c r="AM151" s="81" t="s">
        <v>880</v>
      </c>
      <c r="AN151" s="81" t="b">
        <v>0</v>
      </c>
      <c r="AO151" s="87" t="s">
        <v>848</v>
      </c>
      <c r="AP151" s="81" t="s">
        <v>214</v>
      </c>
      <c r="AQ151" s="81">
        <v>0</v>
      </c>
      <c r="AR151" s="81">
        <v>0</v>
      </c>
      <c r="AS151" s="81"/>
      <c r="AT151" s="81"/>
      <c r="AU151" s="81"/>
      <c r="AV151" s="81"/>
      <c r="AW151" s="81"/>
      <c r="AX151" s="81"/>
      <c r="AY151" s="81"/>
      <c r="AZ151" s="81"/>
      <c r="BA151">
        <v>1</v>
      </c>
      <c r="BB151" s="80" t="str">
        <f>REPLACE(INDEX(GroupVertices[Group],MATCH(Edges[[#This Row],[Vertex 1]],GroupVertices[Vertex],0)),1,1,"")</f>
        <v>2</v>
      </c>
      <c r="BC151" s="80" t="str">
        <f>REPLACE(INDEX(GroupVertices[Group],MATCH(Edges[[#This Row],[Vertex 2]],GroupVertices[Vertex],0)),1,1,"")</f>
        <v>2</v>
      </c>
      <c r="BD151" s="48">
        <v>1</v>
      </c>
      <c r="BE151" s="49">
        <v>1.9230769230769231</v>
      </c>
      <c r="BF151" s="48">
        <v>0</v>
      </c>
      <c r="BG151" s="49">
        <v>0</v>
      </c>
      <c r="BH151" s="48">
        <v>0</v>
      </c>
      <c r="BI151" s="49">
        <v>0</v>
      </c>
      <c r="BJ151" s="48">
        <v>51</v>
      </c>
      <c r="BK151" s="49">
        <v>98.07692307692308</v>
      </c>
      <c r="BL151" s="48">
        <v>52</v>
      </c>
    </row>
    <row r="152" spans="1:64" ht="15">
      <c r="A152" s="66" t="s">
        <v>360</v>
      </c>
      <c r="B152" s="66" t="s">
        <v>373</v>
      </c>
      <c r="C152" s="67" t="s">
        <v>2085</v>
      </c>
      <c r="D152" s="68">
        <v>3</v>
      </c>
      <c r="E152" s="69" t="s">
        <v>132</v>
      </c>
      <c r="F152" s="70">
        <v>32</v>
      </c>
      <c r="G152" s="67"/>
      <c r="H152" s="71"/>
      <c r="I152" s="72"/>
      <c r="J152" s="72"/>
      <c r="K152" s="34" t="s">
        <v>65</v>
      </c>
      <c r="L152" s="79">
        <v>152</v>
      </c>
      <c r="M152" s="79"/>
      <c r="N152" s="74"/>
      <c r="O152" s="81" t="s">
        <v>383</v>
      </c>
      <c r="P152" s="83">
        <v>43465.74863425926</v>
      </c>
      <c r="Q152" s="81" t="s">
        <v>401</v>
      </c>
      <c r="R152" s="81"/>
      <c r="S152" s="81"/>
      <c r="T152" s="81" t="s">
        <v>425</v>
      </c>
      <c r="U152" s="81"/>
      <c r="V152" s="84" t="s">
        <v>541</v>
      </c>
      <c r="W152" s="83">
        <v>43465.74863425926</v>
      </c>
      <c r="X152" s="84" t="s">
        <v>668</v>
      </c>
      <c r="Y152" s="81"/>
      <c r="Z152" s="81"/>
      <c r="AA152" s="87" t="s">
        <v>821</v>
      </c>
      <c r="AB152" s="81"/>
      <c r="AC152" s="81" t="b">
        <v>0</v>
      </c>
      <c r="AD152" s="81">
        <v>0</v>
      </c>
      <c r="AE152" s="87" t="s">
        <v>864</v>
      </c>
      <c r="AF152" s="81" t="b">
        <v>0</v>
      </c>
      <c r="AG152" s="81" t="s">
        <v>872</v>
      </c>
      <c r="AH152" s="81"/>
      <c r="AI152" s="87" t="s">
        <v>864</v>
      </c>
      <c r="AJ152" s="81" t="b">
        <v>0</v>
      </c>
      <c r="AK152" s="81">
        <v>1</v>
      </c>
      <c r="AL152" s="87" t="s">
        <v>848</v>
      </c>
      <c r="AM152" s="81" t="s">
        <v>880</v>
      </c>
      <c r="AN152" s="81" t="b">
        <v>0</v>
      </c>
      <c r="AO152" s="87" t="s">
        <v>848</v>
      </c>
      <c r="AP152" s="81" t="s">
        <v>214</v>
      </c>
      <c r="AQ152" s="81">
        <v>0</v>
      </c>
      <c r="AR152" s="81">
        <v>0</v>
      </c>
      <c r="AS152" s="81"/>
      <c r="AT152" s="81"/>
      <c r="AU152" s="81"/>
      <c r="AV152" s="81"/>
      <c r="AW152" s="81"/>
      <c r="AX152" s="81"/>
      <c r="AY152" s="81"/>
      <c r="AZ152" s="81"/>
      <c r="BA152">
        <v>1</v>
      </c>
      <c r="BB152" s="80" t="str">
        <f>REPLACE(INDEX(GroupVertices[Group],MATCH(Edges[[#This Row],[Vertex 1]],GroupVertices[Vertex],0)),1,1,"")</f>
        <v>2</v>
      </c>
      <c r="BC152" s="80" t="str">
        <f>REPLACE(INDEX(GroupVertices[Group],MATCH(Edges[[#This Row],[Vertex 2]],GroupVertices[Vertex],0)),1,1,"")</f>
        <v>2</v>
      </c>
      <c r="BD152" s="48"/>
      <c r="BE152" s="49"/>
      <c r="BF152" s="48"/>
      <c r="BG152" s="49"/>
      <c r="BH152" s="48"/>
      <c r="BI152" s="49"/>
      <c r="BJ152" s="48"/>
      <c r="BK152" s="49"/>
      <c r="BL152" s="48"/>
    </row>
    <row r="153" spans="1:64" ht="15">
      <c r="A153" s="66" t="s">
        <v>360</v>
      </c>
      <c r="B153" s="66" t="s">
        <v>291</v>
      </c>
      <c r="C153" s="67" t="s">
        <v>2085</v>
      </c>
      <c r="D153" s="68">
        <v>3</v>
      </c>
      <c r="E153" s="69" t="s">
        <v>132</v>
      </c>
      <c r="F153" s="70">
        <v>32</v>
      </c>
      <c r="G153" s="67"/>
      <c r="H153" s="71"/>
      <c r="I153" s="72"/>
      <c r="J153" s="72"/>
      <c r="K153" s="34" t="s">
        <v>65</v>
      </c>
      <c r="L153" s="79">
        <v>153</v>
      </c>
      <c r="M153" s="79"/>
      <c r="N153" s="74"/>
      <c r="O153" s="81" t="s">
        <v>384</v>
      </c>
      <c r="P153" s="83">
        <v>43465.74863425926</v>
      </c>
      <c r="Q153" s="81" t="s">
        <v>401</v>
      </c>
      <c r="R153" s="81"/>
      <c r="S153" s="81"/>
      <c r="T153" s="81" t="s">
        <v>425</v>
      </c>
      <c r="U153" s="81"/>
      <c r="V153" s="84" t="s">
        <v>541</v>
      </c>
      <c r="W153" s="83">
        <v>43465.74863425926</v>
      </c>
      <c r="X153" s="84" t="s">
        <v>668</v>
      </c>
      <c r="Y153" s="81"/>
      <c r="Z153" s="81"/>
      <c r="AA153" s="87" t="s">
        <v>821</v>
      </c>
      <c r="AB153" s="81"/>
      <c r="AC153" s="81" t="b">
        <v>0</v>
      </c>
      <c r="AD153" s="81">
        <v>0</v>
      </c>
      <c r="AE153" s="87" t="s">
        <v>864</v>
      </c>
      <c r="AF153" s="81" t="b">
        <v>0</v>
      </c>
      <c r="AG153" s="81" t="s">
        <v>872</v>
      </c>
      <c r="AH153" s="81"/>
      <c r="AI153" s="87" t="s">
        <v>864</v>
      </c>
      <c r="AJ153" s="81" t="b">
        <v>0</v>
      </c>
      <c r="AK153" s="81">
        <v>1</v>
      </c>
      <c r="AL153" s="87" t="s">
        <v>848</v>
      </c>
      <c r="AM153" s="81" t="s">
        <v>880</v>
      </c>
      <c r="AN153" s="81" t="b">
        <v>0</v>
      </c>
      <c r="AO153" s="87" t="s">
        <v>848</v>
      </c>
      <c r="AP153" s="81" t="s">
        <v>214</v>
      </c>
      <c r="AQ153" s="81">
        <v>0</v>
      </c>
      <c r="AR153" s="81">
        <v>0</v>
      </c>
      <c r="AS153" s="81"/>
      <c r="AT153" s="81"/>
      <c r="AU153" s="81"/>
      <c r="AV153" s="81"/>
      <c r="AW153" s="81"/>
      <c r="AX153" s="81"/>
      <c r="AY153" s="81"/>
      <c r="AZ153" s="81"/>
      <c r="BA153">
        <v>1</v>
      </c>
      <c r="BB153" s="80" t="str">
        <f>REPLACE(INDEX(GroupVertices[Group],MATCH(Edges[[#This Row],[Vertex 1]],GroupVertices[Vertex],0)),1,1,"")</f>
        <v>2</v>
      </c>
      <c r="BC153" s="80" t="str">
        <f>REPLACE(INDEX(GroupVertices[Group],MATCH(Edges[[#This Row],[Vertex 2]],GroupVertices[Vertex],0)),1,1,"")</f>
        <v>1</v>
      </c>
      <c r="BD153" s="48"/>
      <c r="BE153" s="49"/>
      <c r="BF153" s="48"/>
      <c r="BG153" s="49"/>
      <c r="BH153" s="48"/>
      <c r="BI153" s="49"/>
      <c r="BJ153" s="48"/>
      <c r="BK153" s="49"/>
      <c r="BL153" s="48"/>
    </row>
    <row r="154" spans="1:64" ht="15">
      <c r="A154" s="66" t="s">
        <v>361</v>
      </c>
      <c r="B154" s="66" t="s">
        <v>378</v>
      </c>
      <c r="C154" s="67" t="s">
        <v>2085</v>
      </c>
      <c r="D154" s="68">
        <v>3</v>
      </c>
      <c r="E154" s="69" t="s">
        <v>132</v>
      </c>
      <c r="F154" s="70">
        <v>32</v>
      </c>
      <c r="G154" s="67"/>
      <c r="H154" s="71"/>
      <c r="I154" s="72"/>
      <c r="J154" s="72"/>
      <c r="K154" s="34" t="s">
        <v>65</v>
      </c>
      <c r="L154" s="79">
        <v>154</v>
      </c>
      <c r="M154" s="79"/>
      <c r="N154" s="74"/>
      <c r="O154" s="81" t="s">
        <v>383</v>
      </c>
      <c r="P154" s="83">
        <v>43465.740752314814</v>
      </c>
      <c r="Q154" s="81" t="s">
        <v>402</v>
      </c>
      <c r="R154" s="81"/>
      <c r="S154" s="81"/>
      <c r="T154" s="81"/>
      <c r="U154" s="81"/>
      <c r="V154" s="84" t="s">
        <v>542</v>
      </c>
      <c r="W154" s="83">
        <v>43465.740752314814</v>
      </c>
      <c r="X154" s="84" t="s">
        <v>669</v>
      </c>
      <c r="Y154" s="81"/>
      <c r="Z154" s="81"/>
      <c r="AA154" s="87" t="s">
        <v>822</v>
      </c>
      <c r="AB154" s="87" t="s">
        <v>857</v>
      </c>
      <c r="AC154" s="81" t="b">
        <v>0</v>
      </c>
      <c r="AD154" s="81">
        <v>0</v>
      </c>
      <c r="AE154" s="87" t="s">
        <v>865</v>
      </c>
      <c r="AF154" s="81" t="b">
        <v>0</v>
      </c>
      <c r="AG154" s="81" t="s">
        <v>872</v>
      </c>
      <c r="AH154" s="81"/>
      <c r="AI154" s="87" t="s">
        <v>864</v>
      </c>
      <c r="AJ154" s="81" t="b">
        <v>0</v>
      </c>
      <c r="AK154" s="81">
        <v>0</v>
      </c>
      <c r="AL154" s="87" t="s">
        <v>864</v>
      </c>
      <c r="AM154" s="81" t="s">
        <v>875</v>
      </c>
      <c r="AN154" s="81" t="b">
        <v>0</v>
      </c>
      <c r="AO154" s="87" t="s">
        <v>857</v>
      </c>
      <c r="AP154" s="81" t="s">
        <v>214</v>
      </c>
      <c r="AQ154" s="81">
        <v>0</v>
      </c>
      <c r="AR154" s="81">
        <v>0</v>
      </c>
      <c r="AS154" s="81"/>
      <c r="AT154" s="81"/>
      <c r="AU154" s="81"/>
      <c r="AV154" s="81"/>
      <c r="AW154" s="81"/>
      <c r="AX154" s="81"/>
      <c r="AY154" s="81"/>
      <c r="AZ154" s="81"/>
      <c r="BA154">
        <v>1</v>
      </c>
      <c r="BB154" s="80" t="str">
        <f>REPLACE(INDEX(GroupVertices[Group],MATCH(Edges[[#This Row],[Vertex 1]],GroupVertices[Vertex],0)),1,1,"")</f>
        <v>2</v>
      </c>
      <c r="BC154" s="80" t="str">
        <f>REPLACE(INDEX(GroupVertices[Group],MATCH(Edges[[#This Row],[Vertex 2]],GroupVertices[Vertex],0)),1,1,"")</f>
        <v>2</v>
      </c>
      <c r="BD154" s="48">
        <v>1</v>
      </c>
      <c r="BE154" s="49">
        <v>2.4390243902439024</v>
      </c>
      <c r="BF154" s="48">
        <v>3</v>
      </c>
      <c r="BG154" s="49">
        <v>7.317073170731708</v>
      </c>
      <c r="BH154" s="48">
        <v>0</v>
      </c>
      <c r="BI154" s="49">
        <v>0</v>
      </c>
      <c r="BJ154" s="48">
        <v>37</v>
      </c>
      <c r="BK154" s="49">
        <v>90.2439024390244</v>
      </c>
      <c r="BL154" s="48">
        <v>41</v>
      </c>
    </row>
    <row r="155" spans="1:64" ht="15">
      <c r="A155" s="66" t="s">
        <v>362</v>
      </c>
      <c r="B155" s="66" t="s">
        <v>291</v>
      </c>
      <c r="C155" s="67" t="s">
        <v>2085</v>
      </c>
      <c r="D155" s="68">
        <v>3</v>
      </c>
      <c r="E155" s="69" t="s">
        <v>132</v>
      </c>
      <c r="F155" s="70">
        <v>32</v>
      </c>
      <c r="G155" s="67"/>
      <c r="H155" s="71"/>
      <c r="I155" s="72"/>
      <c r="J155" s="72"/>
      <c r="K155" s="34" t="s">
        <v>65</v>
      </c>
      <c r="L155" s="79">
        <v>155</v>
      </c>
      <c r="M155" s="79"/>
      <c r="N155" s="74"/>
      <c r="O155" s="81" t="s">
        <v>382</v>
      </c>
      <c r="P155" s="83">
        <v>43465.86457175926</v>
      </c>
      <c r="Q155" s="81" t="s">
        <v>385</v>
      </c>
      <c r="R155" s="81"/>
      <c r="S155" s="81"/>
      <c r="T155" s="81"/>
      <c r="U155" s="81"/>
      <c r="V155" s="84" t="s">
        <v>543</v>
      </c>
      <c r="W155" s="83">
        <v>43465.86457175926</v>
      </c>
      <c r="X155" s="84" t="s">
        <v>670</v>
      </c>
      <c r="Y155" s="81"/>
      <c r="Z155" s="81"/>
      <c r="AA155" s="87" t="s">
        <v>823</v>
      </c>
      <c r="AB155" s="81"/>
      <c r="AC155" s="81" t="b">
        <v>0</v>
      </c>
      <c r="AD155" s="81">
        <v>0</v>
      </c>
      <c r="AE155" s="87" t="s">
        <v>864</v>
      </c>
      <c r="AF155" s="81" t="b">
        <v>0</v>
      </c>
      <c r="AG155" s="81" t="s">
        <v>872</v>
      </c>
      <c r="AH155" s="81"/>
      <c r="AI155" s="87" t="s">
        <v>864</v>
      </c>
      <c r="AJ155" s="81" t="b">
        <v>0</v>
      </c>
      <c r="AK155" s="81">
        <v>105</v>
      </c>
      <c r="AL155" s="87" t="s">
        <v>852</v>
      </c>
      <c r="AM155" s="81" t="s">
        <v>874</v>
      </c>
      <c r="AN155" s="81" t="b">
        <v>0</v>
      </c>
      <c r="AO155" s="87" t="s">
        <v>852</v>
      </c>
      <c r="AP155" s="81" t="s">
        <v>214</v>
      </c>
      <c r="AQ155" s="81">
        <v>0</v>
      </c>
      <c r="AR155" s="81">
        <v>0</v>
      </c>
      <c r="AS155" s="81"/>
      <c r="AT155" s="81"/>
      <c r="AU155" s="81"/>
      <c r="AV155" s="81"/>
      <c r="AW155" s="81"/>
      <c r="AX155" s="81"/>
      <c r="AY155" s="81"/>
      <c r="AZ155" s="81"/>
      <c r="BA155">
        <v>1</v>
      </c>
      <c r="BB155" s="80" t="str">
        <f>REPLACE(INDEX(GroupVertices[Group],MATCH(Edges[[#This Row],[Vertex 1]],GroupVertices[Vertex],0)),1,1,"")</f>
        <v>1</v>
      </c>
      <c r="BC155" s="80" t="str">
        <f>REPLACE(INDEX(GroupVertices[Group],MATCH(Edges[[#This Row],[Vertex 2]],GroupVertices[Vertex],0)),1,1,"")</f>
        <v>1</v>
      </c>
      <c r="BD155" s="48">
        <v>0</v>
      </c>
      <c r="BE155" s="49">
        <v>0</v>
      </c>
      <c r="BF155" s="48">
        <v>1</v>
      </c>
      <c r="BG155" s="49">
        <v>2.7027027027027026</v>
      </c>
      <c r="BH155" s="48">
        <v>0</v>
      </c>
      <c r="BI155" s="49">
        <v>0</v>
      </c>
      <c r="BJ155" s="48">
        <v>36</v>
      </c>
      <c r="BK155" s="49">
        <v>97.29729729729729</v>
      </c>
      <c r="BL155" s="48">
        <v>37</v>
      </c>
    </row>
    <row r="156" spans="1:64" ht="15">
      <c r="A156" s="66" t="s">
        <v>291</v>
      </c>
      <c r="B156" s="66" t="s">
        <v>369</v>
      </c>
      <c r="C156" s="67" t="s">
        <v>2085</v>
      </c>
      <c r="D156" s="68">
        <v>3</v>
      </c>
      <c r="E156" s="69" t="s">
        <v>132</v>
      </c>
      <c r="F156" s="70">
        <v>32</v>
      </c>
      <c r="G156" s="67"/>
      <c r="H156" s="71"/>
      <c r="I156" s="72"/>
      <c r="J156" s="72"/>
      <c r="K156" s="34" t="s">
        <v>65</v>
      </c>
      <c r="L156" s="79">
        <v>156</v>
      </c>
      <c r="M156" s="79"/>
      <c r="N156" s="74"/>
      <c r="O156" s="81" t="s">
        <v>383</v>
      </c>
      <c r="P156" s="83">
        <v>43462.31841435185</v>
      </c>
      <c r="Q156" s="81" t="s">
        <v>389</v>
      </c>
      <c r="R156" s="81"/>
      <c r="S156" s="81"/>
      <c r="T156" s="81" t="s">
        <v>426</v>
      </c>
      <c r="U156" s="81"/>
      <c r="V156" s="84" t="s">
        <v>472</v>
      </c>
      <c r="W156" s="83">
        <v>43462.31841435185</v>
      </c>
      <c r="X156" s="84" t="s">
        <v>671</v>
      </c>
      <c r="Y156" s="81"/>
      <c r="Z156" s="81"/>
      <c r="AA156" s="87" t="s">
        <v>824</v>
      </c>
      <c r="AB156" s="81"/>
      <c r="AC156" s="81" t="b">
        <v>0</v>
      </c>
      <c r="AD156" s="81">
        <v>16</v>
      </c>
      <c r="AE156" s="87" t="s">
        <v>864</v>
      </c>
      <c r="AF156" s="81" t="b">
        <v>0</v>
      </c>
      <c r="AG156" s="81" t="s">
        <v>872</v>
      </c>
      <c r="AH156" s="81"/>
      <c r="AI156" s="87" t="s">
        <v>864</v>
      </c>
      <c r="AJ156" s="81" t="b">
        <v>0</v>
      </c>
      <c r="AK156" s="81">
        <v>7</v>
      </c>
      <c r="AL156" s="87" t="s">
        <v>864</v>
      </c>
      <c r="AM156" s="81" t="s">
        <v>876</v>
      </c>
      <c r="AN156" s="81" t="b">
        <v>0</v>
      </c>
      <c r="AO156" s="87" t="s">
        <v>824</v>
      </c>
      <c r="AP156" s="81" t="s">
        <v>382</v>
      </c>
      <c r="AQ156" s="81">
        <v>0</v>
      </c>
      <c r="AR156" s="81">
        <v>0</v>
      </c>
      <c r="AS156" s="81"/>
      <c r="AT156" s="81"/>
      <c r="AU156" s="81"/>
      <c r="AV156" s="81"/>
      <c r="AW156" s="81"/>
      <c r="AX156" s="81"/>
      <c r="AY156" s="81"/>
      <c r="AZ156" s="81"/>
      <c r="BA156">
        <v>1</v>
      </c>
      <c r="BB156" s="80" t="str">
        <f>REPLACE(INDEX(GroupVertices[Group],MATCH(Edges[[#This Row],[Vertex 1]],GroupVertices[Vertex],0)),1,1,"")</f>
        <v>1</v>
      </c>
      <c r="BC156" s="80" t="str">
        <f>REPLACE(INDEX(GroupVertices[Group],MATCH(Edges[[#This Row],[Vertex 2]],GroupVertices[Vertex],0)),1,1,"")</f>
        <v>3</v>
      </c>
      <c r="BD156" s="48"/>
      <c r="BE156" s="49"/>
      <c r="BF156" s="48"/>
      <c r="BG156" s="49"/>
      <c r="BH156" s="48"/>
      <c r="BI156" s="49"/>
      <c r="BJ156" s="48"/>
      <c r="BK156" s="49"/>
      <c r="BL156" s="48"/>
    </row>
    <row r="157" spans="1:64" ht="15">
      <c r="A157" s="66" t="s">
        <v>363</v>
      </c>
      <c r="B157" s="66" t="s">
        <v>369</v>
      </c>
      <c r="C157" s="67" t="s">
        <v>2085</v>
      </c>
      <c r="D157" s="68">
        <v>3</v>
      </c>
      <c r="E157" s="69" t="s">
        <v>132</v>
      </c>
      <c r="F157" s="70">
        <v>32</v>
      </c>
      <c r="G157" s="67"/>
      <c r="H157" s="71"/>
      <c r="I157" s="72"/>
      <c r="J157" s="72"/>
      <c r="K157" s="34" t="s">
        <v>65</v>
      </c>
      <c r="L157" s="79">
        <v>157</v>
      </c>
      <c r="M157" s="79"/>
      <c r="N157" s="74"/>
      <c r="O157" s="81" t="s">
        <v>383</v>
      </c>
      <c r="P157" s="83">
        <v>43462.44520833333</v>
      </c>
      <c r="Q157" s="81" t="s">
        <v>389</v>
      </c>
      <c r="R157" s="81"/>
      <c r="S157" s="81"/>
      <c r="T157" s="81"/>
      <c r="U157" s="81"/>
      <c r="V157" s="84" t="s">
        <v>544</v>
      </c>
      <c r="W157" s="83">
        <v>43462.44520833333</v>
      </c>
      <c r="X157" s="84" t="s">
        <v>672</v>
      </c>
      <c r="Y157" s="81"/>
      <c r="Z157" s="81"/>
      <c r="AA157" s="87" t="s">
        <v>825</v>
      </c>
      <c r="AB157" s="81"/>
      <c r="AC157" s="81" t="b">
        <v>0</v>
      </c>
      <c r="AD157" s="81">
        <v>0</v>
      </c>
      <c r="AE157" s="87" t="s">
        <v>864</v>
      </c>
      <c r="AF157" s="81" t="b">
        <v>0</v>
      </c>
      <c r="AG157" s="81" t="s">
        <v>872</v>
      </c>
      <c r="AH157" s="81"/>
      <c r="AI157" s="87" t="s">
        <v>864</v>
      </c>
      <c r="AJ157" s="81" t="b">
        <v>0</v>
      </c>
      <c r="AK157" s="81">
        <v>7</v>
      </c>
      <c r="AL157" s="87" t="s">
        <v>824</v>
      </c>
      <c r="AM157" s="81" t="s">
        <v>876</v>
      </c>
      <c r="AN157" s="81" t="b">
        <v>0</v>
      </c>
      <c r="AO157" s="87" t="s">
        <v>824</v>
      </c>
      <c r="AP157" s="81" t="s">
        <v>214</v>
      </c>
      <c r="AQ157" s="81">
        <v>0</v>
      </c>
      <c r="AR157" s="81">
        <v>0</v>
      </c>
      <c r="AS157" s="81"/>
      <c r="AT157" s="81"/>
      <c r="AU157" s="81"/>
      <c r="AV157" s="81"/>
      <c r="AW157" s="81"/>
      <c r="AX157" s="81"/>
      <c r="AY157" s="81"/>
      <c r="AZ157" s="81"/>
      <c r="BA157">
        <v>1</v>
      </c>
      <c r="BB157" s="80" t="str">
        <f>REPLACE(INDEX(GroupVertices[Group],MATCH(Edges[[#This Row],[Vertex 1]],GroupVertices[Vertex],0)),1,1,"")</f>
        <v>2</v>
      </c>
      <c r="BC157" s="80" t="str">
        <f>REPLACE(INDEX(GroupVertices[Group],MATCH(Edges[[#This Row],[Vertex 2]],GroupVertices[Vertex],0)),1,1,"")</f>
        <v>3</v>
      </c>
      <c r="BD157" s="48"/>
      <c r="BE157" s="49"/>
      <c r="BF157" s="48"/>
      <c r="BG157" s="49"/>
      <c r="BH157" s="48"/>
      <c r="BI157" s="49"/>
      <c r="BJ157" s="48"/>
      <c r="BK157" s="49"/>
      <c r="BL157" s="48"/>
    </row>
    <row r="158" spans="1:64" ht="15">
      <c r="A158" s="66" t="s">
        <v>291</v>
      </c>
      <c r="B158" s="66" t="s">
        <v>370</v>
      </c>
      <c r="C158" s="67" t="s">
        <v>2085</v>
      </c>
      <c r="D158" s="68">
        <v>3</v>
      </c>
      <c r="E158" s="69" t="s">
        <v>132</v>
      </c>
      <c r="F158" s="70">
        <v>32</v>
      </c>
      <c r="G158" s="67"/>
      <c r="H158" s="71"/>
      <c r="I158" s="72"/>
      <c r="J158" s="72"/>
      <c r="K158" s="34" t="s">
        <v>65</v>
      </c>
      <c r="L158" s="79">
        <v>158</v>
      </c>
      <c r="M158" s="79"/>
      <c r="N158" s="74"/>
      <c r="O158" s="81" t="s">
        <v>383</v>
      </c>
      <c r="P158" s="83">
        <v>43462.31841435185</v>
      </c>
      <c r="Q158" s="81" t="s">
        <v>389</v>
      </c>
      <c r="R158" s="81"/>
      <c r="S158" s="81"/>
      <c r="T158" s="81" t="s">
        <v>426</v>
      </c>
      <c r="U158" s="81"/>
      <c r="V158" s="84" t="s">
        <v>472</v>
      </c>
      <c r="W158" s="83">
        <v>43462.31841435185</v>
      </c>
      <c r="X158" s="84" t="s">
        <v>671</v>
      </c>
      <c r="Y158" s="81"/>
      <c r="Z158" s="81"/>
      <c r="AA158" s="87" t="s">
        <v>824</v>
      </c>
      <c r="AB158" s="81"/>
      <c r="AC158" s="81" t="b">
        <v>0</v>
      </c>
      <c r="AD158" s="81">
        <v>16</v>
      </c>
      <c r="AE158" s="87" t="s">
        <v>864</v>
      </c>
      <c r="AF158" s="81" t="b">
        <v>0</v>
      </c>
      <c r="AG158" s="81" t="s">
        <v>872</v>
      </c>
      <c r="AH158" s="81"/>
      <c r="AI158" s="87" t="s">
        <v>864</v>
      </c>
      <c r="AJ158" s="81" t="b">
        <v>0</v>
      </c>
      <c r="AK158" s="81">
        <v>7</v>
      </c>
      <c r="AL158" s="87" t="s">
        <v>864</v>
      </c>
      <c r="AM158" s="81" t="s">
        <v>876</v>
      </c>
      <c r="AN158" s="81" t="b">
        <v>0</v>
      </c>
      <c r="AO158" s="87" t="s">
        <v>824</v>
      </c>
      <c r="AP158" s="81" t="s">
        <v>382</v>
      </c>
      <c r="AQ158" s="81">
        <v>0</v>
      </c>
      <c r="AR158" s="81">
        <v>0</v>
      </c>
      <c r="AS158" s="81"/>
      <c r="AT158" s="81"/>
      <c r="AU158" s="81"/>
      <c r="AV158" s="81"/>
      <c r="AW158" s="81"/>
      <c r="AX158" s="81"/>
      <c r="AY158" s="81"/>
      <c r="AZ158" s="81"/>
      <c r="BA158">
        <v>1</v>
      </c>
      <c r="BB158" s="80" t="str">
        <f>REPLACE(INDEX(GroupVertices[Group],MATCH(Edges[[#This Row],[Vertex 1]],GroupVertices[Vertex],0)),1,1,"")</f>
        <v>1</v>
      </c>
      <c r="BC158" s="80" t="str">
        <f>REPLACE(INDEX(GroupVertices[Group],MATCH(Edges[[#This Row],[Vertex 2]],GroupVertices[Vertex],0)),1,1,"")</f>
        <v>3</v>
      </c>
      <c r="BD158" s="48">
        <v>1</v>
      </c>
      <c r="BE158" s="49">
        <v>4.545454545454546</v>
      </c>
      <c r="BF158" s="48">
        <v>1</v>
      </c>
      <c r="BG158" s="49">
        <v>4.545454545454546</v>
      </c>
      <c r="BH158" s="48">
        <v>0</v>
      </c>
      <c r="BI158" s="49">
        <v>0</v>
      </c>
      <c r="BJ158" s="48">
        <v>20</v>
      </c>
      <c r="BK158" s="49">
        <v>90.9090909090909</v>
      </c>
      <c r="BL158" s="48">
        <v>22</v>
      </c>
    </row>
    <row r="159" spans="1:64" ht="15">
      <c r="A159" s="66" t="s">
        <v>363</v>
      </c>
      <c r="B159" s="66" t="s">
        <v>370</v>
      </c>
      <c r="C159" s="67" t="s">
        <v>2085</v>
      </c>
      <c r="D159" s="68">
        <v>3</v>
      </c>
      <c r="E159" s="69" t="s">
        <v>132</v>
      </c>
      <c r="F159" s="70">
        <v>32</v>
      </c>
      <c r="G159" s="67"/>
      <c r="H159" s="71"/>
      <c r="I159" s="72"/>
      <c r="J159" s="72"/>
      <c r="K159" s="34" t="s">
        <v>65</v>
      </c>
      <c r="L159" s="79">
        <v>159</v>
      </c>
      <c r="M159" s="79"/>
      <c r="N159" s="74"/>
      <c r="O159" s="81" t="s">
        <v>383</v>
      </c>
      <c r="P159" s="83">
        <v>43462.44520833333</v>
      </c>
      <c r="Q159" s="81" t="s">
        <v>389</v>
      </c>
      <c r="R159" s="81"/>
      <c r="S159" s="81"/>
      <c r="T159" s="81"/>
      <c r="U159" s="81"/>
      <c r="V159" s="84" t="s">
        <v>544</v>
      </c>
      <c r="W159" s="83">
        <v>43462.44520833333</v>
      </c>
      <c r="X159" s="84" t="s">
        <v>672</v>
      </c>
      <c r="Y159" s="81"/>
      <c r="Z159" s="81"/>
      <c r="AA159" s="87" t="s">
        <v>825</v>
      </c>
      <c r="AB159" s="81"/>
      <c r="AC159" s="81" t="b">
        <v>0</v>
      </c>
      <c r="AD159" s="81">
        <v>0</v>
      </c>
      <c r="AE159" s="87" t="s">
        <v>864</v>
      </c>
      <c r="AF159" s="81" t="b">
        <v>0</v>
      </c>
      <c r="AG159" s="81" t="s">
        <v>872</v>
      </c>
      <c r="AH159" s="81"/>
      <c r="AI159" s="87" t="s">
        <v>864</v>
      </c>
      <c r="AJ159" s="81" t="b">
        <v>0</v>
      </c>
      <c r="AK159" s="81">
        <v>7</v>
      </c>
      <c r="AL159" s="87" t="s">
        <v>824</v>
      </c>
      <c r="AM159" s="81" t="s">
        <v>876</v>
      </c>
      <c r="AN159" s="81" t="b">
        <v>0</v>
      </c>
      <c r="AO159" s="87" t="s">
        <v>824</v>
      </c>
      <c r="AP159" s="81" t="s">
        <v>214</v>
      </c>
      <c r="AQ159" s="81">
        <v>0</v>
      </c>
      <c r="AR159" s="81">
        <v>0</v>
      </c>
      <c r="AS159" s="81"/>
      <c r="AT159" s="81"/>
      <c r="AU159" s="81"/>
      <c r="AV159" s="81"/>
      <c r="AW159" s="81"/>
      <c r="AX159" s="81"/>
      <c r="AY159" s="81"/>
      <c r="AZ159" s="81"/>
      <c r="BA159">
        <v>1</v>
      </c>
      <c r="BB159" s="80" t="str">
        <f>REPLACE(INDEX(GroupVertices[Group],MATCH(Edges[[#This Row],[Vertex 1]],GroupVertices[Vertex],0)),1,1,"")</f>
        <v>2</v>
      </c>
      <c r="BC159" s="80" t="str">
        <f>REPLACE(INDEX(GroupVertices[Group],MATCH(Edges[[#This Row],[Vertex 2]],GroupVertices[Vertex],0)),1,1,"")</f>
        <v>3</v>
      </c>
      <c r="BD159" s="48"/>
      <c r="BE159" s="49"/>
      <c r="BF159" s="48"/>
      <c r="BG159" s="49"/>
      <c r="BH159" s="48"/>
      <c r="BI159" s="49"/>
      <c r="BJ159" s="48"/>
      <c r="BK159" s="49"/>
      <c r="BL159" s="48"/>
    </row>
    <row r="160" spans="1:64" ht="15">
      <c r="A160" s="66" t="s">
        <v>364</v>
      </c>
      <c r="B160" s="66" t="s">
        <v>379</v>
      </c>
      <c r="C160" s="67" t="s">
        <v>2085</v>
      </c>
      <c r="D160" s="68">
        <v>3</v>
      </c>
      <c r="E160" s="69" t="s">
        <v>132</v>
      </c>
      <c r="F160" s="70">
        <v>32</v>
      </c>
      <c r="G160" s="67"/>
      <c r="H160" s="71"/>
      <c r="I160" s="72"/>
      <c r="J160" s="72"/>
      <c r="K160" s="34" t="s">
        <v>65</v>
      </c>
      <c r="L160" s="79">
        <v>160</v>
      </c>
      <c r="M160" s="79"/>
      <c r="N160" s="74"/>
      <c r="O160" s="81" t="s">
        <v>383</v>
      </c>
      <c r="P160" s="83">
        <v>43463.97001157407</v>
      </c>
      <c r="Q160" s="81" t="s">
        <v>403</v>
      </c>
      <c r="R160" s="81"/>
      <c r="S160" s="81"/>
      <c r="T160" s="81"/>
      <c r="U160" s="81"/>
      <c r="V160" s="84" t="s">
        <v>545</v>
      </c>
      <c r="W160" s="83">
        <v>43463.97001157407</v>
      </c>
      <c r="X160" s="84" t="s">
        <v>673</v>
      </c>
      <c r="Y160" s="81"/>
      <c r="Z160" s="81"/>
      <c r="AA160" s="87" t="s">
        <v>826</v>
      </c>
      <c r="AB160" s="87" t="s">
        <v>852</v>
      </c>
      <c r="AC160" s="81" t="b">
        <v>0</v>
      </c>
      <c r="AD160" s="81">
        <v>1</v>
      </c>
      <c r="AE160" s="87" t="s">
        <v>865</v>
      </c>
      <c r="AF160" s="81" t="b">
        <v>0</v>
      </c>
      <c r="AG160" s="81" t="s">
        <v>872</v>
      </c>
      <c r="AH160" s="81"/>
      <c r="AI160" s="87" t="s">
        <v>864</v>
      </c>
      <c r="AJ160" s="81" t="b">
        <v>0</v>
      </c>
      <c r="AK160" s="81">
        <v>0</v>
      </c>
      <c r="AL160" s="87" t="s">
        <v>864</v>
      </c>
      <c r="AM160" s="81" t="s">
        <v>874</v>
      </c>
      <c r="AN160" s="81" t="b">
        <v>0</v>
      </c>
      <c r="AO160" s="87" t="s">
        <v>852</v>
      </c>
      <c r="AP160" s="81" t="s">
        <v>214</v>
      </c>
      <c r="AQ160" s="81">
        <v>0</v>
      </c>
      <c r="AR160" s="81">
        <v>0</v>
      </c>
      <c r="AS160" s="81"/>
      <c r="AT160" s="81"/>
      <c r="AU160" s="81"/>
      <c r="AV160" s="81"/>
      <c r="AW160" s="81"/>
      <c r="AX160" s="81"/>
      <c r="AY160" s="81"/>
      <c r="AZ160" s="81"/>
      <c r="BA160">
        <v>1</v>
      </c>
      <c r="BB160" s="80" t="str">
        <f>REPLACE(INDEX(GroupVertices[Group],MATCH(Edges[[#This Row],[Vertex 1]],GroupVertices[Vertex],0)),1,1,"")</f>
        <v>2</v>
      </c>
      <c r="BC160" s="80" t="str">
        <f>REPLACE(INDEX(GroupVertices[Group],MATCH(Edges[[#This Row],[Vertex 2]],GroupVertices[Vertex],0)),1,1,"")</f>
        <v>2</v>
      </c>
      <c r="BD160" s="48">
        <v>0</v>
      </c>
      <c r="BE160" s="49">
        <v>0</v>
      </c>
      <c r="BF160" s="48">
        <v>0</v>
      </c>
      <c r="BG160" s="49">
        <v>0</v>
      </c>
      <c r="BH160" s="48">
        <v>0</v>
      </c>
      <c r="BI160" s="49">
        <v>0</v>
      </c>
      <c r="BJ160" s="48">
        <v>16</v>
      </c>
      <c r="BK160" s="49">
        <v>100</v>
      </c>
      <c r="BL160" s="48">
        <v>16</v>
      </c>
    </row>
    <row r="161" spans="1:64" ht="15">
      <c r="A161" s="66" t="s">
        <v>363</v>
      </c>
      <c r="B161" s="66" t="s">
        <v>379</v>
      </c>
      <c r="C161" s="67" t="s">
        <v>2085</v>
      </c>
      <c r="D161" s="68">
        <v>3</v>
      </c>
      <c r="E161" s="69" t="s">
        <v>132</v>
      </c>
      <c r="F161" s="70">
        <v>32</v>
      </c>
      <c r="G161" s="67"/>
      <c r="H161" s="71"/>
      <c r="I161" s="72"/>
      <c r="J161" s="72"/>
      <c r="K161" s="34" t="s">
        <v>65</v>
      </c>
      <c r="L161" s="79">
        <v>161</v>
      </c>
      <c r="M161" s="79"/>
      <c r="N161" s="74"/>
      <c r="O161" s="81" t="s">
        <v>383</v>
      </c>
      <c r="P161" s="83">
        <v>43463.97081018519</v>
      </c>
      <c r="Q161" s="81" t="s">
        <v>404</v>
      </c>
      <c r="R161" s="81"/>
      <c r="S161" s="81"/>
      <c r="T161" s="81"/>
      <c r="U161" s="81"/>
      <c r="V161" s="84" t="s">
        <v>544</v>
      </c>
      <c r="W161" s="83">
        <v>43463.97081018519</v>
      </c>
      <c r="X161" s="84" t="s">
        <v>674</v>
      </c>
      <c r="Y161" s="81"/>
      <c r="Z161" s="81"/>
      <c r="AA161" s="87" t="s">
        <v>827</v>
      </c>
      <c r="AB161" s="87" t="s">
        <v>826</v>
      </c>
      <c r="AC161" s="81" t="b">
        <v>0</v>
      </c>
      <c r="AD161" s="81">
        <v>1</v>
      </c>
      <c r="AE161" s="87" t="s">
        <v>868</v>
      </c>
      <c r="AF161" s="81" t="b">
        <v>0</v>
      </c>
      <c r="AG161" s="81" t="s">
        <v>872</v>
      </c>
      <c r="AH161" s="81"/>
      <c r="AI161" s="87" t="s">
        <v>864</v>
      </c>
      <c r="AJ161" s="81" t="b">
        <v>0</v>
      </c>
      <c r="AK161" s="81">
        <v>0</v>
      </c>
      <c r="AL161" s="87" t="s">
        <v>864</v>
      </c>
      <c r="AM161" s="81" t="s">
        <v>876</v>
      </c>
      <c r="AN161" s="81" t="b">
        <v>0</v>
      </c>
      <c r="AO161" s="87" t="s">
        <v>826</v>
      </c>
      <c r="AP161" s="81" t="s">
        <v>214</v>
      </c>
      <c r="AQ161" s="81">
        <v>0</v>
      </c>
      <c r="AR161" s="81">
        <v>0</v>
      </c>
      <c r="AS161" s="81"/>
      <c r="AT161" s="81"/>
      <c r="AU161" s="81"/>
      <c r="AV161" s="81"/>
      <c r="AW161" s="81"/>
      <c r="AX161" s="81"/>
      <c r="AY161" s="81"/>
      <c r="AZ161" s="81"/>
      <c r="BA161">
        <v>1</v>
      </c>
      <c r="BB161" s="80" t="str">
        <f>REPLACE(INDEX(GroupVertices[Group],MATCH(Edges[[#This Row],[Vertex 1]],GroupVertices[Vertex],0)),1,1,"")</f>
        <v>2</v>
      </c>
      <c r="BC161" s="80" t="str">
        <f>REPLACE(INDEX(GroupVertices[Group],MATCH(Edges[[#This Row],[Vertex 2]],GroupVertices[Vertex],0)),1,1,"")</f>
        <v>2</v>
      </c>
      <c r="BD161" s="48">
        <v>0</v>
      </c>
      <c r="BE161" s="49">
        <v>0</v>
      </c>
      <c r="BF161" s="48">
        <v>0</v>
      </c>
      <c r="BG161" s="49">
        <v>0</v>
      </c>
      <c r="BH161" s="48">
        <v>0</v>
      </c>
      <c r="BI161" s="49">
        <v>0</v>
      </c>
      <c r="BJ161" s="48">
        <v>8</v>
      </c>
      <c r="BK161" s="49">
        <v>100</v>
      </c>
      <c r="BL161" s="48">
        <v>8</v>
      </c>
    </row>
    <row r="162" spans="1:64" ht="15">
      <c r="A162" s="66" t="s">
        <v>364</v>
      </c>
      <c r="B162" s="66" t="s">
        <v>363</v>
      </c>
      <c r="C162" s="67" t="s">
        <v>2085</v>
      </c>
      <c r="D162" s="68">
        <v>3</v>
      </c>
      <c r="E162" s="69" t="s">
        <v>132</v>
      </c>
      <c r="F162" s="70">
        <v>32</v>
      </c>
      <c r="G162" s="67"/>
      <c r="H162" s="71"/>
      <c r="I162" s="72"/>
      <c r="J162" s="72"/>
      <c r="K162" s="34" t="s">
        <v>66</v>
      </c>
      <c r="L162" s="79">
        <v>162</v>
      </c>
      <c r="M162" s="79"/>
      <c r="N162" s="74"/>
      <c r="O162" s="81" t="s">
        <v>383</v>
      </c>
      <c r="P162" s="83">
        <v>43463.97001157407</v>
      </c>
      <c r="Q162" s="81" t="s">
        <v>403</v>
      </c>
      <c r="R162" s="81"/>
      <c r="S162" s="81"/>
      <c r="T162" s="81"/>
      <c r="U162" s="81"/>
      <c r="V162" s="84" t="s">
        <v>545</v>
      </c>
      <c r="W162" s="83">
        <v>43463.97001157407</v>
      </c>
      <c r="X162" s="84" t="s">
        <v>673</v>
      </c>
      <c r="Y162" s="81"/>
      <c r="Z162" s="81"/>
      <c r="AA162" s="87" t="s">
        <v>826</v>
      </c>
      <c r="AB162" s="87" t="s">
        <v>852</v>
      </c>
      <c r="AC162" s="81" t="b">
        <v>0</v>
      </c>
      <c r="AD162" s="81">
        <v>1</v>
      </c>
      <c r="AE162" s="87" t="s">
        <v>865</v>
      </c>
      <c r="AF162" s="81" t="b">
        <v>0</v>
      </c>
      <c r="AG162" s="81" t="s">
        <v>872</v>
      </c>
      <c r="AH162" s="81"/>
      <c r="AI162" s="87" t="s">
        <v>864</v>
      </c>
      <c r="AJ162" s="81" t="b">
        <v>0</v>
      </c>
      <c r="AK162" s="81">
        <v>0</v>
      </c>
      <c r="AL162" s="87" t="s">
        <v>864</v>
      </c>
      <c r="AM162" s="81" t="s">
        <v>874</v>
      </c>
      <c r="AN162" s="81" t="b">
        <v>0</v>
      </c>
      <c r="AO162" s="87" t="s">
        <v>852</v>
      </c>
      <c r="AP162" s="81" t="s">
        <v>214</v>
      </c>
      <c r="AQ162" s="81">
        <v>0</v>
      </c>
      <c r="AR162" s="81">
        <v>0</v>
      </c>
      <c r="AS162" s="81"/>
      <c r="AT162" s="81"/>
      <c r="AU162" s="81"/>
      <c r="AV162" s="81"/>
      <c r="AW162" s="81"/>
      <c r="AX162" s="81"/>
      <c r="AY162" s="81"/>
      <c r="AZ162" s="81"/>
      <c r="BA162">
        <v>1</v>
      </c>
      <c r="BB162" s="80" t="str">
        <f>REPLACE(INDEX(GroupVertices[Group],MATCH(Edges[[#This Row],[Vertex 1]],GroupVertices[Vertex],0)),1,1,"")</f>
        <v>2</v>
      </c>
      <c r="BC162" s="80" t="str">
        <f>REPLACE(INDEX(GroupVertices[Group],MATCH(Edges[[#This Row],[Vertex 2]],GroupVertices[Vertex],0)),1,1,"")</f>
        <v>2</v>
      </c>
      <c r="BD162" s="48"/>
      <c r="BE162" s="49"/>
      <c r="BF162" s="48"/>
      <c r="BG162" s="49"/>
      <c r="BH162" s="48"/>
      <c r="BI162" s="49"/>
      <c r="BJ162" s="48"/>
      <c r="BK162" s="49"/>
      <c r="BL162" s="48"/>
    </row>
    <row r="163" spans="1:64" ht="15">
      <c r="A163" s="66" t="s">
        <v>364</v>
      </c>
      <c r="B163" s="66" t="s">
        <v>291</v>
      </c>
      <c r="C163" s="67" t="s">
        <v>2085</v>
      </c>
      <c r="D163" s="68">
        <v>3</v>
      </c>
      <c r="E163" s="69" t="s">
        <v>132</v>
      </c>
      <c r="F163" s="70">
        <v>32</v>
      </c>
      <c r="G163" s="67"/>
      <c r="H163" s="71"/>
      <c r="I163" s="72"/>
      <c r="J163" s="72"/>
      <c r="K163" s="34" t="s">
        <v>65</v>
      </c>
      <c r="L163" s="79">
        <v>163</v>
      </c>
      <c r="M163" s="79"/>
      <c r="N163" s="74"/>
      <c r="O163" s="81" t="s">
        <v>384</v>
      </c>
      <c r="P163" s="83">
        <v>43463.97001157407</v>
      </c>
      <c r="Q163" s="81" t="s">
        <v>403</v>
      </c>
      <c r="R163" s="81"/>
      <c r="S163" s="81"/>
      <c r="T163" s="81"/>
      <c r="U163" s="81"/>
      <c r="V163" s="84" t="s">
        <v>545</v>
      </c>
      <c r="W163" s="83">
        <v>43463.97001157407</v>
      </c>
      <c r="X163" s="84" t="s">
        <v>673</v>
      </c>
      <c r="Y163" s="81"/>
      <c r="Z163" s="81"/>
      <c r="AA163" s="87" t="s">
        <v>826</v>
      </c>
      <c r="AB163" s="87" t="s">
        <v>852</v>
      </c>
      <c r="AC163" s="81" t="b">
        <v>0</v>
      </c>
      <c r="AD163" s="81">
        <v>1</v>
      </c>
      <c r="AE163" s="87" t="s">
        <v>865</v>
      </c>
      <c r="AF163" s="81" t="b">
        <v>0</v>
      </c>
      <c r="AG163" s="81" t="s">
        <v>872</v>
      </c>
      <c r="AH163" s="81"/>
      <c r="AI163" s="87" t="s">
        <v>864</v>
      </c>
      <c r="AJ163" s="81" t="b">
        <v>0</v>
      </c>
      <c r="AK163" s="81">
        <v>0</v>
      </c>
      <c r="AL163" s="87" t="s">
        <v>864</v>
      </c>
      <c r="AM163" s="81" t="s">
        <v>874</v>
      </c>
      <c r="AN163" s="81" t="b">
        <v>0</v>
      </c>
      <c r="AO163" s="87" t="s">
        <v>852</v>
      </c>
      <c r="AP163" s="81" t="s">
        <v>214</v>
      </c>
      <c r="AQ163" s="81">
        <v>0</v>
      </c>
      <c r="AR163" s="81">
        <v>0</v>
      </c>
      <c r="AS163" s="81"/>
      <c r="AT163" s="81"/>
      <c r="AU163" s="81"/>
      <c r="AV163" s="81"/>
      <c r="AW163" s="81"/>
      <c r="AX163" s="81"/>
      <c r="AY163" s="81"/>
      <c r="AZ163" s="81"/>
      <c r="BA163">
        <v>1</v>
      </c>
      <c r="BB163" s="80" t="str">
        <f>REPLACE(INDEX(GroupVertices[Group],MATCH(Edges[[#This Row],[Vertex 1]],GroupVertices[Vertex],0)),1,1,"")</f>
        <v>2</v>
      </c>
      <c r="BC163" s="80" t="str">
        <f>REPLACE(INDEX(GroupVertices[Group],MATCH(Edges[[#This Row],[Vertex 2]],GroupVertices[Vertex],0)),1,1,"")</f>
        <v>1</v>
      </c>
      <c r="BD163" s="48"/>
      <c r="BE163" s="49"/>
      <c r="BF163" s="48"/>
      <c r="BG163" s="49"/>
      <c r="BH163" s="48"/>
      <c r="BI163" s="49"/>
      <c r="BJ163" s="48"/>
      <c r="BK163" s="49"/>
      <c r="BL163" s="48"/>
    </row>
    <row r="164" spans="1:64" ht="15">
      <c r="A164" s="66" t="s">
        <v>363</v>
      </c>
      <c r="B164" s="66" t="s">
        <v>364</v>
      </c>
      <c r="C164" s="67" t="s">
        <v>2085</v>
      </c>
      <c r="D164" s="68">
        <v>3</v>
      </c>
      <c r="E164" s="69" t="s">
        <v>132</v>
      </c>
      <c r="F164" s="70">
        <v>32</v>
      </c>
      <c r="G164" s="67"/>
      <c r="H164" s="71"/>
      <c r="I164" s="72"/>
      <c r="J164" s="72"/>
      <c r="K164" s="34" t="s">
        <v>66</v>
      </c>
      <c r="L164" s="79">
        <v>164</v>
      </c>
      <c r="M164" s="79"/>
      <c r="N164" s="74"/>
      <c r="O164" s="81" t="s">
        <v>384</v>
      </c>
      <c r="P164" s="83">
        <v>43463.97081018519</v>
      </c>
      <c r="Q164" s="81" t="s">
        <v>404</v>
      </c>
      <c r="R164" s="81"/>
      <c r="S164" s="81"/>
      <c r="T164" s="81"/>
      <c r="U164" s="81"/>
      <c r="V164" s="84" t="s">
        <v>544</v>
      </c>
      <c r="W164" s="83">
        <v>43463.97081018519</v>
      </c>
      <c r="X164" s="84" t="s">
        <v>674</v>
      </c>
      <c r="Y164" s="81"/>
      <c r="Z164" s="81"/>
      <c r="AA164" s="87" t="s">
        <v>827</v>
      </c>
      <c r="AB164" s="87" t="s">
        <v>826</v>
      </c>
      <c r="AC164" s="81" t="b">
        <v>0</v>
      </c>
      <c r="AD164" s="81">
        <v>1</v>
      </c>
      <c r="AE164" s="87" t="s">
        <v>868</v>
      </c>
      <c r="AF164" s="81" t="b">
        <v>0</v>
      </c>
      <c r="AG164" s="81" t="s">
        <v>872</v>
      </c>
      <c r="AH164" s="81"/>
      <c r="AI164" s="87" t="s">
        <v>864</v>
      </c>
      <c r="AJ164" s="81" t="b">
        <v>0</v>
      </c>
      <c r="AK164" s="81">
        <v>0</v>
      </c>
      <c r="AL164" s="87" t="s">
        <v>864</v>
      </c>
      <c r="AM164" s="81" t="s">
        <v>876</v>
      </c>
      <c r="AN164" s="81" t="b">
        <v>0</v>
      </c>
      <c r="AO164" s="87" t="s">
        <v>826</v>
      </c>
      <c r="AP164" s="81" t="s">
        <v>214</v>
      </c>
      <c r="AQ164" s="81">
        <v>0</v>
      </c>
      <c r="AR164" s="81">
        <v>0</v>
      </c>
      <c r="AS164" s="81"/>
      <c r="AT164" s="81"/>
      <c r="AU164" s="81"/>
      <c r="AV164" s="81"/>
      <c r="AW164" s="81"/>
      <c r="AX164" s="81"/>
      <c r="AY164" s="81"/>
      <c r="AZ164" s="81"/>
      <c r="BA164">
        <v>1</v>
      </c>
      <c r="BB164" s="80" t="str">
        <f>REPLACE(INDEX(GroupVertices[Group],MATCH(Edges[[#This Row],[Vertex 1]],GroupVertices[Vertex],0)),1,1,"")</f>
        <v>2</v>
      </c>
      <c r="BC164" s="80" t="str">
        <f>REPLACE(INDEX(GroupVertices[Group],MATCH(Edges[[#This Row],[Vertex 2]],GroupVertices[Vertex],0)),1,1,"")</f>
        <v>2</v>
      </c>
      <c r="BD164" s="48"/>
      <c r="BE164" s="49"/>
      <c r="BF164" s="48"/>
      <c r="BG164" s="49"/>
      <c r="BH164" s="48"/>
      <c r="BI164" s="49"/>
      <c r="BJ164" s="48"/>
      <c r="BK164" s="49"/>
      <c r="BL164" s="48"/>
    </row>
    <row r="165" spans="1:64" ht="15">
      <c r="A165" s="66" t="s">
        <v>363</v>
      </c>
      <c r="B165" s="66" t="s">
        <v>380</v>
      </c>
      <c r="C165" s="67" t="s">
        <v>2086</v>
      </c>
      <c r="D165" s="68">
        <v>4.75</v>
      </c>
      <c r="E165" s="69" t="s">
        <v>136</v>
      </c>
      <c r="F165" s="70">
        <v>29.11111111111111</v>
      </c>
      <c r="G165" s="67"/>
      <c r="H165" s="71"/>
      <c r="I165" s="72"/>
      <c r="J165" s="72"/>
      <c r="K165" s="34" t="s">
        <v>65</v>
      </c>
      <c r="L165" s="79">
        <v>165</v>
      </c>
      <c r="M165" s="79"/>
      <c r="N165" s="74"/>
      <c r="O165" s="81" t="s">
        <v>383</v>
      </c>
      <c r="P165" s="83">
        <v>43465.81744212963</v>
      </c>
      <c r="Q165" s="81" t="s">
        <v>405</v>
      </c>
      <c r="R165" s="81"/>
      <c r="S165" s="81"/>
      <c r="T165" s="81"/>
      <c r="U165" s="81"/>
      <c r="V165" s="84" t="s">
        <v>544</v>
      </c>
      <c r="W165" s="83">
        <v>43465.81744212963</v>
      </c>
      <c r="X165" s="84" t="s">
        <v>675</v>
      </c>
      <c r="Y165" s="81"/>
      <c r="Z165" s="81"/>
      <c r="AA165" s="87" t="s">
        <v>828</v>
      </c>
      <c r="AB165" s="87" t="s">
        <v>830</v>
      </c>
      <c r="AC165" s="81" t="b">
        <v>0</v>
      </c>
      <c r="AD165" s="81">
        <v>1</v>
      </c>
      <c r="AE165" s="87" t="s">
        <v>867</v>
      </c>
      <c r="AF165" s="81" t="b">
        <v>0</v>
      </c>
      <c r="AG165" s="81" t="s">
        <v>872</v>
      </c>
      <c r="AH165" s="81"/>
      <c r="AI165" s="87" t="s">
        <v>864</v>
      </c>
      <c r="AJ165" s="81" t="b">
        <v>0</v>
      </c>
      <c r="AK165" s="81">
        <v>0</v>
      </c>
      <c r="AL165" s="87" t="s">
        <v>864</v>
      </c>
      <c r="AM165" s="81" t="s">
        <v>876</v>
      </c>
      <c r="AN165" s="81" t="b">
        <v>0</v>
      </c>
      <c r="AO165" s="87" t="s">
        <v>830</v>
      </c>
      <c r="AP165" s="81" t="s">
        <v>214</v>
      </c>
      <c r="AQ165" s="81">
        <v>0</v>
      </c>
      <c r="AR165" s="81">
        <v>0</v>
      </c>
      <c r="AS165" s="81"/>
      <c r="AT165" s="81"/>
      <c r="AU165" s="81"/>
      <c r="AV165" s="81"/>
      <c r="AW165" s="81"/>
      <c r="AX165" s="81"/>
      <c r="AY165" s="81"/>
      <c r="AZ165" s="81"/>
      <c r="BA165">
        <v>2</v>
      </c>
      <c r="BB165" s="80" t="str">
        <f>REPLACE(INDEX(GroupVertices[Group],MATCH(Edges[[#This Row],[Vertex 1]],GroupVertices[Vertex],0)),1,1,"")</f>
        <v>2</v>
      </c>
      <c r="BC165" s="80" t="str">
        <f>REPLACE(INDEX(GroupVertices[Group],MATCH(Edges[[#This Row],[Vertex 2]],GroupVertices[Vertex],0)),1,1,"")</f>
        <v>2</v>
      </c>
      <c r="BD165" s="48"/>
      <c r="BE165" s="49"/>
      <c r="BF165" s="48"/>
      <c r="BG165" s="49"/>
      <c r="BH165" s="48"/>
      <c r="BI165" s="49"/>
      <c r="BJ165" s="48"/>
      <c r="BK165" s="49"/>
      <c r="BL165" s="48"/>
    </row>
    <row r="166" spans="1:64" ht="15">
      <c r="A166" s="66" t="s">
        <v>363</v>
      </c>
      <c r="B166" s="66" t="s">
        <v>380</v>
      </c>
      <c r="C166" s="67" t="s">
        <v>2086</v>
      </c>
      <c r="D166" s="68">
        <v>4.75</v>
      </c>
      <c r="E166" s="69" t="s">
        <v>136</v>
      </c>
      <c r="F166" s="70">
        <v>29.11111111111111</v>
      </c>
      <c r="G166" s="67"/>
      <c r="H166" s="71"/>
      <c r="I166" s="72"/>
      <c r="J166" s="72"/>
      <c r="K166" s="34" t="s">
        <v>65</v>
      </c>
      <c r="L166" s="79">
        <v>166</v>
      </c>
      <c r="M166" s="79"/>
      <c r="N166" s="74"/>
      <c r="O166" s="81" t="s">
        <v>383</v>
      </c>
      <c r="P166" s="83">
        <v>43465.87671296296</v>
      </c>
      <c r="Q166" s="81" t="s">
        <v>406</v>
      </c>
      <c r="R166" s="81"/>
      <c r="S166" s="81"/>
      <c r="T166" s="81"/>
      <c r="U166" s="81"/>
      <c r="V166" s="84" t="s">
        <v>544</v>
      </c>
      <c r="W166" s="83">
        <v>43465.87671296296</v>
      </c>
      <c r="X166" s="84" t="s">
        <v>676</v>
      </c>
      <c r="Y166" s="81"/>
      <c r="Z166" s="81"/>
      <c r="AA166" s="87" t="s">
        <v>829</v>
      </c>
      <c r="AB166" s="87" t="s">
        <v>831</v>
      </c>
      <c r="AC166" s="81" t="b">
        <v>0</v>
      </c>
      <c r="AD166" s="81">
        <v>1</v>
      </c>
      <c r="AE166" s="87" t="s">
        <v>867</v>
      </c>
      <c r="AF166" s="81" t="b">
        <v>0</v>
      </c>
      <c r="AG166" s="81" t="s">
        <v>872</v>
      </c>
      <c r="AH166" s="81"/>
      <c r="AI166" s="87" t="s">
        <v>864</v>
      </c>
      <c r="AJ166" s="81" t="b">
        <v>0</v>
      </c>
      <c r="AK166" s="81">
        <v>0</v>
      </c>
      <c r="AL166" s="87" t="s">
        <v>864</v>
      </c>
      <c r="AM166" s="81" t="s">
        <v>876</v>
      </c>
      <c r="AN166" s="81" t="b">
        <v>0</v>
      </c>
      <c r="AO166" s="87" t="s">
        <v>831</v>
      </c>
      <c r="AP166" s="81" t="s">
        <v>214</v>
      </c>
      <c r="AQ166" s="81">
        <v>0</v>
      </c>
      <c r="AR166" s="81">
        <v>0</v>
      </c>
      <c r="AS166" s="81"/>
      <c r="AT166" s="81"/>
      <c r="AU166" s="81"/>
      <c r="AV166" s="81"/>
      <c r="AW166" s="81"/>
      <c r="AX166" s="81"/>
      <c r="AY166" s="81"/>
      <c r="AZ166" s="81"/>
      <c r="BA166">
        <v>2</v>
      </c>
      <c r="BB166" s="80" t="str">
        <f>REPLACE(INDEX(GroupVertices[Group],MATCH(Edges[[#This Row],[Vertex 1]],GroupVertices[Vertex],0)),1,1,"")</f>
        <v>2</v>
      </c>
      <c r="BC166" s="80" t="str">
        <f>REPLACE(INDEX(GroupVertices[Group],MATCH(Edges[[#This Row],[Vertex 2]],GroupVertices[Vertex],0)),1,1,"")</f>
        <v>2</v>
      </c>
      <c r="BD166" s="48"/>
      <c r="BE166" s="49"/>
      <c r="BF166" s="48"/>
      <c r="BG166" s="49"/>
      <c r="BH166" s="48"/>
      <c r="BI166" s="49"/>
      <c r="BJ166" s="48"/>
      <c r="BK166" s="49"/>
      <c r="BL166" s="48"/>
    </row>
    <row r="167" spans="1:64" ht="15">
      <c r="A167" s="66" t="s">
        <v>365</v>
      </c>
      <c r="B167" s="66" t="s">
        <v>380</v>
      </c>
      <c r="C167" s="67" t="s">
        <v>2087</v>
      </c>
      <c r="D167" s="68">
        <v>6.5</v>
      </c>
      <c r="E167" s="69" t="s">
        <v>136</v>
      </c>
      <c r="F167" s="70">
        <v>26.22222222222222</v>
      </c>
      <c r="G167" s="67"/>
      <c r="H167" s="71"/>
      <c r="I167" s="72"/>
      <c r="J167" s="72"/>
      <c r="K167" s="34" t="s">
        <v>65</v>
      </c>
      <c r="L167" s="79">
        <v>167</v>
      </c>
      <c r="M167" s="79"/>
      <c r="N167" s="74"/>
      <c r="O167" s="81" t="s">
        <v>383</v>
      </c>
      <c r="P167" s="83">
        <v>43465.78497685185</v>
      </c>
      <c r="Q167" s="81" t="s">
        <v>407</v>
      </c>
      <c r="R167" s="81"/>
      <c r="S167" s="81"/>
      <c r="T167" s="81"/>
      <c r="U167" s="81"/>
      <c r="V167" s="84" t="s">
        <v>546</v>
      </c>
      <c r="W167" s="83">
        <v>43465.78497685185</v>
      </c>
      <c r="X167" s="84" t="s">
        <v>677</v>
      </c>
      <c r="Y167" s="81"/>
      <c r="Z167" s="81"/>
      <c r="AA167" s="87" t="s">
        <v>830</v>
      </c>
      <c r="AB167" s="87" t="s">
        <v>845</v>
      </c>
      <c r="AC167" s="81" t="b">
        <v>0</v>
      </c>
      <c r="AD167" s="81">
        <v>3</v>
      </c>
      <c r="AE167" s="87" t="s">
        <v>867</v>
      </c>
      <c r="AF167" s="81" t="b">
        <v>0</v>
      </c>
      <c r="AG167" s="81" t="s">
        <v>872</v>
      </c>
      <c r="AH167" s="81"/>
      <c r="AI167" s="87" t="s">
        <v>864</v>
      </c>
      <c r="AJ167" s="81" t="b">
        <v>0</v>
      </c>
      <c r="AK167" s="81">
        <v>0</v>
      </c>
      <c r="AL167" s="87" t="s">
        <v>864</v>
      </c>
      <c r="AM167" s="81" t="s">
        <v>878</v>
      </c>
      <c r="AN167" s="81" t="b">
        <v>0</v>
      </c>
      <c r="AO167" s="87" t="s">
        <v>845</v>
      </c>
      <c r="AP167" s="81" t="s">
        <v>214</v>
      </c>
      <c r="AQ167" s="81">
        <v>0</v>
      </c>
      <c r="AR167" s="81">
        <v>0</v>
      </c>
      <c r="AS167" s="81"/>
      <c r="AT167" s="81"/>
      <c r="AU167" s="81"/>
      <c r="AV167" s="81"/>
      <c r="AW167" s="81"/>
      <c r="AX167" s="81"/>
      <c r="AY167" s="81"/>
      <c r="AZ167" s="81"/>
      <c r="BA167">
        <v>3</v>
      </c>
      <c r="BB167" s="80" t="str">
        <f>REPLACE(INDEX(GroupVertices[Group],MATCH(Edges[[#This Row],[Vertex 1]],GroupVertices[Vertex],0)),1,1,"")</f>
        <v>2</v>
      </c>
      <c r="BC167" s="80" t="str">
        <f>REPLACE(INDEX(GroupVertices[Group],MATCH(Edges[[#This Row],[Vertex 2]],GroupVertices[Vertex],0)),1,1,"")</f>
        <v>2</v>
      </c>
      <c r="BD167" s="48"/>
      <c r="BE167" s="49"/>
      <c r="BF167" s="48"/>
      <c r="BG167" s="49"/>
      <c r="BH167" s="48"/>
      <c r="BI167" s="49"/>
      <c r="BJ167" s="48"/>
      <c r="BK167" s="49"/>
      <c r="BL167" s="48"/>
    </row>
    <row r="168" spans="1:64" ht="15">
      <c r="A168" s="66" t="s">
        <v>365</v>
      </c>
      <c r="B168" s="66" t="s">
        <v>380</v>
      </c>
      <c r="C168" s="67" t="s">
        <v>2087</v>
      </c>
      <c r="D168" s="68">
        <v>6.5</v>
      </c>
      <c r="E168" s="69" t="s">
        <v>136</v>
      </c>
      <c r="F168" s="70">
        <v>26.22222222222222</v>
      </c>
      <c r="G168" s="67"/>
      <c r="H168" s="71"/>
      <c r="I168" s="72"/>
      <c r="J168" s="72"/>
      <c r="K168" s="34" t="s">
        <v>65</v>
      </c>
      <c r="L168" s="79">
        <v>168</v>
      </c>
      <c r="M168" s="79"/>
      <c r="N168" s="74"/>
      <c r="O168" s="81" t="s">
        <v>383</v>
      </c>
      <c r="P168" s="83">
        <v>43465.873194444444</v>
      </c>
      <c r="Q168" s="81" t="s">
        <v>408</v>
      </c>
      <c r="R168" s="81"/>
      <c r="S168" s="81"/>
      <c r="T168" s="81"/>
      <c r="U168" s="81"/>
      <c r="V168" s="84" t="s">
        <v>546</v>
      </c>
      <c r="W168" s="83">
        <v>43465.873194444444</v>
      </c>
      <c r="X168" s="84" t="s">
        <v>678</v>
      </c>
      <c r="Y168" s="81"/>
      <c r="Z168" s="81"/>
      <c r="AA168" s="87" t="s">
        <v>831</v>
      </c>
      <c r="AB168" s="87" t="s">
        <v>828</v>
      </c>
      <c r="AC168" s="81" t="b">
        <v>0</v>
      </c>
      <c r="AD168" s="81">
        <v>1</v>
      </c>
      <c r="AE168" s="87" t="s">
        <v>869</v>
      </c>
      <c r="AF168" s="81" t="b">
        <v>0</v>
      </c>
      <c r="AG168" s="81" t="s">
        <v>872</v>
      </c>
      <c r="AH168" s="81"/>
      <c r="AI168" s="87" t="s">
        <v>864</v>
      </c>
      <c r="AJ168" s="81" t="b">
        <v>0</v>
      </c>
      <c r="AK168" s="81">
        <v>0</v>
      </c>
      <c r="AL168" s="87" t="s">
        <v>864</v>
      </c>
      <c r="AM168" s="81" t="s">
        <v>878</v>
      </c>
      <c r="AN168" s="81" t="b">
        <v>0</v>
      </c>
      <c r="AO168" s="87" t="s">
        <v>828</v>
      </c>
      <c r="AP168" s="81" t="s">
        <v>214</v>
      </c>
      <c r="AQ168" s="81">
        <v>0</v>
      </c>
      <c r="AR168" s="81">
        <v>0</v>
      </c>
      <c r="AS168" s="81"/>
      <c r="AT168" s="81"/>
      <c r="AU168" s="81"/>
      <c r="AV168" s="81"/>
      <c r="AW168" s="81"/>
      <c r="AX168" s="81"/>
      <c r="AY168" s="81"/>
      <c r="AZ168" s="81"/>
      <c r="BA168">
        <v>3</v>
      </c>
      <c r="BB168" s="80" t="str">
        <f>REPLACE(INDEX(GroupVertices[Group],MATCH(Edges[[#This Row],[Vertex 1]],GroupVertices[Vertex],0)),1,1,"")</f>
        <v>2</v>
      </c>
      <c r="BC168" s="80" t="str">
        <f>REPLACE(INDEX(GroupVertices[Group],MATCH(Edges[[#This Row],[Vertex 2]],GroupVertices[Vertex],0)),1,1,"")</f>
        <v>2</v>
      </c>
      <c r="BD168" s="48"/>
      <c r="BE168" s="49"/>
      <c r="BF168" s="48"/>
      <c r="BG168" s="49"/>
      <c r="BH168" s="48"/>
      <c r="BI168" s="49"/>
      <c r="BJ168" s="48"/>
      <c r="BK168" s="49"/>
      <c r="BL168" s="48"/>
    </row>
    <row r="169" spans="1:64" ht="15">
      <c r="A169" s="66" t="s">
        <v>365</v>
      </c>
      <c r="B169" s="66" t="s">
        <v>380</v>
      </c>
      <c r="C169" s="67" t="s">
        <v>2087</v>
      </c>
      <c r="D169" s="68">
        <v>6.5</v>
      </c>
      <c r="E169" s="69" t="s">
        <v>136</v>
      </c>
      <c r="F169" s="70">
        <v>26.22222222222222</v>
      </c>
      <c r="G169" s="67"/>
      <c r="H169" s="71"/>
      <c r="I169" s="72"/>
      <c r="J169" s="72"/>
      <c r="K169" s="34" t="s">
        <v>65</v>
      </c>
      <c r="L169" s="79">
        <v>169</v>
      </c>
      <c r="M169" s="79"/>
      <c r="N169" s="74"/>
      <c r="O169" s="81" t="s">
        <v>383</v>
      </c>
      <c r="P169" s="83">
        <v>43465.92634259259</v>
      </c>
      <c r="Q169" s="81" t="s">
        <v>409</v>
      </c>
      <c r="R169" s="81"/>
      <c r="S169" s="81"/>
      <c r="T169" s="81"/>
      <c r="U169" s="81"/>
      <c r="V169" s="84" t="s">
        <v>546</v>
      </c>
      <c r="W169" s="83">
        <v>43465.92634259259</v>
      </c>
      <c r="X169" s="84" t="s">
        <v>679</v>
      </c>
      <c r="Y169" s="81"/>
      <c r="Z169" s="81"/>
      <c r="AA169" s="87" t="s">
        <v>832</v>
      </c>
      <c r="AB169" s="87" t="s">
        <v>829</v>
      </c>
      <c r="AC169" s="81" t="b">
        <v>0</v>
      </c>
      <c r="AD169" s="81">
        <v>1</v>
      </c>
      <c r="AE169" s="87" t="s">
        <v>869</v>
      </c>
      <c r="AF169" s="81" t="b">
        <v>0</v>
      </c>
      <c r="AG169" s="81" t="s">
        <v>872</v>
      </c>
      <c r="AH169" s="81"/>
      <c r="AI169" s="87" t="s">
        <v>864</v>
      </c>
      <c r="AJ169" s="81" t="b">
        <v>0</v>
      </c>
      <c r="AK169" s="81">
        <v>0</v>
      </c>
      <c r="AL169" s="87" t="s">
        <v>864</v>
      </c>
      <c r="AM169" s="81" t="s">
        <v>878</v>
      </c>
      <c r="AN169" s="81" t="b">
        <v>0</v>
      </c>
      <c r="AO169" s="87" t="s">
        <v>829</v>
      </c>
      <c r="AP169" s="81" t="s">
        <v>214</v>
      </c>
      <c r="AQ169" s="81">
        <v>0</v>
      </c>
      <c r="AR169" s="81">
        <v>0</v>
      </c>
      <c r="AS169" s="81"/>
      <c r="AT169" s="81"/>
      <c r="AU169" s="81"/>
      <c r="AV169" s="81"/>
      <c r="AW169" s="81"/>
      <c r="AX169" s="81"/>
      <c r="AY169" s="81"/>
      <c r="AZ169" s="81"/>
      <c r="BA169">
        <v>3</v>
      </c>
      <c r="BB169" s="80" t="str">
        <f>REPLACE(INDEX(GroupVertices[Group],MATCH(Edges[[#This Row],[Vertex 1]],GroupVertices[Vertex],0)),1,1,"")</f>
        <v>2</v>
      </c>
      <c r="BC169" s="80" t="str">
        <f>REPLACE(INDEX(GroupVertices[Group],MATCH(Edges[[#This Row],[Vertex 2]],GroupVertices[Vertex],0)),1,1,"")</f>
        <v>2</v>
      </c>
      <c r="BD169" s="48"/>
      <c r="BE169" s="49"/>
      <c r="BF169" s="48"/>
      <c r="BG169" s="49"/>
      <c r="BH169" s="48"/>
      <c r="BI169" s="49"/>
      <c r="BJ169" s="48"/>
      <c r="BK169" s="49"/>
      <c r="BL169" s="48"/>
    </row>
    <row r="170" spans="1:64" ht="15">
      <c r="A170" s="66" t="s">
        <v>363</v>
      </c>
      <c r="B170" s="66" t="s">
        <v>381</v>
      </c>
      <c r="C170" s="67" t="s">
        <v>2086</v>
      </c>
      <c r="D170" s="68">
        <v>4.75</v>
      </c>
      <c r="E170" s="69" t="s">
        <v>136</v>
      </c>
      <c r="F170" s="70">
        <v>29.11111111111111</v>
      </c>
      <c r="G170" s="67"/>
      <c r="H170" s="71"/>
      <c r="I170" s="72"/>
      <c r="J170" s="72"/>
      <c r="K170" s="34" t="s">
        <v>65</v>
      </c>
      <c r="L170" s="79">
        <v>170</v>
      </c>
      <c r="M170" s="79"/>
      <c r="N170" s="74"/>
      <c r="O170" s="81" t="s">
        <v>383</v>
      </c>
      <c r="P170" s="83">
        <v>43465.81744212963</v>
      </c>
      <c r="Q170" s="81" t="s">
        <v>405</v>
      </c>
      <c r="R170" s="81"/>
      <c r="S170" s="81"/>
      <c r="T170" s="81"/>
      <c r="U170" s="81"/>
      <c r="V170" s="84" t="s">
        <v>544</v>
      </c>
      <c r="W170" s="83">
        <v>43465.81744212963</v>
      </c>
      <c r="X170" s="84" t="s">
        <v>675</v>
      </c>
      <c r="Y170" s="81"/>
      <c r="Z170" s="81"/>
      <c r="AA170" s="87" t="s">
        <v>828</v>
      </c>
      <c r="AB170" s="87" t="s">
        <v>830</v>
      </c>
      <c r="AC170" s="81" t="b">
        <v>0</v>
      </c>
      <c r="AD170" s="81">
        <v>1</v>
      </c>
      <c r="AE170" s="87" t="s">
        <v>867</v>
      </c>
      <c r="AF170" s="81" t="b">
        <v>0</v>
      </c>
      <c r="AG170" s="81" t="s">
        <v>872</v>
      </c>
      <c r="AH170" s="81"/>
      <c r="AI170" s="87" t="s">
        <v>864</v>
      </c>
      <c r="AJ170" s="81" t="b">
        <v>0</v>
      </c>
      <c r="AK170" s="81">
        <v>0</v>
      </c>
      <c r="AL170" s="87" t="s">
        <v>864</v>
      </c>
      <c r="AM170" s="81" t="s">
        <v>876</v>
      </c>
      <c r="AN170" s="81" t="b">
        <v>0</v>
      </c>
      <c r="AO170" s="87" t="s">
        <v>830</v>
      </c>
      <c r="AP170" s="81" t="s">
        <v>214</v>
      </c>
      <c r="AQ170" s="81">
        <v>0</v>
      </c>
      <c r="AR170" s="81">
        <v>0</v>
      </c>
      <c r="AS170" s="81"/>
      <c r="AT170" s="81"/>
      <c r="AU170" s="81"/>
      <c r="AV170" s="81"/>
      <c r="AW170" s="81"/>
      <c r="AX170" s="81"/>
      <c r="AY170" s="81"/>
      <c r="AZ170" s="81"/>
      <c r="BA170">
        <v>2</v>
      </c>
      <c r="BB170" s="80" t="str">
        <f>REPLACE(INDEX(GroupVertices[Group],MATCH(Edges[[#This Row],[Vertex 1]],GroupVertices[Vertex],0)),1,1,"")</f>
        <v>2</v>
      </c>
      <c r="BC170" s="80" t="str">
        <f>REPLACE(INDEX(GroupVertices[Group],MATCH(Edges[[#This Row],[Vertex 2]],GroupVertices[Vertex],0)),1,1,"")</f>
        <v>2</v>
      </c>
      <c r="BD170" s="48"/>
      <c r="BE170" s="49"/>
      <c r="BF170" s="48"/>
      <c r="BG170" s="49"/>
      <c r="BH170" s="48"/>
      <c r="BI170" s="49"/>
      <c r="BJ170" s="48"/>
      <c r="BK170" s="49"/>
      <c r="BL170" s="48"/>
    </row>
    <row r="171" spans="1:64" ht="15">
      <c r="A171" s="66" t="s">
        <v>363</v>
      </c>
      <c r="B171" s="66" t="s">
        <v>381</v>
      </c>
      <c r="C171" s="67" t="s">
        <v>2086</v>
      </c>
      <c r="D171" s="68">
        <v>4.75</v>
      </c>
      <c r="E171" s="69" t="s">
        <v>136</v>
      </c>
      <c r="F171" s="70">
        <v>29.11111111111111</v>
      </c>
      <c r="G171" s="67"/>
      <c r="H171" s="71"/>
      <c r="I171" s="72"/>
      <c r="J171" s="72"/>
      <c r="K171" s="34" t="s">
        <v>65</v>
      </c>
      <c r="L171" s="79">
        <v>171</v>
      </c>
      <c r="M171" s="79"/>
      <c r="N171" s="74"/>
      <c r="O171" s="81" t="s">
        <v>383</v>
      </c>
      <c r="P171" s="83">
        <v>43465.87671296296</v>
      </c>
      <c r="Q171" s="81" t="s">
        <v>406</v>
      </c>
      <c r="R171" s="81"/>
      <c r="S171" s="81"/>
      <c r="T171" s="81"/>
      <c r="U171" s="81"/>
      <c r="V171" s="84" t="s">
        <v>544</v>
      </c>
      <c r="W171" s="83">
        <v>43465.87671296296</v>
      </c>
      <c r="X171" s="84" t="s">
        <v>676</v>
      </c>
      <c r="Y171" s="81"/>
      <c r="Z171" s="81"/>
      <c r="AA171" s="87" t="s">
        <v>829</v>
      </c>
      <c r="AB171" s="87" t="s">
        <v>831</v>
      </c>
      <c r="AC171" s="81" t="b">
        <v>0</v>
      </c>
      <c r="AD171" s="81">
        <v>1</v>
      </c>
      <c r="AE171" s="87" t="s">
        <v>867</v>
      </c>
      <c r="AF171" s="81" t="b">
        <v>0</v>
      </c>
      <c r="AG171" s="81" t="s">
        <v>872</v>
      </c>
      <c r="AH171" s="81"/>
      <c r="AI171" s="87" t="s">
        <v>864</v>
      </c>
      <c r="AJ171" s="81" t="b">
        <v>0</v>
      </c>
      <c r="AK171" s="81">
        <v>0</v>
      </c>
      <c r="AL171" s="87" t="s">
        <v>864</v>
      </c>
      <c r="AM171" s="81" t="s">
        <v>876</v>
      </c>
      <c r="AN171" s="81" t="b">
        <v>0</v>
      </c>
      <c r="AO171" s="87" t="s">
        <v>831</v>
      </c>
      <c r="AP171" s="81" t="s">
        <v>214</v>
      </c>
      <c r="AQ171" s="81">
        <v>0</v>
      </c>
      <c r="AR171" s="81">
        <v>0</v>
      </c>
      <c r="AS171" s="81"/>
      <c r="AT171" s="81"/>
      <c r="AU171" s="81"/>
      <c r="AV171" s="81"/>
      <c r="AW171" s="81"/>
      <c r="AX171" s="81"/>
      <c r="AY171" s="81"/>
      <c r="AZ171" s="81"/>
      <c r="BA171">
        <v>2</v>
      </c>
      <c r="BB171" s="80" t="str">
        <f>REPLACE(INDEX(GroupVertices[Group],MATCH(Edges[[#This Row],[Vertex 1]],GroupVertices[Vertex],0)),1,1,"")</f>
        <v>2</v>
      </c>
      <c r="BC171" s="80" t="str">
        <f>REPLACE(INDEX(GroupVertices[Group],MATCH(Edges[[#This Row],[Vertex 2]],GroupVertices[Vertex],0)),1,1,"")</f>
        <v>2</v>
      </c>
      <c r="BD171" s="48"/>
      <c r="BE171" s="49"/>
      <c r="BF171" s="48"/>
      <c r="BG171" s="49"/>
      <c r="BH171" s="48"/>
      <c r="BI171" s="49"/>
      <c r="BJ171" s="48"/>
      <c r="BK171" s="49"/>
      <c r="BL171" s="48"/>
    </row>
    <row r="172" spans="1:64" ht="15">
      <c r="A172" s="66" t="s">
        <v>365</v>
      </c>
      <c r="B172" s="66" t="s">
        <v>381</v>
      </c>
      <c r="C172" s="67" t="s">
        <v>2087</v>
      </c>
      <c r="D172" s="68">
        <v>6.5</v>
      </c>
      <c r="E172" s="69" t="s">
        <v>136</v>
      </c>
      <c r="F172" s="70">
        <v>26.22222222222222</v>
      </c>
      <c r="G172" s="67"/>
      <c r="H172" s="71"/>
      <c r="I172" s="72"/>
      <c r="J172" s="72"/>
      <c r="K172" s="34" t="s">
        <v>65</v>
      </c>
      <c r="L172" s="79">
        <v>172</v>
      </c>
      <c r="M172" s="79"/>
      <c r="N172" s="74"/>
      <c r="O172" s="81" t="s">
        <v>383</v>
      </c>
      <c r="P172" s="83">
        <v>43465.78497685185</v>
      </c>
      <c r="Q172" s="81" t="s">
        <v>407</v>
      </c>
      <c r="R172" s="81"/>
      <c r="S172" s="81"/>
      <c r="T172" s="81"/>
      <c r="U172" s="81"/>
      <c r="V172" s="84" t="s">
        <v>546</v>
      </c>
      <c r="W172" s="83">
        <v>43465.78497685185</v>
      </c>
      <c r="X172" s="84" t="s">
        <v>677</v>
      </c>
      <c r="Y172" s="81"/>
      <c r="Z172" s="81"/>
      <c r="AA172" s="87" t="s">
        <v>830</v>
      </c>
      <c r="AB172" s="87" t="s">
        <v>845</v>
      </c>
      <c r="AC172" s="81" t="b">
        <v>0</v>
      </c>
      <c r="AD172" s="81">
        <v>3</v>
      </c>
      <c r="AE172" s="87" t="s">
        <v>867</v>
      </c>
      <c r="AF172" s="81" t="b">
        <v>0</v>
      </c>
      <c r="AG172" s="81" t="s">
        <v>872</v>
      </c>
      <c r="AH172" s="81"/>
      <c r="AI172" s="87" t="s">
        <v>864</v>
      </c>
      <c r="AJ172" s="81" t="b">
        <v>0</v>
      </c>
      <c r="AK172" s="81">
        <v>0</v>
      </c>
      <c r="AL172" s="87" t="s">
        <v>864</v>
      </c>
      <c r="AM172" s="81" t="s">
        <v>878</v>
      </c>
      <c r="AN172" s="81" t="b">
        <v>0</v>
      </c>
      <c r="AO172" s="87" t="s">
        <v>845</v>
      </c>
      <c r="AP172" s="81" t="s">
        <v>214</v>
      </c>
      <c r="AQ172" s="81">
        <v>0</v>
      </c>
      <c r="AR172" s="81">
        <v>0</v>
      </c>
      <c r="AS172" s="81"/>
      <c r="AT172" s="81"/>
      <c r="AU172" s="81"/>
      <c r="AV172" s="81"/>
      <c r="AW172" s="81"/>
      <c r="AX172" s="81"/>
      <c r="AY172" s="81"/>
      <c r="AZ172" s="81"/>
      <c r="BA172">
        <v>3</v>
      </c>
      <c r="BB172" s="80" t="str">
        <f>REPLACE(INDEX(GroupVertices[Group],MATCH(Edges[[#This Row],[Vertex 1]],GroupVertices[Vertex],0)),1,1,"")</f>
        <v>2</v>
      </c>
      <c r="BC172" s="80" t="str">
        <f>REPLACE(INDEX(GroupVertices[Group],MATCH(Edges[[#This Row],[Vertex 2]],GroupVertices[Vertex],0)),1,1,"")</f>
        <v>2</v>
      </c>
      <c r="BD172" s="48"/>
      <c r="BE172" s="49"/>
      <c r="BF172" s="48"/>
      <c r="BG172" s="49"/>
      <c r="BH172" s="48"/>
      <c r="BI172" s="49"/>
      <c r="BJ172" s="48"/>
      <c r="BK172" s="49"/>
      <c r="BL172" s="48"/>
    </row>
    <row r="173" spans="1:64" ht="15">
      <c r="A173" s="66" t="s">
        <v>365</v>
      </c>
      <c r="B173" s="66" t="s">
        <v>381</v>
      </c>
      <c r="C173" s="67" t="s">
        <v>2087</v>
      </c>
      <c r="D173" s="68">
        <v>6.5</v>
      </c>
      <c r="E173" s="69" t="s">
        <v>136</v>
      </c>
      <c r="F173" s="70">
        <v>26.22222222222222</v>
      </c>
      <c r="G173" s="67"/>
      <c r="H173" s="71"/>
      <c r="I173" s="72"/>
      <c r="J173" s="72"/>
      <c r="K173" s="34" t="s">
        <v>65</v>
      </c>
      <c r="L173" s="79">
        <v>173</v>
      </c>
      <c r="M173" s="79"/>
      <c r="N173" s="74"/>
      <c r="O173" s="81" t="s">
        <v>383</v>
      </c>
      <c r="P173" s="83">
        <v>43465.873194444444</v>
      </c>
      <c r="Q173" s="81" t="s">
        <v>408</v>
      </c>
      <c r="R173" s="81"/>
      <c r="S173" s="81"/>
      <c r="T173" s="81"/>
      <c r="U173" s="81"/>
      <c r="V173" s="84" t="s">
        <v>546</v>
      </c>
      <c r="W173" s="83">
        <v>43465.873194444444</v>
      </c>
      <c r="X173" s="84" t="s">
        <v>678</v>
      </c>
      <c r="Y173" s="81"/>
      <c r="Z173" s="81"/>
      <c r="AA173" s="87" t="s">
        <v>831</v>
      </c>
      <c r="AB173" s="87" t="s">
        <v>828</v>
      </c>
      <c r="AC173" s="81" t="b">
        <v>0</v>
      </c>
      <c r="AD173" s="81">
        <v>1</v>
      </c>
      <c r="AE173" s="87" t="s">
        <v>869</v>
      </c>
      <c r="AF173" s="81" t="b">
        <v>0</v>
      </c>
      <c r="AG173" s="81" t="s">
        <v>872</v>
      </c>
      <c r="AH173" s="81"/>
      <c r="AI173" s="87" t="s">
        <v>864</v>
      </c>
      <c r="AJ173" s="81" t="b">
        <v>0</v>
      </c>
      <c r="AK173" s="81">
        <v>0</v>
      </c>
      <c r="AL173" s="87" t="s">
        <v>864</v>
      </c>
      <c r="AM173" s="81" t="s">
        <v>878</v>
      </c>
      <c r="AN173" s="81" t="b">
        <v>0</v>
      </c>
      <c r="AO173" s="87" t="s">
        <v>828</v>
      </c>
      <c r="AP173" s="81" t="s">
        <v>214</v>
      </c>
      <c r="AQ173" s="81">
        <v>0</v>
      </c>
      <c r="AR173" s="81">
        <v>0</v>
      </c>
      <c r="AS173" s="81"/>
      <c r="AT173" s="81"/>
      <c r="AU173" s="81"/>
      <c r="AV173" s="81"/>
      <c r="AW173" s="81"/>
      <c r="AX173" s="81"/>
      <c r="AY173" s="81"/>
      <c r="AZ173" s="81"/>
      <c r="BA173">
        <v>3</v>
      </c>
      <c r="BB173" s="80" t="str">
        <f>REPLACE(INDEX(GroupVertices[Group],MATCH(Edges[[#This Row],[Vertex 1]],GroupVertices[Vertex],0)),1,1,"")</f>
        <v>2</v>
      </c>
      <c r="BC173" s="80" t="str">
        <f>REPLACE(INDEX(GroupVertices[Group],MATCH(Edges[[#This Row],[Vertex 2]],GroupVertices[Vertex],0)),1,1,"")</f>
        <v>2</v>
      </c>
      <c r="BD173" s="48"/>
      <c r="BE173" s="49"/>
      <c r="BF173" s="48"/>
      <c r="BG173" s="49"/>
      <c r="BH173" s="48"/>
      <c r="BI173" s="49"/>
      <c r="BJ173" s="48"/>
      <c r="BK173" s="49"/>
      <c r="BL173" s="48"/>
    </row>
    <row r="174" spans="1:64" ht="15">
      <c r="A174" s="66" t="s">
        <v>365</v>
      </c>
      <c r="B174" s="66" t="s">
        <v>381</v>
      </c>
      <c r="C174" s="67" t="s">
        <v>2087</v>
      </c>
      <c r="D174" s="68">
        <v>6.5</v>
      </c>
      <c r="E174" s="69" t="s">
        <v>136</v>
      </c>
      <c r="F174" s="70">
        <v>26.22222222222222</v>
      </c>
      <c r="G174" s="67"/>
      <c r="H174" s="71"/>
      <c r="I174" s="72"/>
      <c r="J174" s="72"/>
      <c r="K174" s="34" t="s">
        <v>65</v>
      </c>
      <c r="L174" s="79">
        <v>174</v>
      </c>
      <c r="M174" s="79"/>
      <c r="N174" s="74"/>
      <c r="O174" s="81" t="s">
        <v>383</v>
      </c>
      <c r="P174" s="83">
        <v>43465.92634259259</v>
      </c>
      <c r="Q174" s="81" t="s">
        <v>409</v>
      </c>
      <c r="R174" s="81"/>
      <c r="S174" s="81"/>
      <c r="T174" s="81"/>
      <c r="U174" s="81"/>
      <c r="V174" s="84" t="s">
        <v>546</v>
      </c>
      <c r="W174" s="83">
        <v>43465.92634259259</v>
      </c>
      <c r="X174" s="84" t="s">
        <v>679</v>
      </c>
      <c r="Y174" s="81"/>
      <c r="Z174" s="81"/>
      <c r="AA174" s="87" t="s">
        <v>832</v>
      </c>
      <c r="AB174" s="87" t="s">
        <v>829</v>
      </c>
      <c r="AC174" s="81" t="b">
        <v>0</v>
      </c>
      <c r="AD174" s="81">
        <v>1</v>
      </c>
      <c r="AE174" s="87" t="s">
        <v>869</v>
      </c>
      <c r="AF174" s="81" t="b">
        <v>0</v>
      </c>
      <c r="AG174" s="81" t="s">
        <v>872</v>
      </c>
      <c r="AH174" s="81"/>
      <c r="AI174" s="87" t="s">
        <v>864</v>
      </c>
      <c r="AJ174" s="81" t="b">
        <v>0</v>
      </c>
      <c r="AK174" s="81">
        <v>0</v>
      </c>
      <c r="AL174" s="87" t="s">
        <v>864</v>
      </c>
      <c r="AM174" s="81" t="s">
        <v>878</v>
      </c>
      <c r="AN174" s="81" t="b">
        <v>0</v>
      </c>
      <c r="AO174" s="87" t="s">
        <v>829</v>
      </c>
      <c r="AP174" s="81" t="s">
        <v>214</v>
      </c>
      <c r="AQ174" s="81">
        <v>0</v>
      </c>
      <c r="AR174" s="81">
        <v>0</v>
      </c>
      <c r="AS174" s="81"/>
      <c r="AT174" s="81"/>
      <c r="AU174" s="81"/>
      <c r="AV174" s="81"/>
      <c r="AW174" s="81"/>
      <c r="AX174" s="81"/>
      <c r="AY174" s="81"/>
      <c r="AZ174" s="81"/>
      <c r="BA174">
        <v>3</v>
      </c>
      <c r="BB174" s="80" t="str">
        <f>REPLACE(INDEX(GroupVertices[Group],MATCH(Edges[[#This Row],[Vertex 1]],GroupVertices[Vertex],0)),1,1,"")</f>
        <v>2</v>
      </c>
      <c r="BC174" s="80" t="str">
        <f>REPLACE(INDEX(GroupVertices[Group],MATCH(Edges[[#This Row],[Vertex 2]],GroupVertices[Vertex],0)),1,1,"")</f>
        <v>2</v>
      </c>
      <c r="BD174" s="48"/>
      <c r="BE174" s="49"/>
      <c r="BF174" s="48"/>
      <c r="BG174" s="49"/>
      <c r="BH174" s="48"/>
      <c r="BI174" s="49"/>
      <c r="BJ174" s="48"/>
      <c r="BK174" s="49"/>
      <c r="BL174" s="48"/>
    </row>
    <row r="175" spans="1:64" ht="15">
      <c r="A175" s="66" t="s">
        <v>291</v>
      </c>
      <c r="B175" s="66" t="s">
        <v>366</v>
      </c>
      <c r="C175" s="67" t="s">
        <v>2085</v>
      </c>
      <c r="D175" s="68">
        <v>3</v>
      </c>
      <c r="E175" s="69" t="s">
        <v>132</v>
      </c>
      <c r="F175" s="70">
        <v>32</v>
      </c>
      <c r="G175" s="67"/>
      <c r="H175" s="71"/>
      <c r="I175" s="72"/>
      <c r="J175" s="72"/>
      <c r="K175" s="34" t="s">
        <v>66</v>
      </c>
      <c r="L175" s="79">
        <v>175</v>
      </c>
      <c r="M175" s="79"/>
      <c r="N175" s="74"/>
      <c r="O175" s="81" t="s">
        <v>383</v>
      </c>
      <c r="P175" s="83">
        <v>43461.91025462963</v>
      </c>
      <c r="Q175" s="81" t="s">
        <v>391</v>
      </c>
      <c r="R175" s="81"/>
      <c r="S175" s="81"/>
      <c r="T175" s="81" t="s">
        <v>423</v>
      </c>
      <c r="U175" s="81"/>
      <c r="V175" s="84" t="s">
        <v>472</v>
      </c>
      <c r="W175" s="83">
        <v>43461.91025462963</v>
      </c>
      <c r="X175" s="84" t="s">
        <v>614</v>
      </c>
      <c r="Y175" s="81"/>
      <c r="Z175" s="81"/>
      <c r="AA175" s="87" t="s">
        <v>767</v>
      </c>
      <c r="AB175" s="87" t="s">
        <v>839</v>
      </c>
      <c r="AC175" s="81" t="b">
        <v>0</v>
      </c>
      <c r="AD175" s="81">
        <v>2</v>
      </c>
      <c r="AE175" s="87" t="s">
        <v>867</v>
      </c>
      <c r="AF175" s="81" t="b">
        <v>0</v>
      </c>
      <c r="AG175" s="81" t="s">
        <v>872</v>
      </c>
      <c r="AH175" s="81"/>
      <c r="AI175" s="87" t="s">
        <v>864</v>
      </c>
      <c r="AJ175" s="81" t="b">
        <v>0</v>
      </c>
      <c r="AK175" s="81">
        <v>1</v>
      </c>
      <c r="AL175" s="87" t="s">
        <v>864</v>
      </c>
      <c r="AM175" s="81" t="s">
        <v>876</v>
      </c>
      <c r="AN175" s="81" t="b">
        <v>0</v>
      </c>
      <c r="AO175" s="87" t="s">
        <v>839</v>
      </c>
      <c r="AP175" s="81" t="s">
        <v>382</v>
      </c>
      <c r="AQ175" s="81">
        <v>0</v>
      </c>
      <c r="AR175" s="81">
        <v>0</v>
      </c>
      <c r="AS175" s="81"/>
      <c r="AT175" s="81"/>
      <c r="AU175" s="81"/>
      <c r="AV175" s="81"/>
      <c r="AW175" s="81"/>
      <c r="AX175" s="81"/>
      <c r="AY175" s="81"/>
      <c r="AZ175" s="81"/>
      <c r="BA175">
        <v>1</v>
      </c>
      <c r="BB175" s="80" t="str">
        <f>REPLACE(INDEX(GroupVertices[Group],MATCH(Edges[[#This Row],[Vertex 1]],GroupVertices[Vertex],0)),1,1,"")</f>
        <v>1</v>
      </c>
      <c r="BC175" s="80" t="str">
        <f>REPLACE(INDEX(GroupVertices[Group],MATCH(Edges[[#This Row],[Vertex 2]],GroupVertices[Vertex],0)),1,1,"")</f>
        <v>2</v>
      </c>
      <c r="BD175" s="48"/>
      <c r="BE175" s="49"/>
      <c r="BF175" s="48"/>
      <c r="BG175" s="49"/>
      <c r="BH175" s="48"/>
      <c r="BI175" s="49"/>
      <c r="BJ175" s="48"/>
      <c r="BK175" s="49"/>
      <c r="BL175" s="48"/>
    </row>
    <row r="176" spans="1:64" ht="15">
      <c r="A176" s="66" t="s">
        <v>366</v>
      </c>
      <c r="B176" s="66" t="s">
        <v>291</v>
      </c>
      <c r="C176" s="67" t="s">
        <v>2085</v>
      </c>
      <c r="D176" s="68">
        <v>3</v>
      </c>
      <c r="E176" s="69" t="s">
        <v>132</v>
      </c>
      <c r="F176" s="70">
        <v>32</v>
      </c>
      <c r="G176" s="67"/>
      <c r="H176" s="71"/>
      <c r="I176" s="72"/>
      <c r="J176" s="72"/>
      <c r="K176" s="34" t="s">
        <v>66</v>
      </c>
      <c r="L176" s="79">
        <v>176</v>
      </c>
      <c r="M176" s="79"/>
      <c r="N176" s="74"/>
      <c r="O176" s="81" t="s">
        <v>382</v>
      </c>
      <c r="P176" s="83">
        <v>43461.77421296296</v>
      </c>
      <c r="Q176" s="81" t="s">
        <v>385</v>
      </c>
      <c r="R176" s="81"/>
      <c r="S176" s="81"/>
      <c r="T176" s="81"/>
      <c r="U176" s="81"/>
      <c r="V176" s="84" t="s">
        <v>547</v>
      </c>
      <c r="W176" s="83">
        <v>43461.77421296296</v>
      </c>
      <c r="X176" s="84" t="s">
        <v>680</v>
      </c>
      <c r="Y176" s="81"/>
      <c r="Z176" s="81"/>
      <c r="AA176" s="87" t="s">
        <v>833</v>
      </c>
      <c r="AB176" s="81"/>
      <c r="AC176" s="81" t="b">
        <v>0</v>
      </c>
      <c r="AD176" s="81">
        <v>0</v>
      </c>
      <c r="AE176" s="87" t="s">
        <v>864</v>
      </c>
      <c r="AF176" s="81" t="b">
        <v>0</v>
      </c>
      <c r="AG176" s="81" t="s">
        <v>872</v>
      </c>
      <c r="AH176" s="81"/>
      <c r="AI176" s="87" t="s">
        <v>864</v>
      </c>
      <c r="AJ176" s="81" t="b">
        <v>0</v>
      </c>
      <c r="AK176" s="81">
        <v>105</v>
      </c>
      <c r="AL176" s="87" t="s">
        <v>852</v>
      </c>
      <c r="AM176" s="81" t="s">
        <v>876</v>
      </c>
      <c r="AN176" s="81" t="b">
        <v>0</v>
      </c>
      <c r="AO176" s="87" t="s">
        <v>852</v>
      </c>
      <c r="AP176" s="81" t="s">
        <v>214</v>
      </c>
      <c r="AQ176" s="81">
        <v>0</v>
      </c>
      <c r="AR176" s="81">
        <v>0</v>
      </c>
      <c r="AS176" s="81"/>
      <c r="AT176" s="81"/>
      <c r="AU176" s="81"/>
      <c r="AV176" s="81"/>
      <c r="AW176" s="81"/>
      <c r="AX176" s="81"/>
      <c r="AY176" s="81"/>
      <c r="AZ176" s="81"/>
      <c r="BA176">
        <v>1</v>
      </c>
      <c r="BB176" s="80" t="str">
        <f>REPLACE(INDEX(GroupVertices[Group],MATCH(Edges[[#This Row],[Vertex 1]],GroupVertices[Vertex],0)),1,1,"")</f>
        <v>2</v>
      </c>
      <c r="BC176" s="80" t="str">
        <f>REPLACE(INDEX(GroupVertices[Group],MATCH(Edges[[#This Row],[Vertex 2]],GroupVertices[Vertex],0)),1,1,"")</f>
        <v>1</v>
      </c>
      <c r="BD176" s="48">
        <v>0</v>
      </c>
      <c r="BE176" s="49">
        <v>0</v>
      </c>
      <c r="BF176" s="48">
        <v>1</v>
      </c>
      <c r="BG176" s="49">
        <v>2.7027027027027026</v>
      </c>
      <c r="BH176" s="48">
        <v>0</v>
      </c>
      <c r="BI176" s="49">
        <v>0</v>
      </c>
      <c r="BJ176" s="48">
        <v>36</v>
      </c>
      <c r="BK176" s="49">
        <v>97.29729729729729</v>
      </c>
      <c r="BL176" s="48">
        <v>37</v>
      </c>
    </row>
    <row r="177" spans="1:64" ht="15">
      <c r="A177" s="66" t="s">
        <v>363</v>
      </c>
      <c r="B177" s="66" t="s">
        <v>366</v>
      </c>
      <c r="C177" s="67" t="s">
        <v>2086</v>
      </c>
      <c r="D177" s="68">
        <v>4.75</v>
      </c>
      <c r="E177" s="69" t="s">
        <v>136</v>
      </c>
      <c r="F177" s="70">
        <v>29.11111111111111</v>
      </c>
      <c r="G177" s="67"/>
      <c r="H177" s="71"/>
      <c r="I177" s="72"/>
      <c r="J177" s="72"/>
      <c r="K177" s="34" t="s">
        <v>65</v>
      </c>
      <c r="L177" s="79">
        <v>177</v>
      </c>
      <c r="M177" s="79"/>
      <c r="N177" s="74"/>
      <c r="O177" s="81" t="s">
        <v>383</v>
      </c>
      <c r="P177" s="83">
        <v>43465.81744212963</v>
      </c>
      <c r="Q177" s="81" t="s">
        <v>405</v>
      </c>
      <c r="R177" s="81"/>
      <c r="S177" s="81"/>
      <c r="T177" s="81"/>
      <c r="U177" s="81"/>
      <c r="V177" s="84" t="s">
        <v>544</v>
      </c>
      <c r="W177" s="83">
        <v>43465.81744212963</v>
      </c>
      <c r="X177" s="84" t="s">
        <v>675</v>
      </c>
      <c r="Y177" s="81"/>
      <c r="Z177" s="81"/>
      <c r="AA177" s="87" t="s">
        <v>828</v>
      </c>
      <c r="AB177" s="87" t="s">
        <v>830</v>
      </c>
      <c r="AC177" s="81" t="b">
        <v>0</v>
      </c>
      <c r="AD177" s="81">
        <v>1</v>
      </c>
      <c r="AE177" s="87" t="s">
        <v>867</v>
      </c>
      <c r="AF177" s="81" t="b">
        <v>0</v>
      </c>
      <c r="AG177" s="81" t="s">
        <v>872</v>
      </c>
      <c r="AH177" s="81"/>
      <c r="AI177" s="87" t="s">
        <v>864</v>
      </c>
      <c r="AJ177" s="81" t="b">
        <v>0</v>
      </c>
      <c r="AK177" s="81">
        <v>0</v>
      </c>
      <c r="AL177" s="87" t="s">
        <v>864</v>
      </c>
      <c r="AM177" s="81" t="s">
        <v>876</v>
      </c>
      <c r="AN177" s="81" t="b">
        <v>0</v>
      </c>
      <c r="AO177" s="87" t="s">
        <v>830</v>
      </c>
      <c r="AP177" s="81" t="s">
        <v>214</v>
      </c>
      <c r="AQ177" s="81">
        <v>0</v>
      </c>
      <c r="AR177" s="81">
        <v>0</v>
      </c>
      <c r="AS177" s="81"/>
      <c r="AT177" s="81"/>
      <c r="AU177" s="81"/>
      <c r="AV177" s="81"/>
      <c r="AW177" s="81"/>
      <c r="AX177" s="81"/>
      <c r="AY177" s="81"/>
      <c r="AZ177" s="81"/>
      <c r="BA177">
        <v>2</v>
      </c>
      <c r="BB177" s="80" t="str">
        <f>REPLACE(INDEX(GroupVertices[Group],MATCH(Edges[[#This Row],[Vertex 1]],GroupVertices[Vertex],0)),1,1,"")</f>
        <v>2</v>
      </c>
      <c r="BC177" s="80" t="str">
        <f>REPLACE(INDEX(GroupVertices[Group],MATCH(Edges[[#This Row],[Vertex 2]],GroupVertices[Vertex],0)),1,1,"")</f>
        <v>2</v>
      </c>
      <c r="BD177" s="48"/>
      <c r="BE177" s="49"/>
      <c r="BF177" s="48"/>
      <c r="BG177" s="49"/>
      <c r="BH177" s="48"/>
      <c r="BI177" s="49"/>
      <c r="BJ177" s="48"/>
      <c r="BK177" s="49"/>
      <c r="BL177" s="48"/>
    </row>
    <row r="178" spans="1:64" ht="15">
      <c r="A178" s="66" t="s">
        <v>363</v>
      </c>
      <c r="B178" s="66" t="s">
        <v>366</v>
      </c>
      <c r="C178" s="67" t="s">
        <v>2086</v>
      </c>
      <c r="D178" s="68">
        <v>4.75</v>
      </c>
      <c r="E178" s="69" t="s">
        <v>136</v>
      </c>
      <c r="F178" s="70">
        <v>29.11111111111111</v>
      </c>
      <c r="G178" s="67"/>
      <c r="H178" s="71"/>
      <c r="I178" s="72"/>
      <c r="J178" s="72"/>
      <c r="K178" s="34" t="s">
        <v>65</v>
      </c>
      <c r="L178" s="79">
        <v>178</v>
      </c>
      <c r="M178" s="79"/>
      <c r="N178" s="74"/>
      <c r="O178" s="81" t="s">
        <v>383</v>
      </c>
      <c r="P178" s="83">
        <v>43465.87671296296</v>
      </c>
      <c r="Q178" s="81" t="s">
        <v>406</v>
      </c>
      <c r="R178" s="81"/>
      <c r="S178" s="81"/>
      <c r="T178" s="81"/>
      <c r="U178" s="81"/>
      <c r="V178" s="84" t="s">
        <v>544</v>
      </c>
      <c r="W178" s="83">
        <v>43465.87671296296</v>
      </c>
      <c r="X178" s="84" t="s">
        <v>676</v>
      </c>
      <c r="Y178" s="81"/>
      <c r="Z178" s="81"/>
      <c r="AA178" s="87" t="s">
        <v>829</v>
      </c>
      <c r="AB178" s="87" t="s">
        <v>831</v>
      </c>
      <c r="AC178" s="81" t="b">
        <v>0</v>
      </c>
      <c r="AD178" s="81">
        <v>1</v>
      </c>
      <c r="AE178" s="87" t="s">
        <v>867</v>
      </c>
      <c r="AF178" s="81" t="b">
        <v>0</v>
      </c>
      <c r="AG178" s="81" t="s">
        <v>872</v>
      </c>
      <c r="AH178" s="81"/>
      <c r="AI178" s="87" t="s">
        <v>864</v>
      </c>
      <c r="AJ178" s="81" t="b">
        <v>0</v>
      </c>
      <c r="AK178" s="81">
        <v>0</v>
      </c>
      <c r="AL178" s="87" t="s">
        <v>864</v>
      </c>
      <c r="AM178" s="81" t="s">
        <v>876</v>
      </c>
      <c r="AN178" s="81" t="b">
        <v>0</v>
      </c>
      <c r="AO178" s="87" t="s">
        <v>831</v>
      </c>
      <c r="AP178" s="81" t="s">
        <v>214</v>
      </c>
      <c r="AQ178" s="81">
        <v>0</v>
      </c>
      <c r="AR178" s="81">
        <v>0</v>
      </c>
      <c r="AS178" s="81"/>
      <c r="AT178" s="81"/>
      <c r="AU178" s="81"/>
      <c r="AV178" s="81"/>
      <c r="AW178" s="81"/>
      <c r="AX178" s="81"/>
      <c r="AY178" s="81"/>
      <c r="AZ178" s="81"/>
      <c r="BA178">
        <v>2</v>
      </c>
      <c r="BB178" s="80" t="str">
        <f>REPLACE(INDEX(GroupVertices[Group],MATCH(Edges[[#This Row],[Vertex 1]],GroupVertices[Vertex],0)),1,1,"")</f>
        <v>2</v>
      </c>
      <c r="BC178" s="80" t="str">
        <f>REPLACE(INDEX(GroupVertices[Group],MATCH(Edges[[#This Row],[Vertex 2]],GroupVertices[Vertex],0)),1,1,"")</f>
        <v>2</v>
      </c>
      <c r="BD178" s="48"/>
      <c r="BE178" s="49"/>
      <c r="BF178" s="48"/>
      <c r="BG178" s="49"/>
      <c r="BH178" s="48"/>
      <c r="BI178" s="49"/>
      <c r="BJ178" s="48"/>
      <c r="BK178" s="49"/>
      <c r="BL178" s="48"/>
    </row>
    <row r="179" spans="1:64" ht="15">
      <c r="A179" s="66" t="s">
        <v>365</v>
      </c>
      <c r="B179" s="66" t="s">
        <v>366</v>
      </c>
      <c r="C179" s="67" t="s">
        <v>2088</v>
      </c>
      <c r="D179" s="68">
        <v>10</v>
      </c>
      <c r="E179" s="69" t="s">
        <v>136</v>
      </c>
      <c r="F179" s="70">
        <v>8.88888888888889</v>
      </c>
      <c r="G179" s="67"/>
      <c r="H179" s="71"/>
      <c r="I179" s="72"/>
      <c r="J179" s="72"/>
      <c r="K179" s="34" t="s">
        <v>65</v>
      </c>
      <c r="L179" s="79">
        <v>179</v>
      </c>
      <c r="M179" s="79"/>
      <c r="N179" s="74"/>
      <c r="O179" s="81" t="s">
        <v>383</v>
      </c>
      <c r="P179" s="83">
        <v>43461.85534722222</v>
      </c>
      <c r="Q179" s="81" t="s">
        <v>410</v>
      </c>
      <c r="R179" s="81"/>
      <c r="S179" s="81"/>
      <c r="T179" s="81"/>
      <c r="U179" s="81"/>
      <c r="V179" s="84" t="s">
        <v>546</v>
      </c>
      <c r="W179" s="83">
        <v>43461.85534722222</v>
      </c>
      <c r="X179" s="84" t="s">
        <v>681</v>
      </c>
      <c r="Y179" s="81"/>
      <c r="Z179" s="81"/>
      <c r="AA179" s="87" t="s">
        <v>834</v>
      </c>
      <c r="AB179" s="87" t="s">
        <v>852</v>
      </c>
      <c r="AC179" s="81" t="b">
        <v>0</v>
      </c>
      <c r="AD179" s="81">
        <v>1</v>
      </c>
      <c r="AE179" s="87" t="s">
        <v>865</v>
      </c>
      <c r="AF179" s="81" t="b">
        <v>0</v>
      </c>
      <c r="AG179" s="81" t="s">
        <v>872</v>
      </c>
      <c r="AH179" s="81"/>
      <c r="AI179" s="87" t="s">
        <v>864</v>
      </c>
      <c r="AJ179" s="81" t="b">
        <v>0</v>
      </c>
      <c r="AK179" s="81">
        <v>0</v>
      </c>
      <c r="AL179" s="87" t="s">
        <v>864</v>
      </c>
      <c r="AM179" s="81" t="s">
        <v>878</v>
      </c>
      <c r="AN179" s="81" t="b">
        <v>0</v>
      </c>
      <c r="AO179" s="87" t="s">
        <v>852</v>
      </c>
      <c r="AP179" s="81" t="s">
        <v>214</v>
      </c>
      <c r="AQ179" s="81">
        <v>0</v>
      </c>
      <c r="AR179" s="81">
        <v>0</v>
      </c>
      <c r="AS179" s="81"/>
      <c r="AT179" s="81"/>
      <c r="AU179" s="81"/>
      <c r="AV179" s="81"/>
      <c r="AW179" s="81"/>
      <c r="AX179" s="81"/>
      <c r="AY179" s="81"/>
      <c r="AZ179" s="81"/>
      <c r="BA179">
        <v>9</v>
      </c>
      <c r="BB179" s="80" t="str">
        <f>REPLACE(INDEX(GroupVertices[Group],MATCH(Edges[[#This Row],[Vertex 1]],GroupVertices[Vertex],0)),1,1,"")</f>
        <v>2</v>
      </c>
      <c r="BC179" s="80" t="str">
        <f>REPLACE(INDEX(GroupVertices[Group],MATCH(Edges[[#This Row],[Vertex 2]],GroupVertices[Vertex],0)),1,1,"")</f>
        <v>2</v>
      </c>
      <c r="BD179" s="48"/>
      <c r="BE179" s="49"/>
      <c r="BF179" s="48"/>
      <c r="BG179" s="49"/>
      <c r="BH179" s="48"/>
      <c r="BI179" s="49"/>
      <c r="BJ179" s="48"/>
      <c r="BK179" s="49"/>
      <c r="BL179" s="48"/>
    </row>
    <row r="180" spans="1:64" ht="15">
      <c r="A180" s="66" t="s">
        <v>365</v>
      </c>
      <c r="B180" s="66" t="s">
        <v>366</v>
      </c>
      <c r="C180" s="67" t="s">
        <v>2088</v>
      </c>
      <c r="D180" s="68">
        <v>10</v>
      </c>
      <c r="E180" s="69" t="s">
        <v>136</v>
      </c>
      <c r="F180" s="70">
        <v>8.88888888888889</v>
      </c>
      <c r="G180" s="67"/>
      <c r="H180" s="71"/>
      <c r="I180" s="72"/>
      <c r="J180" s="72"/>
      <c r="K180" s="34" t="s">
        <v>65</v>
      </c>
      <c r="L180" s="79">
        <v>180</v>
      </c>
      <c r="M180" s="79"/>
      <c r="N180" s="74"/>
      <c r="O180" s="81" t="s">
        <v>383</v>
      </c>
      <c r="P180" s="83">
        <v>43461.88421296296</v>
      </c>
      <c r="Q180" s="81" t="s">
        <v>411</v>
      </c>
      <c r="R180" s="81"/>
      <c r="S180" s="81"/>
      <c r="T180" s="81"/>
      <c r="U180" s="81"/>
      <c r="V180" s="84" t="s">
        <v>546</v>
      </c>
      <c r="W180" s="83">
        <v>43461.88421296296</v>
      </c>
      <c r="X180" s="84" t="s">
        <v>682</v>
      </c>
      <c r="Y180" s="81"/>
      <c r="Z180" s="81"/>
      <c r="AA180" s="87" t="s">
        <v>835</v>
      </c>
      <c r="AB180" s="87" t="s">
        <v>858</v>
      </c>
      <c r="AC180" s="81" t="b">
        <v>0</v>
      </c>
      <c r="AD180" s="81">
        <v>2</v>
      </c>
      <c r="AE180" s="87" t="s">
        <v>865</v>
      </c>
      <c r="AF180" s="81" t="b">
        <v>0</v>
      </c>
      <c r="AG180" s="81" t="s">
        <v>872</v>
      </c>
      <c r="AH180" s="81"/>
      <c r="AI180" s="87" t="s">
        <v>864</v>
      </c>
      <c r="AJ180" s="81" t="b">
        <v>0</v>
      </c>
      <c r="AK180" s="81">
        <v>0</v>
      </c>
      <c r="AL180" s="87" t="s">
        <v>864</v>
      </c>
      <c r="AM180" s="81" t="s">
        <v>878</v>
      </c>
      <c r="AN180" s="81" t="b">
        <v>0</v>
      </c>
      <c r="AO180" s="87" t="s">
        <v>858</v>
      </c>
      <c r="AP180" s="81" t="s">
        <v>214</v>
      </c>
      <c r="AQ180" s="81">
        <v>0</v>
      </c>
      <c r="AR180" s="81">
        <v>0</v>
      </c>
      <c r="AS180" s="81"/>
      <c r="AT180" s="81"/>
      <c r="AU180" s="81"/>
      <c r="AV180" s="81"/>
      <c r="AW180" s="81"/>
      <c r="AX180" s="81"/>
      <c r="AY180" s="81"/>
      <c r="AZ180" s="81"/>
      <c r="BA180">
        <v>9</v>
      </c>
      <c r="BB180" s="80" t="str">
        <f>REPLACE(INDEX(GroupVertices[Group],MATCH(Edges[[#This Row],[Vertex 1]],GroupVertices[Vertex],0)),1,1,"")</f>
        <v>2</v>
      </c>
      <c r="BC180" s="80" t="str">
        <f>REPLACE(INDEX(GroupVertices[Group],MATCH(Edges[[#This Row],[Vertex 2]],GroupVertices[Vertex],0)),1,1,"")</f>
        <v>2</v>
      </c>
      <c r="BD180" s="48"/>
      <c r="BE180" s="49"/>
      <c r="BF180" s="48"/>
      <c r="BG180" s="49"/>
      <c r="BH180" s="48"/>
      <c r="BI180" s="49"/>
      <c r="BJ180" s="48"/>
      <c r="BK180" s="49"/>
      <c r="BL180" s="48"/>
    </row>
    <row r="181" spans="1:64" ht="15">
      <c r="A181" s="66" t="s">
        <v>365</v>
      </c>
      <c r="B181" s="66" t="s">
        <v>366</v>
      </c>
      <c r="C181" s="67" t="s">
        <v>2088</v>
      </c>
      <c r="D181" s="68">
        <v>10</v>
      </c>
      <c r="E181" s="69" t="s">
        <v>136</v>
      </c>
      <c r="F181" s="70">
        <v>8.88888888888889</v>
      </c>
      <c r="G181" s="67"/>
      <c r="H181" s="71"/>
      <c r="I181" s="72"/>
      <c r="J181" s="72"/>
      <c r="K181" s="34" t="s">
        <v>65</v>
      </c>
      <c r="L181" s="79">
        <v>181</v>
      </c>
      <c r="M181" s="79"/>
      <c r="N181" s="74"/>
      <c r="O181" s="81" t="s">
        <v>383</v>
      </c>
      <c r="P181" s="83">
        <v>43461.88895833334</v>
      </c>
      <c r="Q181" s="81" t="s">
        <v>412</v>
      </c>
      <c r="R181" s="81"/>
      <c r="S181" s="81"/>
      <c r="T181" s="81"/>
      <c r="U181" s="81"/>
      <c r="V181" s="84" t="s">
        <v>546</v>
      </c>
      <c r="W181" s="83">
        <v>43461.88895833334</v>
      </c>
      <c r="X181" s="84" t="s">
        <v>683</v>
      </c>
      <c r="Y181" s="81"/>
      <c r="Z181" s="81"/>
      <c r="AA181" s="87" t="s">
        <v>836</v>
      </c>
      <c r="AB181" s="87" t="s">
        <v>859</v>
      </c>
      <c r="AC181" s="81" t="b">
        <v>0</v>
      </c>
      <c r="AD181" s="81">
        <v>0</v>
      </c>
      <c r="AE181" s="87" t="s">
        <v>865</v>
      </c>
      <c r="AF181" s="81" t="b">
        <v>0</v>
      </c>
      <c r="AG181" s="81" t="s">
        <v>872</v>
      </c>
      <c r="AH181" s="81"/>
      <c r="AI181" s="87" t="s">
        <v>864</v>
      </c>
      <c r="AJ181" s="81" t="b">
        <v>0</v>
      </c>
      <c r="AK181" s="81">
        <v>0</v>
      </c>
      <c r="AL181" s="87" t="s">
        <v>864</v>
      </c>
      <c r="AM181" s="81" t="s">
        <v>878</v>
      </c>
      <c r="AN181" s="81" t="b">
        <v>0</v>
      </c>
      <c r="AO181" s="87" t="s">
        <v>859</v>
      </c>
      <c r="AP181" s="81" t="s">
        <v>214</v>
      </c>
      <c r="AQ181" s="81">
        <v>0</v>
      </c>
      <c r="AR181" s="81">
        <v>0</v>
      </c>
      <c r="AS181" s="81"/>
      <c r="AT181" s="81"/>
      <c r="AU181" s="81"/>
      <c r="AV181" s="81"/>
      <c r="AW181" s="81"/>
      <c r="AX181" s="81"/>
      <c r="AY181" s="81"/>
      <c r="AZ181" s="81"/>
      <c r="BA181">
        <v>9</v>
      </c>
      <c r="BB181" s="80" t="str">
        <f>REPLACE(INDEX(GroupVertices[Group],MATCH(Edges[[#This Row],[Vertex 1]],GroupVertices[Vertex],0)),1,1,"")</f>
        <v>2</v>
      </c>
      <c r="BC181" s="80" t="str">
        <f>REPLACE(INDEX(GroupVertices[Group],MATCH(Edges[[#This Row],[Vertex 2]],GroupVertices[Vertex],0)),1,1,"")</f>
        <v>2</v>
      </c>
      <c r="BD181" s="48"/>
      <c r="BE181" s="49"/>
      <c r="BF181" s="48"/>
      <c r="BG181" s="49"/>
      <c r="BH181" s="48"/>
      <c r="BI181" s="49"/>
      <c r="BJ181" s="48"/>
      <c r="BK181" s="49"/>
      <c r="BL181" s="48"/>
    </row>
    <row r="182" spans="1:64" ht="15">
      <c r="A182" s="66" t="s">
        <v>365</v>
      </c>
      <c r="B182" s="66" t="s">
        <v>366</v>
      </c>
      <c r="C182" s="67" t="s">
        <v>2088</v>
      </c>
      <c r="D182" s="68">
        <v>10</v>
      </c>
      <c r="E182" s="69" t="s">
        <v>136</v>
      </c>
      <c r="F182" s="70">
        <v>8.88888888888889</v>
      </c>
      <c r="G182" s="67"/>
      <c r="H182" s="71"/>
      <c r="I182" s="72"/>
      <c r="J182" s="72"/>
      <c r="K182" s="34" t="s">
        <v>65</v>
      </c>
      <c r="L182" s="79">
        <v>182</v>
      </c>
      <c r="M182" s="79"/>
      <c r="N182" s="74"/>
      <c r="O182" s="81" t="s">
        <v>383</v>
      </c>
      <c r="P182" s="83">
        <v>43461.89424768519</v>
      </c>
      <c r="Q182" s="81" t="s">
        <v>413</v>
      </c>
      <c r="R182" s="81"/>
      <c r="S182" s="81"/>
      <c r="T182" s="81"/>
      <c r="U182" s="84" t="s">
        <v>430</v>
      </c>
      <c r="V182" s="84" t="s">
        <v>430</v>
      </c>
      <c r="W182" s="83">
        <v>43461.89424768519</v>
      </c>
      <c r="X182" s="84" t="s">
        <v>684</v>
      </c>
      <c r="Y182" s="81"/>
      <c r="Z182" s="81"/>
      <c r="AA182" s="87" t="s">
        <v>837</v>
      </c>
      <c r="AB182" s="87" t="s">
        <v>860</v>
      </c>
      <c r="AC182" s="81" t="b">
        <v>0</v>
      </c>
      <c r="AD182" s="81">
        <v>1</v>
      </c>
      <c r="AE182" s="87" t="s">
        <v>865</v>
      </c>
      <c r="AF182" s="81" t="b">
        <v>0</v>
      </c>
      <c r="AG182" s="81" t="s">
        <v>872</v>
      </c>
      <c r="AH182" s="81"/>
      <c r="AI182" s="87" t="s">
        <v>864</v>
      </c>
      <c r="AJ182" s="81" t="b">
        <v>0</v>
      </c>
      <c r="AK182" s="81">
        <v>0</v>
      </c>
      <c r="AL182" s="87" t="s">
        <v>864</v>
      </c>
      <c r="AM182" s="81" t="s">
        <v>878</v>
      </c>
      <c r="AN182" s="81" t="b">
        <v>0</v>
      </c>
      <c r="AO182" s="87" t="s">
        <v>860</v>
      </c>
      <c r="AP182" s="81" t="s">
        <v>214</v>
      </c>
      <c r="AQ182" s="81">
        <v>0</v>
      </c>
      <c r="AR182" s="81">
        <v>0</v>
      </c>
      <c r="AS182" s="81"/>
      <c r="AT182" s="81"/>
      <c r="AU182" s="81"/>
      <c r="AV182" s="81"/>
      <c r="AW182" s="81"/>
      <c r="AX182" s="81"/>
      <c r="AY182" s="81"/>
      <c r="AZ182" s="81"/>
      <c r="BA182">
        <v>9</v>
      </c>
      <c r="BB182" s="80" t="str">
        <f>REPLACE(INDEX(GroupVertices[Group],MATCH(Edges[[#This Row],[Vertex 1]],GroupVertices[Vertex],0)),1,1,"")</f>
        <v>2</v>
      </c>
      <c r="BC182" s="80" t="str">
        <f>REPLACE(INDEX(GroupVertices[Group],MATCH(Edges[[#This Row],[Vertex 2]],GroupVertices[Vertex],0)),1,1,"")</f>
        <v>2</v>
      </c>
      <c r="BD182" s="48"/>
      <c r="BE182" s="49"/>
      <c r="BF182" s="48"/>
      <c r="BG182" s="49"/>
      <c r="BH182" s="48"/>
      <c r="BI182" s="49"/>
      <c r="BJ182" s="48"/>
      <c r="BK182" s="49"/>
      <c r="BL182" s="48"/>
    </row>
    <row r="183" spans="1:64" ht="15">
      <c r="A183" s="66" t="s">
        <v>365</v>
      </c>
      <c r="B183" s="66" t="s">
        <v>366</v>
      </c>
      <c r="C183" s="67" t="s">
        <v>2088</v>
      </c>
      <c r="D183" s="68">
        <v>10</v>
      </c>
      <c r="E183" s="69" t="s">
        <v>136</v>
      </c>
      <c r="F183" s="70">
        <v>8.88888888888889</v>
      </c>
      <c r="G183" s="67"/>
      <c r="H183" s="71"/>
      <c r="I183" s="72"/>
      <c r="J183" s="72"/>
      <c r="K183" s="34" t="s">
        <v>65</v>
      </c>
      <c r="L183" s="79">
        <v>183</v>
      </c>
      <c r="M183" s="79"/>
      <c r="N183" s="74"/>
      <c r="O183" s="81" t="s">
        <v>383</v>
      </c>
      <c r="P183" s="83">
        <v>43461.90052083333</v>
      </c>
      <c r="Q183" s="81" t="s">
        <v>414</v>
      </c>
      <c r="R183" s="81"/>
      <c r="S183" s="81"/>
      <c r="T183" s="81"/>
      <c r="U183" s="81"/>
      <c r="V183" s="84" t="s">
        <v>546</v>
      </c>
      <c r="W183" s="83">
        <v>43461.90052083333</v>
      </c>
      <c r="X183" s="84" t="s">
        <v>685</v>
      </c>
      <c r="Y183" s="81"/>
      <c r="Z183" s="81"/>
      <c r="AA183" s="87" t="s">
        <v>838</v>
      </c>
      <c r="AB183" s="87" t="s">
        <v>861</v>
      </c>
      <c r="AC183" s="81" t="b">
        <v>0</v>
      </c>
      <c r="AD183" s="81">
        <v>0</v>
      </c>
      <c r="AE183" s="87" t="s">
        <v>865</v>
      </c>
      <c r="AF183" s="81" t="b">
        <v>0</v>
      </c>
      <c r="AG183" s="81" t="s">
        <v>872</v>
      </c>
      <c r="AH183" s="81"/>
      <c r="AI183" s="87" t="s">
        <v>864</v>
      </c>
      <c r="AJ183" s="81" t="b">
        <v>0</v>
      </c>
      <c r="AK183" s="81">
        <v>0</v>
      </c>
      <c r="AL183" s="87" t="s">
        <v>864</v>
      </c>
      <c r="AM183" s="81" t="s">
        <v>878</v>
      </c>
      <c r="AN183" s="81" t="b">
        <v>0</v>
      </c>
      <c r="AO183" s="87" t="s">
        <v>861</v>
      </c>
      <c r="AP183" s="81" t="s">
        <v>214</v>
      </c>
      <c r="AQ183" s="81">
        <v>0</v>
      </c>
      <c r="AR183" s="81">
        <v>0</v>
      </c>
      <c r="AS183" s="81"/>
      <c r="AT183" s="81"/>
      <c r="AU183" s="81"/>
      <c r="AV183" s="81"/>
      <c r="AW183" s="81"/>
      <c r="AX183" s="81"/>
      <c r="AY183" s="81"/>
      <c r="AZ183" s="81"/>
      <c r="BA183">
        <v>9</v>
      </c>
      <c r="BB183" s="80" t="str">
        <f>REPLACE(INDEX(GroupVertices[Group],MATCH(Edges[[#This Row],[Vertex 1]],GroupVertices[Vertex],0)),1,1,"")</f>
        <v>2</v>
      </c>
      <c r="BC183" s="80" t="str">
        <f>REPLACE(INDEX(GroupVertices[Group],MATCH(Edges[[#This Row],[Vertex 2]],GroupVertices[Vertex],0)),1,1,"")</f>
        <v>2</v>
      </c>
      <c r="BD183" s="48"/>
      <c r="BE183" s="49"/>
      <c r="BF183" s="48"/>
      <c r="BG183" s="49"/>
      <c r="BH183" s="48"/>
      <c r="BI183" s="49"/>
      <c r="BJ183" s="48"/>
      <c r="BK183" s="49"/>
      <c r="BL183" s="48"/>
    </row>
    <row r="184" spans="1:64" ht="15">
      <c r="A184" s="66" t="s">
        <v>365</v>
      </c>
      <c r="B184" s="66" t="s">
        <v>366</v>
      </c>
      <c r="C184" s="67" t="s">
        <v>2088</v>
      </c>
      <c r="D184" s="68">
        <v>10</v>
      </c>
      <c r="E184" s="69" t="s">
        <v>136</v>
      </c>
      <c r="F184" s="70">
        <v>8.88888888888889</v>
      </c>
      <c r="G184" s="67"/>
      <c r="H184" s="71"/>
      <c r="I184" s="72"/>
      <c r="J184" s="72"/>
      <c r="K184" s="34" t="s">
        <v>65</v>
      </c>
      <c r="L184" s="79">
        <v>184</v>
      </c>
      <c r="M184" s="79"/>
      <c r="N184" s="74"/>
      <c r="O184" s="81" t="s">
        <v>383</v>
      </c>
      <c r="P184" s="83">
        <v>43461.90770833333</v>
      </c>
      <c r="Q184" s="81" t="s">
        <v>415</v>
      </c>
      <c r="R184" s="81"/>
      <c r="S184" s="81"/>
      <c r="T184" s="81" t="s">
        <v>427</v>
      </c>
      <c r="U184" s="81"/>
      <c r="V184" s="84" t="s">
        <v>546</v>
      </c>
      <c r="W184" s="83">
        <v>43461.90770833333</v>
      </c>
      <c r="X184" s="84" t="s">
        <v>686</v>
      </c>
      <c r="Y184" s="81"/>
      <c r="Z184" s="81"/>
      <c r="AA184" s="87" t="s">
        <v>839</v>
      </c>
      <c r="AB184" s="87" t="s">
        <v>862</v>
      </c>
      <c r="AC184" s="81" t="b">
        <v>0</v>
      </c>
      <c r="AD184" s="81">
        <v>0</v>
      </c>
      <c r="AE184" s="87" t="s">
        <v>865</v>
      </c>
      <c r="AF184" s="81" t="b">
        <v>0</v>
      </c>
      <c r="AG184" s="81" t="s">
        <v>872</v>
      </c>
      <c r="AH184" s="81"/>
      <c r="AI184" s="87" t="s">
        <v>864</v>
      </c>
      <c r="AJ184" s="81" t="b">
        <v>0</v>
      </c>
      <c r="AK184" s="81">
        <v>0</v>
      </c>
      <c r="AL184" s="87" t="s">
        <v>864</v>
      </c>
      <c r="AM184" s="81" t="s">
        <v>878</v>
      </c>
      <c r="AN184" s="81" t="b">
        <v>0</v>
      </c>
      <c r="AO184" s="87" t="s">
        <v>862</v>
      </c>
      <c r="AP184" s="81" t="s">
        <v>214</v>
      </c>
      <c r="AQ184" s="81">
        <v>0</v>
      </c>
      <c r="AR184" s="81">
        <v>0</v>
      </c>
      <c r="AS184" s="81"/>
      <c r="AT184" s="81"/>
      <c r="AU184" s="81"/>
      <c r="AV184" s="81"/>
      <c r="AW184" s="81"/>
      <c r="AX184" s="81"/>
      <c r="AY184" s="81"/>
      <c r="AZ184" s="81"/>
      <c r="BA184">
        <v>9</v>
      </c>
      <c r="BB184" s="80" t="str">
        <f>REPLACE(INDEX(GroupVertices[Group],MATCH(Edges[[#This Row],[Vertex 1]],GroupVertices[Vertex],0)),1,1,"")</f>
        <v>2</v>
      </c>
      <c r="BC184" s="80" t="str">
        <f>REPLACE(INDEX(GroupVertices[Group],MATCH(Edges[[#This Row],[Vertex 2]],GroupVertices[Vertex],0)),1,1,"")</f>
        <v>2</v>
      </c>
      <c r="BD184" s="48"/>
      <c r="BE184" s="49"/>
      <c r="BF184" s="48"/>
      <c r="BG184" s="49"/>
      <c r="BH184" s="48"/>
      <c r="BI184" s="49"/>
      <c r="BJ184" s="48"/>
      <c r="BK184" s="49"/>
      <c r="BL184" s="48"/>
    </row>
    <row r="185" spans="1:64" ht="15">
      <c r="A185" s="66" t="s">
        <v>365</v>
      </c>
      <c r="B185" s="66" t="s">
        <v>366</v>
      </c>
      <c r="C185" s="67" t="s">
        <v>2088</v>
      </c>
      <c r="D185" s="68">
        <v>10</v>
      </c>
      <c r="E185" s="69" t="s">
        <v>136</v>
      </c>
      <c r="F185" s="70">
        <v>8.88888888888889</v>
      </c>
      <c r="G185" s="67"/>
      <c r="H185" s="71"/>
      <c r="I185" s="72"/>
      <c r="J185" s="72"/>
      <c r="K185" s="34" t="s">
        <v>65</v>
      </c>
      <c r="L185" s="79">
        <v>185</v>
      </c>
      <c r="M185" s="79"/>
      <c r="N185" s="74"/>
      <c r="O185" s="81" t="s">
        <v>383</v>
      </c>
      <c r="P185" s="83">
        <v>43465.78497685185</v>
      </c>
      <c r="Q185" s="81" t="s">
        <v>407</v>
      </c>
      <c r="R185" s="81"/>
      <c r="S185" s="81"/>
      <c r="T185" s="81"/>
      <c r="U185" s="81"/>
      <c r="V185" s="84" t="s">
        <v>546</v>
      </c>
      <c r="W185" s="83">
        <v>43465.78497685185</v>
      </c>
      <c r="X185" s="84" t="s">
        <v>677</v>
      </c>
      <c r="Y185" s="81"/>
      <c r="Z185" s="81"/>
      <c r="AA185" s="87" t="s">
        <v>830</v>
      </c>
      <c r="AB185" s="87" t="s">
        <v>845</v>
      </c>
      <c r="AC185" s="81" t="b">
        <v>0</v>
      </c>
      <c r="AD185" s="81">
        <v>3</v>
      </c>
      <c r="AE185" s="87" t="s">
        <v>867</v>
      </c>
      <c r="AF185" s="81" t="b">
        <v>0</v>
      </c>
      <c r="AG185" s="81" t="s">
        <v>872</v>
      </c>
      <c r="AH185" s="81"/>
      <c r="AI185" s="87" t="s">
        <v>864</v>
      </c>
      <c r="AJ185" s="81" t="b">
        <v>0</v>
      </c>
      <c r="AK185" s="81">
        <v>0</v>
      </c>
      <c r="AL185" s="87" t="s">
        <v>864</v>
      </c>
      <c r="AM185" s="81" t="s">
        <v>878</v>
      </c>
      <c r="AN185" s="81" t="b">
        <v>0</v>
      </c>
      <c r="AO185" s="87" t="s">
        <v>845</v>
      </c>
      <c r="AP185" s="81" t="s">
        <v>214</v>
      </c>
      <c r="AQ185" s="81">
        <v>0</v>
      </c>
      <c r="AR185" s="81">
        <v>0</v>
      </c>
      <c r="AS185" s="81"/>
      <c r="AT185" s="81"/>
      <c r="AU185" s="81"/>
      <c r="AV185" s="81"/>
      <c r="AW185" s="81"/>
      <c r="AX185" s="81"/>
      <c r="AY185" s="81"/>
      <c r="AZ185" s="81"/>
      <c r="BA185">
        <v>9</v>
      </c>
      <c r="BB185" s="80" t="str">
        <f>REPLACE(INDEX(GroupVertices[Group],MATCH(Edges[[#This Row],[Vertex 1]],GroupVertices[Vertex],0)),1,1,"")</f>
        <v>2</v>
      </c>
      <c r="BC185" s="80" t="str">
        <f>REPLACE(INDEX(GroupVertices[Group],MATCH(Edges[[#This Row],[Vertex 2]],GroupVertices[Vertex],0)),1,1,"")</f>
        <v>2</v>
      </c>
      <c r="BD185" s="48"/>
      <c r="BE185" s="49"/>
      <c r="BF185" s="48"/>
      <c r="BG185" s="49"/>
      <c r="BH185" s="48"/>
      <c r="BI185" s="49"/>
      <c r="BJ185" s="48"/>
      <c r="BK185" s="49"/>
      <c r="BL185" s="48"/>
    </row>
    <row r="186" spans="1:64" ht="15">
      <c r="A186" s="66" t="s">
        <v>365</v>
      </c>
      <c r="B186" s="66" t="s">
        <v>366</v>
      </c>
      <c r="C186" s="67" t="s">
        <v>2088</v>
      </c>
      <c r="D186" s="68">
        <v>10</v>
      </c>
      <c r="E186" s="69" t="s">
        <v>136</v>
      </c>
      <c r="F186" s="70">
        <v>8.88888888888889</v>
      </c>
      <c r="G186" s="67"/>
      <c r="H186" s="71"/>
      <c r="I186" s="72"/>
      <c r="J186" s="72"/>
      <c r="K186" s="34" t="s">
        <v>65</v>
      </c>
      <c r="L186" s="79">
        <v>186</v>
      </c>
      <c r="M186" s="79"/>
      <c r="N186" s="74"/>
      <c r="O186" s="81" t="s">
        <v>383</v>
      </c>
      <c r="P186" s="83">
        <v>43465.873194444444</v>
      </c>
      <c r="Q186" s="81" t="s">
        <v>408</v>
      </c>
      <c r="R186" s="81"/>
      <c r="S186" s="81"/>
      <c r="T186" s="81"/>
      <c r="U186" s="81"/>
      <c r="V186" s="84" t="s">
        <v>546</v>
      </c>
      <c r="W186" s="83">
        <v>43465.873194444444</v>
      </c>
      <c r="X186" s="84" t="s">
        <v>678</v>
      </c>
      <c r="Y186" s="81"/>
      <c r="Z186" s="81"/>
      <c r="AA186" s="87" t="s">
        <v>831</v>
      </c>
      <c r="AB186" s="87" t="s">
        <v>828</v>
      </c>
      <c r="AC186" s="81" t="b">
        <v>0</v>
      </c>
      <c r="AD186" s="81">
        <v>1</v>
      </c>
      <c r="AE186" s="87" t="s">
        <v>869</v>
      </c>
      <c r="AF186" s="81" t="b">
        <v>0</v>
      </c>
      <c r="AG186" s="81" t="s">
        <v>872</v>
      </c>
      <c r="AH186" s="81"/>
      <c r="AI186" s="87" t="s">
        <v>864</v>
      </c>
      <c r="AJ186" s="81" t="b">
        <v>0</v>
      </c>
      <c r="AK186" s="81">
        <v>0</v>
      </c>
      <c r="AL186" s="87" t="s">
        <v>864</v>
      </c>
      <c r="AM186" s="81" t="s">
        <v>878</v>
      </c>
      <c r="AN186" s="81" t="b">
        <v>0</v>
      </c>
      <c r="AO186" s="87" t="s">
        <v>828</v>
      </c>
      <c r="AP186" s="81" t="s">
        <v>214</v>
      </c>
      <c r="AQ186" s="81">
        <v>0</v>
      </c>
      <c r="AR186" s="81">
        <v>0</v>
      </c>
      <c r="AS186" s="81"/>
      <c r="AT186" s="81"/>
      <c r="AU186" s="81"/>
      <c r="AV186" s="81"/>
      <c r="AW186" s="81"/>
      <c r="AX186" s="81"/>
      <c r="AY186" s="81"/>
      <c r="AZ186" s="81"/>
      <c r="BA186">
        <v>9</v>
      </c>
      <c r="BB186" s="80" t="str">
        <f>REPLACE(INDEX(GroupVertices[Group],MATCH(Edges[[#This Row],[Vertex 1]],GroupVertices[Vertex],0)),1,1,"")</f>
        <v>2</v>
      </c>
      <c r="BC186" s="80" t="str">
        <f>REPLACE(INDEX(GroupVertices[Group],MATCH(Edges[[#This Row],[Vertex 2]],GroupVertices[Vertex],0)),1,1,"")</f>
        <v>2</v>
      </c>
      <c r="BD186" s="48"/>
      <c r="BE186" s="49"/>
      <c r="BF186" s="48"/>
      <c r="BG186" s="49"/>
      <c r="BH186" s="48"/>
      <c r="BI186" s="49"/>
      <c r="BJ186" s="48"/>
      <c r="BK186" s="49"/>
      <c r="BL186" s="48"/>
    </row>
    <row r="187" spans="1:64" ht="15">
      <c r="A187" s="66" t="s">
        <v>365</v>
      </c>
      <c r="B187" s="66" t="s">
        <v>366</v>
      </c>
      <c r="C187" s="67" t="s">
        <v>2088</v>
      </c>
      <c r="D187" s="68">
        <v>10</v>
      </c>
      <c r="E187" s="69" t="s">
        <v>136</v>
      </c>
      <c r="F187" s="70">
        <v>8.88888888888889</v>
      </c>
      <c r="G187" s="67"/>
      <c r="H187" s="71"/>
      <c r="I187" s="72"/>
      <c r="J187" s="72"/>
      <c r="K187" s="34" t="s">
        <v>65</v>
      </c>
      <c r="L187" s="79">
        <v>187</v>
      </c>
      <c r="M187" s="79"/>
      <c r="N187" s="74"/>
      <c r="O187" s="81" t="s">
        <v>383</v>
      </c>
      <c r="P187" s="83">
        <v>43465.92634259259</v>
      </c>
      <c r="Q187" s="81" t="s">
        <v>409</v>
      </c>
      <c r="R187" s="81"/>
      <c r="S187" s="81"/>
      <c r="T187" s="81"/>
      <c r="U187" s="81"/>
      <c r="V187" s="84" t="s">
        <v>546</v>
      </c>
      <c r="W187" s="83">
        <v>43465.92634259259</v>
      </c>
      <c r="X187" s="84" t="s">
        <v>679</v>
      </c>
      <c r="Y187" s="81"/>
      <c r="Z187" s="81"/>
      <c r="AA187" s="87" t="s">
        <v>832</v>
      </c>
      <c r="AB187" s="87" t="s">
        <v>829</v>
      </c>
      <c r="AC187" s="81" t="b">
        <v>0</v>
      </c>
      <c r="AD187" s="81">
        <v>1</v>
      </c>
      <c r="AE187" s="87" t="s">
        <v>869</v>
      </c>
      <c r="AF187" s="81" t="b">
        <v>0</v>
      </c>
      <c r="AG187" s="81" t="s">
        <v>872</v>
      </c>
      <c r="AH187" s="81"/>
      <c r="AI187" s="87" t="s">
        <v>864</v>
      </c>
      <c r="AJ187" s="81" t="b">
        <v>0</v>
      </c>
      <c r="AK187" s="81">
        <v>0</v>
      </c>
      <c r="AL187" s="87" t="s">
        <v>864</v>
      </c>
      <c r="AM187" s="81" t="s">
        <v>878</v>
      </c>
      <c r="AN187" s="81" t="b">
        <v>0</v>
      </c>
      <c r="AO187" s="87" t="s">
        <v>829</v>
      </c>
      <c r="AP187" s="81" t="s">
        <v>214</v>
      </c>
      <c r="AQ187" s="81">
        <v>0</v>
      </c>
      <c r="AR187" s="81">
        <v>0</v>
      </c>
      <c r="AS187" s="81"/>
      <c r="AT187" s="81"/>
      <c r="AU187" s="81"/>
      <c r="AV187" s="81"/>
      <c r="AW187" s="81"/>
      <c r="AX187" s="81"/>
      <c r="AY187" s="81"/>
      <c r="AZ187" s="81"/>
      <c r="BA187">
        <v>9</v>
      </c>
      <c r="BB187" s="80" t="str">
        <f>REPLACE(INDEX(GroupVertices[Group],MATCH(Edges[[#This Row],[Vertex 1]],GroupVertices[Vertex],0)),1,1,"")</f>
        <v>2</v>
      </c>
      <c r="BC187" s="80" t="str">
        <f>REPLACE(INDEX(GroupVertices[Group],MATCH(Edges[[#This Row],[Vertex 2]],GroupVertices[Vertex],0)),1,1,"")</f>
        <v>2</v>
      </c>
      <c r="BD187" s="48"/>
      <c r="BE187" s="49"/>
      <c r="BF187" s="48"/>
      <c r="BG187" s="49"/>
      <c r="BH187" s="48"/>
      <c r="BI187" s="49"/>
      <c r="BJ187" s="48"/>
      <c r="BK187" s="49"/>
      <c r="BL187" s="48"/>
    </row>
    <row r="188" spans="1:64" ht="15">
      <c r="A188" s="66" t="s">
        <v>291</v>
      </c>
      <c r="B188" s="66" t="s">
        <v>367</v>
      </c>
      <c r="C188" s="67" t="s">
        <v>2085</v>
      </c>
      <c r="D188" s="68">
        <v>3</v>
      </c>
      <c r="E188" s="69" t="s">
        <v>132</v>
      </c>
      <c r="F188" s="70">
        <v>32</v>
      </c>
      <c r="G188" s="67"/>
      <c r="H188" s="71"/>
      <c r="I188" s="72"/>
      <c r="J188" s="72"/>
      <c r="K188" s="34" t="s">
        <v>66</v>
      </c>
      <c r="L188" s="79">
        <v>188</v>
      </c>
      <c r="M188" s="79"/>
      <c r="N188" s="74"/>
      <c r="O188" s="81" t="s">
        <v>383</v>
      </c>
      <c r="P188" s="83">
        <v>43465.75769675926</v>
      </c>
      <c r="Q188" s="81" t="s">
        <v>416</v>
      </c>
      <c r="R188" s="81"/>
      <c r="S188" s="81"/>
      <c r="T188" s="81"/>
      <c r="U188" s="81"/>
      <c r="V188" s="84" t="s">
        <v>472</v>
      </c>
      <c r="W188" s="83">
        <v>43465.75769675926</v>
      </c>
      <c r="X188" s="84" t="s">
        <v>687</v>
      </c>
      <c r="Y188" s="81"/>
      <c r="Z188" s="81"/>
      <c r="AA188" s="87" t="s">
        <v>840</v>
      </c>
      <c r="AB188" s="87" t="s">
        <v>848</v>
      </c>
      <c r="AC188" s="81" t="b">
        <v>0</v>
      </c>
      <c r="AD188" s="81">
        <v>1</v>
      </c>
      <c r="AE188" s="87" t="s">
        <v>870</v>
      </c>
      <c r="AF188" s="81" t="b">
        <v>0</v>
      </c>
      <c r="AG188" s="81" t="s">
        <v>872</v>
      </c>
      <c r="AH188" s="81"/>
      <c r="AI188" s="87" t="s">
        <v>864</v>
      </c>
      <c r="AJ188" s="81" t="b">
        <v>0</v>
      </c>
      <c r="AK188" s="81">
        <v>1</v>
      </c>
      <c r="AL188" s="87" t="s">
        <v>864</v>
      </c>
      <c r="AM188" s="81" t="s">
        <v>876</v>
      </c>
      <c r="AN188" s="81" t="b">
        <v>0</v>
      </c>
      <c r="AO188" s="87" t="s">
        <v>848</v>
      </c>
      <c r="AP188" s="81" t="s">
        <v>382</v>
      </c>
      <c r="AQ188" s="81">
        <v>0</v>
      </c>
      <c r="AR188" s="81">
        <v>0</v>
      </c>
      <c r="AS188" s="81"/>
      <c r="AT188" s="81"/>
      <c r="AU188" s="81"/>
      <c r="AV188" s="81"/>
      <c r="AW188" s="81"/>
      <c r="AX188" s="81"/>
      <c r="AY188" s="81"/>
      <c r="AZ188" s="81"/>
      <c r="BA188">
        <v>1</v>
      </c>
      <c r="BB188" s="80" t="str">
        <f>REPLACE(INDEX(GroupVertices[Group],MATCH(Edges[[#This Row],[Vertex 1]],GroupVertices[Vertex],0)),1,1,"")</f>
        <v>1</v>
      </c>
      <c r="BC188" s="80" t="str">
        <f>REPLACE(INDEX(GroupVertices[Group],MATCH(Edges[[#This Row],[Vertex 2]],GroupVertices[Vertex],0)),1,1,"")</f>
        <v>2</v>
      </c>
      <c r="BD188" s="48">
        <v>1</v>
      </c>
      <c r="BE188" s="49">
        <v>3.0303030303030303</v>
      </c>
      <c r="BF188" s="48">
        <v>2</v>
      </c>
      <c r="BG188" s="49">
        <v>6.0606060606060606</v>
      </c>
      <c r="BH188" s="48">
        <v>0</v>
      </c>
      <c r="BI188" s="49">
        <v>0</v>
      </c>
      <c r="BJ188" s="48">
        <v>30</v>
      </c>
      <c r="BK188" s="49">
        <v>90.9090909090909</v>
      </c>
      <c r="BL188" s="48">
        <v>33</v>
      </c>
    </row>
    <row r="189" spans="1:64" ht="15">
      <c r="A189" s="66" t="s">
        <v>361</v>
      </c>
      <c r="B189" s="66" t="s">
        <v>367</v>
      </c>
      <c r="C189" s="67" t="s">
        <v>2085</v>
      </c>
      <c r="D189" s="68">
        <v>3</v>
      </c>
      <c r="E189" s="69" t="s">
        <v>132</v>
      </c>
      <c r="F189" s="70">
        <v>32</v>
      </c>
      <c r="G189" s="67"/>
      <c r="H189" s="71"/>
      <c r="I189" s="72"/>
      <c r="J189" s="72"/>
      <c r="K189" s="34" t="s">
        <v>66</v>
      </c>
      <c r="L189" s="79">
        <v>189</v>
      </c>
      <c r="M189" s="79"/>
      <c r="N189" s="74"/>
      <c r="O189" s="81" t="s">
        <v>383</v>
      </c>
      <c r="P189" s="83">
        <v>43465.761712962965</v>
      </c>
      <c r="Q189" s="81" t="s">
        <v>416</v>
      </c>
      <c r="R189" s="81"/>
      <c r="S189" s="81"/>
      <c r="T189" s="81"/>
      <c r="U189" s="81"/>
      <c r="V189" s="84" t="s">
        <v>542</v>
      </c>
      <c r="W189" s="83">
        <v>43465.761712962965</v>
      </c>
      <c r="X189" s="84" t="s">
        <v>688</v>
      </c>
      <c r="Y189" s="81"/>
      <c r="Z189" s="81"/>
      <c r="AA189" s="87" t="s">
        <v>841</v>
      </c>
      <c r="AB189" s="81"/>
      <c r="AC189" s="81" t="b">
        <v>0</v>
      </c>
      <c r="AD189" s="81">
        <v>0</v>
      </c>
      <c r="AE189" s="87" t="s">
        <v>864</v>
      </c>
      <c r="AF189" s="81" t="b">
        <v>0</v>
      </c>
      <c r="AG189" s="81" t="s">
        <v>872</v>
      </c>
      <c r="AH189" s="81"/>
      <c r="AI189" s="87" t="s">
        <v>864</v>
      </c>
      <c r="AJ189" s="81" t="b">
        <v>0</v>
      </c>
      <c r="AK189" s="81">
        <v>1</v>
      </c>
      <c r="AL189" s="87" t="s">
        <v>840</v>
      </c>
      <c r="AM189" s="81" t="s">
        <v>875</v>
      </c>
      <c r="AN189" s="81" t="b">
        <v>0</v>
      </c>
      <c r="AO189" s="87" t="s">
        <v>840</v>
      </c>
      <c r="AP189" s="81" t="s">
        <v>214</v>
      </c>
      <c r="AQ189" s="81">
        <v>0</v>
      </c>
      <c r="AR189" s="81">
        <v>0</v>
      </c>
      <c r="AS189" s="81"/>
      <c r="AT189" s="81"/>
      <c r="AU189" s="81"/>
      <c r="AV189" s="81"/>
      <c r="AW189" s="81"/>
      <c r="AX189" s="81"/>
      <c r="AY189" s="81"/>
      <c r="AZ189" s="81"/>
      <c r="BA189">
        <v>1</v>
      </c>
      <c r="BB189" s="80" t="str">
        <f>REPLACE(INDEX(GroupVertices[Group],MATCH(Edges[[#This Row],[Vertex 1]],GroupVertices[Vertex],0)),1,1,"")</f>
        <v>2</v>
      </c>
      <c r="BC189" s="80" t="str">
        <f>REPLACE(INDEX(GroupVertices[Group],MATCH(Edges[[#This Row],[Vertex 2]],GroupVertices[Vertex],0)),1,1,"")</f>
        <v>2</v>
      </c>
      <c r="BD189" s="48">
        <v>1</v>
      </c>
      <c r="BE189" s="49">
        <v>3.0303030303030303</v>
      </c>
      <c r="BF189" s="48">
        <v>2</v>
      </c>
      <c r="BG189" s="49">
        <v>6.0606060606060606</v>
      </c>
      <c r="BH189" s="48">
        <v>0</v>
      </c>
      <c r="BI189" s="49">
        <v>0</v>
      </c>
      <c r="BJ189" s="48">
        <v>30</v>
      </c>
      <c r="BK189" s="49">
        <v>90.9090909090909</v>
      </c>
      <c r="BL189" s="48">
        <v>33</v>
      </c>
    </row>
    <row r="190" spans="1:64" ht="15">
      <c r="A190" s="66" t="s">
        <v>367</v>
      </c>
      <c r="B190" s="66" t="s">
        <v>365</v>
      </c>
      <c r="C190" s="67" t="s">
        <v>2086</v>
      </c>
      <c r="D190" s="68">
        <v>4.75</v>
      </c>
      <c r="E190" s="69" t="s">
        <v>136</v>
      </c>
      <c r="F190" s="70">
        <v>29.11111111111111</v>
      </c>
      <c r="G190" s="67"/>
      <c r="H190" s="71"/>
      <c r="I190" s="72"/>
      <c r="J190" s="72"/>
      <c r="K190" s="34" t="s">
        <v>66</v>
      </c>
      <c r="L190" s="79">
        <v>190</v>
      </c>
      <c r="M190" s="79"/>
      <c r="N190" s="74"/>
      <c r="O190" s="81" t="s">
        <v>383</v>
      </c>
      <c r="P190" s="83">
        <v>43465.767164351855</v>
      </c>
      <c r="Q190" s="81" t="s">
        <v>417</v>
      </c>
      <c r="R190" s="81"/>
      <c r="S190" s="81"/>
      <c r="T190" s="81"/>
      <c r="U190" s="81"/>
      <c r="V190" s="84" t="s">
        <v>548</v>
      </c>
      <c r="W190" s="83">
        <v>43465.767164351855</v>
      </c>
      <c r="X190" s="84" t="s">
        <v>689</v>
      </c>
      <c r="Y190" s="81"/>
      <c r="Z190" s="81"/>
      <c r="AA190" s="87" t="s">
        <v>842</v>
      </c>
      <c r="AB190" s="87" t="s">
        <v>840</v>
      </c>
      <c r="AC190" s="81" t="b">
        <v>0</v>
      </c>
      <c r="AD190" s="81">
        <v>2</v>
      </c>
      <c r="AE190" s="87" t="s">
        <v>865</v>
      </c>
      <c r="AF190" s="81" t="b">
        <v>0</v>
      </c>
      <c r="AG190" s="81" t="s">
        <v>872</v>
      </c>
      <c r="AH190" s="81"/>
      <c r="AI190" s="87" t="s">
        <v>864</v>
      </c>
      <c r="AJ190" s="81" t="b">
        <v>0</v>
      </c>
      <c r="AK190" s="81">
        <v>0</v>
      </c>
      <c r="AL190" s="87" t="s">
        <v>864</v>
      </c>
      <c r="AM190" s="81" t="s">
        <v>876</v>
      </c>
      <c r="AN190" s="81" t="b">
        <v>0</v>
      </c>
      <c r="AO190" s="87" t="s">
        <v>840</v>
      </c>
      <c r="AP190" s="81" t="s">
        <v>214</v>
      </c>
      <c r="AQ190" s="81">
        <v>0</v>
      </c>
      <c r="AR190" s="81">
        <v>0</v>
      </c>
      <c r="AS190" s="81"/>
      <c r="AT190" s="81"/>
      <c r="AU190" s="81"/>
      <c r="AV190" s="81"/>
      <c r="AW190" s="81"/>
      <c r="AX190" s="81"/>
      <c r="AY190" s="81"/>
      <c r="AZ190" s="81"/>
      <c r="BA190">
        <v>2</v>
      </c>
      <c r="BB190" s="80" t="str">
        <f>REPLACE(INDEX(GroupVertices[Group],MATCH(Edges[[#This Row],[Vertex 1]],GroupVertices[Vertex],0)),1,1,"")</f>
        <v>2</v>
      </c>
      <c r="BC190" s="80" t="str">
        <f>REPLACE(INDEX(GroupVertices[Group],MATCH(Edges[[#This Row],[Vertex 2]],GroupVertices[Vertex],0)),1,1,"")</f>
        <v>2</v>
      </c>
      <c r="BD190" s="48"/>
      <c r="BE190" s="49"/>
      <c r="BF190" s="48"/>
      <c r="BG190" s="49"/>
      <c r="BH190" s="48"/>
      <c r="BI190" s="49"/>
      <c r="BJ190" s="48"/>
      <c r="BK190" s="49"/>
      <c r="BL190" s="48"/>
    </row>
    <row r="191" spans="1:64" ht="15">
      <c r="A191" s="66" t="s">
        <v>367</v>
      </c>
      <c r="B191" s="66" t="s">
        <v>373</v>
      </c>
      <c r="C191" s="67" t="s">
        <v>2086</v>
      </c>
      <c r="D191" s="68">
        <v>4.75</v>
      </c>
      <c r="E191" s="69" t="s">
        <v>136</v>
      </c>
      <c r="F191" s="70">
        <v>29.11111111111111</v>
      </c>
      <c r="G191" s="67"/>
      <c r="H191" s="71"/>
      <c r="I191" s="72"/>
      <c r="J191" s="72"/>
      <c r="K191" s="34" t="s">
        <v>65</v>
      </c>
      <c r="L191" s="79">
        <v>191</v>
      </c>
      <c r="M191" s="79"/>
      <c r="N191" s="74"/>
      <c r="O191" s="81" t="s">
        <v>383</v>
      </c>
      <c r="P191" s="83">
        <v>43465.767164351855</v>
      </c>
      <c r="Q191" s="81" t="s">
        <v>417</v>
      </c>
      <c r="R191" s="81"/>
      <c r="S191" s="81"/>
      <c r="T191" s="81"/>
      <c r="U191" s="81"/>
      <c r="V191" s="84" t="s">
        <v>548</v>
      </c>
      <c r="W191" s="83">
        <v>43465.767164351855</v>
      </c>
      <c r="X191" s="84" t="s">
        <v>689</v>
      </c>
      <c r="Y191" s="81"/>
      <c r="Z191" s="81"/>
      <c r="AA191" s="87" t="s">
        <v>842</v>
      </c>
      <c r="AB191" s="87" t="s">
        <v>840</v>
      </c>
      <c r="AC191" s="81" t="b">
        <v>0</v>
      </c>
      <c r="AD191" s="81">
        <v>2</v>
      </c>
      <c r="AE191" s="87" t="s">
        <v>865</v>
      </c>
      <c r="AF191" s="81" t="b">
        <v>0</v>
      </c>
      <c r="AG191" s="81" t="s">
        <v>872</v>
      </c>
      <c r="AH191" s="81"/>
      <c r="AI191" s="87" t="s">
        <v>864</v>
      </c>
      <c r="AJ191" s="81" t="b">
        <v>0</v>
      </c>
      <c r="AK191" s="81">
        <v>0</v>
      </c>
      <c r="AL191" s="87" t="s">
        <v>864</v>
      </c>
      <c r="AM191" s="81" t="s">
        <v>876</v>
      </c>
      <c r="AN191" s="81" t="b">
        <v>0</v>
      </c>
      <c r="AO191" s="87" t="s">
        <v>840</v>
      </c>
      <c r="AP191" s="81" t="s">
        <v>214</v>
      </c>
      <c r="AQ191" s="81">
        <v>0</v>
      </c>
      <c r="AR191" s="81">
        <v>0</v>
      </c>
      <c r="AS191" s="81"/>
      <c r="AT191" s="81"/>
      <c r="AU191" s="81"/>
      <c r="AV191" s="81"/>
      <c r="AW191" s="81"/>
      <c r="AX191" s="81"/>
      <c r="AY191" s="81"/>
      <c r="AZ191" s="81"/>
      <c r="BA191">
        <v>2</v>
      </c>
      <c r="BB191" s="80" t="str">
        <f>REPLACE(INDEX(GroupVertices[Group],MATCH(Edges[[#This Row],[Vertex 1]],GroupVertices[Vertex],0)),1,1,"")</f>
        <v>2</v>
      </c>
      <c r="BC191" s="80" t="str">
        <f>REPLACE(INDEX(GroupVertices[Group],MATCH(Edges[[#This Row],[Vertex 2]],GroupVertices[Vertex],0)),1,1,"")</f>
        <v>2</v>
      </c>
      <c r="BD191" s="48"/>
      <c r="BE191" s="49"/>
      <c r="BF191" s="48"/>
      <c r="BG191" s="49"/>
      <c r="BH191" s="48"/>
      <c r="BI191" s="49"/>
      <c r="BJ191" s="48"/>
      <c r="BK191" s="49"/>
      <c r="BL191" s="48"/>
    </row>
    <row r="192" spans="1:64" ht="15">
      <c r="A192" s="66" t="s">
        <v>367</v>
      </c>
      <c r="B192" s="66" t="s">
        <v>361</v>
      </c>
      <c r="C192" s="67" t="s">
        <v>2086</v>
      </c>
      <c r="D192" s="68">
        <v>4.75</v>
      </c>
      <c r="E192" s="69" t="s">
        <v>136</v>
      </c>
      <c r="F192" s="70">
        <v>29.11111111111111</v>
      </c>
      <c r="G192" s="67"/>
      <c r="H192" s="71"/>
      <c r="I192" s="72"/>
      <c r="J192" s="72"/>
      <c r="K192" s="34" t="s">
        <v>66</v>
      </c>
      <c r="L192" s="79">
        <v>192</v>
      </c>
      <c r="M192" s="79"/>
      <c r="N192" s="74"/>
      <c r="O192" s="81" t="s">
        <v>383</v>
      </c>
      <c r="P192" s="83">
        <v>43465.767164351855</v>
      </c>
      <c r="Q192" s="81" t="s">
        <v>417</v>
      </c>
      <c r="R192" s="81"/>
      <c r="S192" s="81"/>
      <c r="T192" s="81"/>
      <c r="U192" s="81"/>
      <c r="V192" s="84" t="s">
        <v>548</v>
      </c>
      <c r="W192" s="83">
        <v>43465.767164351855</v>
      </c>
      <c r="X192" s="84" t="s">
        <v>689</v>
      </c>
      <c r="Y192" s="81"/>
      <c r="Z192" s="81"/>
      <c r="AA192" s="87" t="s">
        <v>842</v>
      </c>
      <c r="AB192" s="87" t="s">
        <v>840</v>
      </c>
      <c r="AC192" s="81" t="b">
        <v>0</v>
      </c>
      <c r="AD192" s="81">
        <v>2</v>
      </c>
      <c r="AE192" s="87" t="s">
        <v>865</v>
      </c>
      <c r="AF192" s="81" t="b">
        <v>0</v>
      </c>
      <c r="AG192" s="81" t="s">
        <v>872</v>
      </c>
      <c r="AH192" s="81"/>
      <c r="AI192" s="87" t="s">
        <v>864</v>
      </c>
      <c r="AJ192" s="81" t="b">
        <v>0</v>
      </c>
      <c r="AK192" s="81">
        <v>0</v>
      </c>
      <c r="AL192" s="87" t="s">
        <v>864</v>
      </c>
      <c r="AM192" s="81" t="s">
        <v>876</v>
      </c>
      <c r="AN192" s="81" t="b">
        <v>0</v>
      </c>
      <c r="AO192" s="87" t="s">
        <v>840</v>
      </c>
      <c r="AP192" s="81" t="s">
        <v>214</v>
      </c>
      <c r="AQ192" s="81">
        <v>0</v>
      </c>
      <c r="AR192" s="81">
        <v>0</v>
      </c>
      <c r="AS192" s="81"/>
      <c r="AT192" s="81"/>
      <c r="AU192" s="81"/>
      <c r="AV192" s="81"/>
      <c r="AW192" s="81"/>
      <c r="AX192" s="81"/>
      <c r="AY192" s="81"/>
      <c r="AZ192" s="81"/>
      <c r="BA192">
        <v>2</v>
      </c>
      <c r="BB192" s="80" t="str">
        <f>REPLACE(INDEX(GroupVertices[Group],MATCH(Edges[[#This Row],[Vertex 1]],GroupVertices[Vertex],0)),1,1,"")</f>
        <v>2</v>
      </c>
      <c r="BC192" s="80" t="str">
        <f>REPLACE(INDEX(GroupVertices[Group],MATCH(Edges[[#This Row],[Vertex 2]],GroupVertices[Vertex],0)),1,1,"")</f>
        <v>2</v>
      </c>
      <c r="BD192" s="48"/>
      <c r="BE192" s="49"/>
      <c r="BF192" s="48"/>
      <c r="BG192" s="49"/>
      <c r="BH192" s="48"/>
      <c r="BI192" s="49"/>
      <c r="BJ192" s="48"/>
      <c r="BK192" s="49"/>
      <c r="BL192" s="48"/>
    </row>
    <row r="193" spans="1:64" ht="15">
      <c r="A193" s="66" t="s">
        <v>367</v>
      </c>
      <c r="B193" s="66" t="s">
        <v>291</v>
      </c>
      <c r="C193" s="67" t="s">
        <v>2086</v>
      </c>
      <c r="D193" s="68">
        <v>4.75</v>
      </c>
      <c r="E193" s="69" t="s">
        <v>136</v>
      </c>
      <c r="F193" s="70">
        <v>29.11111111111111</v>
      </c>
      <c r="G193" s="67"/>
      <c r="H193" s="71"/>
      <c r="I193" s="72"/>
      <c r="J193" s="72"/>
      <c r="K193" s="34" t="s">
        <v>66</v>
      </c>
      <c r="L193" s="79">
        <v>193</v>
      </c>
      <c r="M193" s="79"/>
      <c r="N193" s="74"/>
      <c r="O193" s="81" t="s">
        <v>384</v>
      </c>
      <c r="P193" s="83">
        <v>43465.767164351855</v>
      </c>
      <c r="Q193" s="81" t="s">
        <v>417</v>
      </c>
      <c r="R193" s="81"/>
      <c r="S193" s="81"/>
      <c r="T193" s="81"/>
      <c r="U193" s="81"/>
      <c r="V193" s="84" t="s">
        <v>548</v>
      </c>
      <c r="W193" s="83">
        <v>43465.767164351855</v>
      </c>
      <c r="X193" s="84" t="s">
        <v>689</v>
      </c>
      <c r="Y193" s="81"/>
      <c r="Z193" s="81"/>
      <c r="AA193" s="87" t="s">
        <v>842</v>
      </c>
      <c r="AB193" s="87" t="s">
        <v>840</v>
      </c>
      <c r="AC193" s="81" t="b">
        <v>0</v>
      </c>
      <c r="AD193" s="81">
        <v>2</v>
      </c>
      <c r="AE193" s="87" t="s">
        <v>865</v>
      </c>
      <c r="AF193" s="81" t="b">
        <v>0</v>
      </c>
      <c r="AG193" s="81" t="s">
        <v>872</v>
      </c>
      <c r="AH193" s="81"/>
      <c r="AI193" s="87" t="s">
        <v>864</v>
      </c>
      <c r="AJ193" s="81" t="b">
        <v>0</v>
      </c>
      <c r="AK193" s="81">
        <v>0</v>
      </c>
      <c r="AL193" s="87" t="s">
        <v>864</v>
      </c>
      <c r="AM193" s="81" t="s">
        <v>876</v>
      </c>
      <c r="AN193" s="81" t="b">
        <v>0</v>
      </c>
      <c r="AO193" s="87" t="s">
        <v>840</v>
      </c>
      <c r="AP193" s="81" t="s">
        <v>214</v>
      </c>
      <c r="AQ193" s="81">
        <v>0</v>
      </c>
      <c r="AR193" s="81">
        <v>0</v>
      </c>
      <c r="AS193" s="81"/>
      <c r="AT193" s="81"/>
      <c r="AU193" s="81"/>
      <c r="AV193" s="81"/>
      <c r="AW193" s="81"/>
      <c r="AX193" s="81"/>
      <c r="AY193" s="81"/>
      <c r="AZ193" s="81"/>
      <c r="BA193">
        <v>2</v>
      </c>
      <c r="BB193" s="80" t="str">
        <f>REPLACE(INDEX(GroupVertices[Group],MATCH(Edges[[#This Row],[Vertex 1]],GroupVertices[Vertex],0)),1,1,"")</f>
        <v>2</v>
      </c>
      <c r="BC193" s="80" t="str">
        <f>REPLACE(INDEX(GroupVertices[Group],MATCH(Edges[[#This Row],[Vertex 2]],GroupVertices[Vertex],0)),1,1,"")</f>
        <v>1</v>
      </c>
      <c r="BD193" s="48">
        <v>2</v>
      </c>
      <c r="BE193" s="49">
        <v>3.389830508474576</v>
      </c>
      <c r="BF193" s="48">
        <v>0</v>
      </c>
      <c r="BG193" s="49">
        <v>0</v>
      </c>
      <c r="BH193" s="48">
        <v>0</v>
      </c>
      <c r="BI193" s="49">
        <v>0</v>
      </c>
      <c r="BJ193" s="48">
        <v>57</v>
      </c>
      <c r="BK193" s="49">
        <v>96.61016949152543</v>
      </c>
      <c r="BL193" s="48">
        <v>59</v>
      </c>
    </row>
    <row r="194" spans="1:64" ht="15">
      <c r="A194" s="66" t="s">
        <v>367</v>
      </c>
      <c r="B194" s="66" t="s">
        <v>365</v>
      </c>
      <c r="C194" s="67" t="s">
        <v>2086</v>
      </c>
      <c r="D194" s="68">
        <v>4.75</v>
      </c>
      <c r="E194" s="69" t="s">
        <v>136</v>
      </c>
      <c r="F194" s="70">
        <v>29.11111111111111</v>
      </c>
      <c r="G194" s="67"/>
      <c r="H194" s="71"/>
      <c r="I194" s="72"/>
      <c r="J194" s="72"/>
      <c r="K194" s="34" t="s">
        <v>66</v>
      </c>
      <c r="L194" s="79">
        <v>194</v>
      </c>
      <c r="M194" s="79"/>
      <c r="N194" s="74"/>
      <c r="O194" s="81" t="s">
        <v>383</v>
      </c>
      <c r="P194" s="83">
        <v>43465.770636574074</v>
      </c>
      <c r="Q194" s="81" t="s">
        <v>418</v>
      </c>
      <c r="R194" s="81"/>
      <c r="S194" s="81"/>
      <c r="T194" s="81"/>
      <c r="U194" s="81"/>
      <c r="V194" s="84" t="s">
        <v>548</v>
      </c>
      <c r="W194" s="83">
        <v>43465.770636574074</v>
      </c>
      <c r="X194" s="84" t="s">
        <v>690</v>
      </c>
      <c r="Y194" s="81"/>
      <c r="Z194" s="81"/>
      <c r="AA194" s="87" t="s">
        <v>843</v>
      </c>
      <c r="AB194" s="87" t="s">
        <v>842</v>
      </c>
      <c r="AC194" s="81" t="b">
        <v>0</v>
      </c>
      <c r="AD194" s="81">
        <v>3</v>
      </c>
      <c r="AE194" s="87" t="s">
        <v>871</v>
      </c>
      <c r="AF194" s="81" t="b">
        <v>0</v>
      </c>
      <c r="AG194" s="81" t="s">
        <v>872</v>
      </c>
      <c r="AH194" s="81"/>
      <c r="AI194" s="87" t="s">
        <v>864</v>
      </c>
      <c r="AJ194" s="81" t="b">
        <v>0</v>
      </c>
      <c r="AK194" s="81">
        <v>0</v>
      </c>
      <c r="AL194" s="87" t="s">
        <v>864</v>
      </c>
      <c r="AM194" s="81" t="s">
        <v>876</v>
      </c>
      <c r="AN194" s="81" t="b">
        <v>0</v>
      </c>
      <c r="AO194" s="87" t="s">
        <v>842</v>
      </c>
      <c r="AP194" s="81" t="s">
        <v>214</v>
      </c>
      <c r="AQ194" s="81">
        <v>0</v>
      </c>
      <c r="AR194" s="81">
        <v>0</v>
      </c>
      <c r="AS194" s="81"/>
      <c r="AT194" s="81"/>
      <c r="AU194" s="81"/>
      <c r="AV194" s="81"/>
      <c r="AW194" s="81"/>
      <c r="AX194" s="81"/>
      <c r="AY194" s="81"/>
      <c r="AZ194" s="81"/>
      <c r="BA194">
        <v>2</v>
      </c>
      <c r="BB194" s="80" t="str">
        <f>REPLACE(INDEX(GroupVertices[Group],MATCH(Edges[[#This Row],[Vertex 1]],GroupVertices[Vertex],0)),1,1,"")</f>
        <v>2</v>
      </c>
      <c r="BC194" s="80" t="str">
        <f>REPLACE(INDEX(GroupVertices[Group],MATCH(Edges[[#This Row],[Vertex 2]],GroupVertices[Vertex],0)),1,1,"")</f>
        <v>2</v>
      </c>
      <c r="BD194" s="48"/>
      <c r="BE194" s="49"/>
      <c r="BF194" s="48"/>
      <c r="BG194" s="49"/>
      <c r="BH194" s="48"/>
      <c r="BI194" s="49"/>
      <c r="BJ194" s="48"/>
      <c r="BK194" s="49"/>
      <c r="BL194" s="48"/>
    </row>
    <row r="195" spans="1:64" ht="15">
      <c r="A195" s="66" t="s">
        <v>367</v>
      </c>
      <c r="B195" s="66" t="s">
        <v>373</v>
      </c>
      <c r="C195" s="67" t="s">
        <v>2086</v>
      </c>
      <c r="D195" s="68">
        <v>4.75</v>
      </c>
      <c r="E195" s="69" t="s">
        <v>136</v>
      </c>
      <c r="F195" s="70">
        <v>29.11111111111111</v>
      </c>
      <c r="G195" s="67"/>
      <c r="H195" s="71"/>
      <c r="I195" s="72"/>
      <c r="J195" s="72"/>
      <c r="K195" s="34" t="s">
        <v>65</v>
      </c>
      <c r="L195" s="79">
        <v>195</v>
      </c>
      <c r="M195" s="79"/>
      <c r="N195" s="74"/>
      <c r="O195" s="81" t="s">
        <v>383</v>
      </c>
      <c r="P195" s="83">
        <v>43465.770636574074</v>
      </c>
      <c r="Q195" s="81" t="s">
        <v>418</v>
      </c>
      <c r="R195" s="81"/>
      <c r="S195" s="81"/>
      <c r="T195" s="81"/>
      <c r="U195" s="81"/>
      <c r="V195" s="84" t="s">
        <v>548</v>
      </c>
      <c r="W195" s="83">
        <v>43465.770636574074</v>
      </c>
      <c r="X195" s="84" t="s">
        <v>690</v>
      </c>
      <c r="Y195" s="81"/>
      <c r="Z195" s="81"/>
      <c r="AA195" s="87" t="s">
        <v>843</v>
      </c>
      <c r="AB195" s="87" t="s">
        <v>842</v>
      </c>
      <c r="AC195" s="81" t="b">
        <v>0</v>
      </c>
      <c r="AD195" s="81">
        <v>3</v>
      </c>
      <c r="AE195" s="87" t="s">
        <v>871</v>
      </c>
      <c r="AF195" s="81" t="b">
        <v>0</v>
      </c>
      <c r="AG195" s="81" t="s">
        <v>872</v>
      </c>
      <c r="AH195" s="81"/>
      <c r="AI195" s="87" t="s">
        <v>864</v>
      </c>
      <c r="AJ195" s="81" t="b">
        <v>0</v>
      </c>
      <c r="AK195" s="81">
        <v>0</v>
      </c>
      <c r="AL195" s="87" t="s">
        <v>864</v>
      </c>
      <c r="AM195" s="81" t="s">
        <v>876</v>
      </c>
      <c r="AN195" s="81" t="b">
        <v>0</v>
      </c>
      <c r="AO195" s="87" t="s">
        <v>842</v>
      </c>
      <c r="AP195" s="81" t="s">
        <v>214</v>
      </c>
      <c r="AQ195" s="81">
        <v>0</v>
      </c>
      <c r="AR195" s="81">
        <v>0</v>
      </c>
      <c r="AS195" s="81"/>
      <c r="AT195" s="81"/>
      <c r="AU195" s="81"/>
      <c r="AV195" s="81"/>
      <c r="AW195" s="81"/>
      <c r="AX195" s="81"/>
      <c r="AY195" s="81"/>
      <c r="AZ195" s="81"/>
      <c r="BA195">
        <v>2</v>
      </c>
      <c r="BB195" s="80" t="str">
        <f>REPLACE(INDEX(GroupVertices[Group],MATCH(Edges[[#This Row],[Vertex 1]],GroupVertices[Vertex],0)),1,1,"")</f>
        <v>2</v>
      </c>
      <c r="BC195" s="80" t="str">
        <f>REPLACE(INDEX(GroupVertices[Group],MATCH(Edges[[#This Row],[Vertex 2]],GroupVertices[Vertex],0)),1,1,"")</f>
        <v>2</v>
      </c>
      <c r="BD195" s="48"/>
      <c r="BE195" s="49"/>
      <c r="BF195" s="48"/>
      <c r="BG195" s="49"/>
      <c r="BH195" s="48"/>
      <c r="BI195" s="49"/>
      <c r="BJ195" s="48"/>
      <c r="BK195" s="49"/>
      <c r="BL195" s="48"/>
    </row>
    <row r="196" spans="1:64" ht="15">
      <c r="A196" s="66" t="s">
        <v>367</v>
      </c>
      <c r="B196" s="66" t="s">
        <v>361</v>
      </c>
      <c r="C196" s="67" t="s">
        <v>2086</v>
      </c>
      <c r="D196" s="68">
        <v>4.75</v>
      </c>
      <c r="E196" s="69" t="s">
        <v>136</v>
      </c>
      <c r="F196" s="70">
        <v>29.11111111111111</v>
      </c>
      <c r="G196" s="67"/>
      <c r="H196" s="71"/>
      <c r="I196" s="72"/>
      <c r="J196" s="72"/>
      <c r="K196" s="34" t="s">
        <v>66</v>
      </c>
      <c r="L196" s="79">
        <v>196</v>
      </c>
      <c r="M196" s="79"/>
      <c r="N196" s="74"/>
      <c r="O196" s="81" t="s">
        <v>383</v>
      </c>
      <c r="P196" s="83">
        <v>43465.770636574074</v>
      </c>
      <c r="Q196" s="81" t="s">
        <v>418</v>
      </c>
      <c r="R196" s="81"/>
      <c r="S196" s="81"/>
      <c r="T196" s="81"/>
      <c r="U196" s="81"/>
      <c r="V196" s="84" t="s">
        <v>548</v>
      </c>
      <c r="W196" s="83">
        <v>43465.770636574074</v>
      </c>
      <c r="X196" s="84" t="s">
        <v>690</v>
      </c>
      <c r="Y196" s="81"/>
      <c r="Z196" s="81"/>
      <c r="AA196" s="87" t="s">
        <v>843</v>
      </c>
      <c r="AB196" s="87" t="s">
        <v>842</v>
      </c>
      <c r="AC196" s="81" t="b">
        <v>0</v>
      </c>
      <c r="AD196" s="81">
        <v>3</v>
      </c>
      <c r="AE196" s="87" t="s">
        <v>871</v>
      </c>
      <c r="AF196" s="81" t="b">
        <v>0</v>
      </c>
      <c r="AG196" s="81" t="s">
        <v>872</v>
      </c>
      <c r="AH196" s="81"/>
      <c r="AI196" s="87" t="s">
        <v>864</v>
      </c>
      <c r="AJ196" s="81" t="b">
        <v>0</v>
      </c>
      <c r="AK196" s="81">
        <v>0</v>
      </c>
      <c r="AL196" s="87" t="s">
        <v>864</v>
      </c>
      <c r="AM196" s="81" t="s">
        <v>876</v>
      </c>
      <c r="AN196" s="81" t="b">
        <v>0</v>
      </c>
      <c r="AO196" s="87" t="s">
        <v>842</v>
      </c>
      <c r="AP196" s="81" t="s">
        <v>214</v>
      </c>
      <c r="AQ196" s="81">
        <v>0</v>
      </c>
      <c r="AR196" s="81">
        <v>0</v>
      </c>
      <c r="AS196" s="81"/>
      <c r="AT196" s="81"/>
      <c r="AU196" s="81"/>
      <c r="AV196" s="81"/>
      <c r="AW196" s="81"/>
      <c r="AX196" s="81"/>
      <c r="AY196" s="81"/>
      <c r="AZ196" s="81"/>
      <c r="BA196">
        <v>2</v>
      </c>
      <c r="BB196" s="80" t="str">
        <f>REPLACE(INDEX(GroupVertices[Group],MATCH(Edges[[#This Row],[Vertex 1]],GroupVertices[Vertex],0)),1,1,"")</f>
        <v>2</v>
      </c>
      <c r="BC196" s="80" t="str">
        <f>REPLACE(INDEX(GroupVertices[Group],MATCH(Edges[[#This Row],[Vertex 2]],GroupVertices[Vertex],0)),1,1,"")</f>
        <v>2</v>
      </c>
      <c r="BD196" s="48"/>
      <c r="BE196" s="49"/>
      <c r="BF196" s="48"/>
      <c r="BG196" s="49"/>
      <c r="BH196" s="48"/>
      <c r="BI196" s="49"/>
      <c r="BJ196" s="48"/>
      <c r="BK196" s="49"/>
      <c r="BL196" s="48"/>
    </row>
    <row r="197" spans="1:64" ht="15">
      <c r="A197" s="66" t="s">
        <v>367</v>
      </c>
      <c r="B197" s="66" t="s">
        <v>291</v>
      </c>
      <c r="C197" s="67" t="s">
        <v>2086</v>
      </c>
      <c r="D197" s="68">
        <v>4.75</v>
      </c>
      <c r="E197" s="69" t="s">
        <v>136</v>
      </c>
      <c r="F197" s="70">
        <v>29.11111111111111</v>
      </c>
      <c r="G197" s="67"/>
      <c r="H197" s="71"/>
      <c r="I197" s="72"/>
      <c r="J197" s="72"/>
      <c r="K197" s="34" t="s">
        <v>66</v>
      </c>
      <c r="L197" s="79">
        <v>197</v>
      </c>
      <c r="M197" s="79"/>
      <c r="N197" s="74"/>
      <c r="O197" s="81" t="s">
        <v>384</v>
      </c>
      <c r="P197" s="83">
        <v>43465.770636574074</v>
      </c>
      <c r="Q197" s="81" t="s">
        <v>418</v>
      </c>
      <c r="R197" s="81"/>
      <c r="S197" s="81"/>
      <c r="T197" s="81"/>
      <c r="U197" s="81"/>
      <c r="V197" s="84" t="s">
        <v>548</v>
      </c>
      <c r="W197" s="83">
        <v>43465.770636574074</v>
      </c>
      <c r="X197" s="84" t="s">
        <v>690</v>
      </c>
      <c r="Y197" s="81"/>
      <c r="Z197" s="81"/>
      <c r="AA197" s="87" t="s">
        <v>843</v>
      </c>
      <c r="AB197" s="87" t="s">
        <v>842</v>
      </c>
      <c r="AC197" s="81" t="b">
        <v>0</v>
      </c>
      <c r="AD197" s="81">
        <v>3</v>
      </c>
      <c r="AE197" s="87" t="s">
        <v>871</v>
      </c>
      <c r="AF197" s="81" t="b">
        <v>0</v>
      </c>
      <c r="AG197" s="81" t="s">
        <v>872</v>
      </c>
      <c r="AH197" s="81"/>
      <c r="AI197" s="87" t="s">
        <v>864</v>
      </c>
      <c r="AJ197" s="81" t="b">
        <v>0</v>
      </c>
      <c r="AK197" s="81">
        <v>0</v>
      </c>
      <c r="AL197" s="87" t="s">
        <v>864</v>
      </c>
      <c r="AM197" s="81" t="s">
        <v>876</v>
      </c>
      <c r="AN197" s="81" t="b">
        <v>0</v>
      </c>
      <c r="AO197" s="87" t="s">
        <v>842</v>
      </c>
      <c r="AP197" s="81" t="s">
        <v>214</v>
      </c>
      <c r="AQ197" s="81">
        <v>0</v>
      </c>
      <c r="AR197" s="81">
        <v>0</v>
      </c>
      <c r="AS197" s="81"/>
      <c r="AT197" s="81"/>
      <c r="AU197" s="81"/>
      <c r="AV197" s="81"/>
      <c r="AW197" s="81"/>
      <c r="AX197" s="81"/>
      <c r="AY197" s="81"/>
      <c r="AZ197" s="81"/>
      <c r="BA197">
        <v>2</v>
      </c>
      <c r="BB197" s="80" t="str">
        <f>REPLACE(INDEX(GroupVertices[Group],MATCH(Edges[[#This Row],[Vertex 1]],GroupVertices[Vertex],0)),1,1,"")</f>
        <v>2</v>
      </c>
      <c r="BC197" s="80" t="str">
        <f>REPLACE(INDEX(GroupVertices[Group],MATCH(Edges[[#This Row],[Vertex 2]],GroupVertices[Vertex],0)),1,1,"")</f>
        <v>1</v>
      </c>
      <c r="BD197" s="48">
        <v>2</v>
      </c>
      <c r="BE197" s="49">
        <v>3.8461538461538463</v>
      </c>
      <c r="BF197" s="48">
        <v>0</v>
      </c>
      <c r="BG197" s="49">
        <v>0</v>
      </c>
      <c r="BH197" s="48">
        <v>0</v>
      </c>
      <c r="BI197" s="49">
        <v>0</v>
      </c>
      <c r="BJ197" s="48">
        <v>50</v>
      </c>
      <c r="BK197" s="49">
        <v>96.15384615384616</v>
      </c>
      <c r="BL197" s="48">
        <v>52</v>
      </c>
    </row>
    <row r="198" spans="1:64" ht="15">
      <c r="A198" s="66" t="s">
        <v>363</v>
      </c>
      <c r="B198" s="66" t="s">
        <v>367</v>
      </c>
      <c r="C198" s="67" t="s">
        <v>2087</v>
      </c>
      <c r="D198" s="68">
        <v>6.5</v>
      </c>
      <c r="E198" s="69" t="s">
        <v>136</v>
      </c>
      <c r="F198" s="70">
        <v>26.22222222222222</v>
      </c>
      <c r="G198" s="67"/>
      <c r="H198" s="71"/>
      <c r="I198" s="72"/>
      <c r="J198" s="72"/>
      <c r="K198" s="34" t="s">
        <v>65</v>
      </c>
      <c r="L198" s="79">
        <v>198</v>
      </c>
      <c r="M198" s="79"/>
      <c r="N198" s="74"/>
      <c r="O198" s="81" t="s">
        <v>383</v>
      </c>
      <c r="P198" s="83">
        <v>43465.81701388889</v>
      </c>
      <c r="Q198" s="81" t="s">
        <v>419</v>
      </c>
      <c r="R198" s="81"/>
      <c r="S198" s="81"/>
      <c r="T198" s="81"/>
      <c r="U198" s="81"/>
      <c r="V198" s="84" t="s">
        <v>544</v>
      </c>
      <c r="W198" s="83">
        <v>43465.81701388889</v>
      </c>
      <c r="X198" s="84" t="s">
        <v>691</v>
      </c>
      <c r="Y198" s="81"/>
      <c r="Z198" s="81"/>
      <c r="AA198" s="87" t="s">
        <v>844</v>
      </c>
      <c r="AB198" s="87" t="s">
        <v>846</v>
      </c>
      <c r="AC198" s="81" t="b">
        <v>0</v>
      </c>
      <c r="AD198" s="81">
        <v>1</v>
      </c>
      <c r="AE198" s="87" t="s">
        <v>867</v>
      </c>
      <c r="AF198" s="81" t="b">
        <v>0</v>
      </c>
      <c r="AG198" s="81" t="s">
        <v>872</v>
      </c>
      <c r="AH198" s="81"/>
      <c r="AI198" s="87" t="s">
        <v>864</v>
      </c>
      <c r="AJ198" s="81" t="b">
        <v>0</v>
      </c>
      <c r="AK198" s="81">
        <v>0</v>
      </c>
      <c r="AL198" s="87" t="s">
        <v>864</v>
      </c>
      <c r="AM198" s="81" t="s">
        <v>876</v>
      </c>
      <c r="AN198" s="81" t="b">
        <v>0</v>
      </c>
      <c r="AO198" s="87" t="s">
        <v>846</v>
      </c>
      <c r="AP198" s="81" t="s">
        <v>214</v>
      </c>
      <c r="AQ198" s="81">
        <v>0</v>
      </c>
      <c r="AR198" s="81">
        <v>0</v>
      </c>
      <c r="AS198" s="81"/>
      <c r="AT198" s="81"/>
      <c r="AU198" s="81"/>
      <c r="AV198" s="81"/>
      <c r="AW198" s="81"/>
      <c r="AX198" s="81"/>
      <c r="AY198" s="81"/>
      <c r="AZ198" s="81"/>
      <c r="BA198">
        <v>3</v>
      </c>
      <c r="BB198" s="80" t="str">
        <f>REPLACE(INDEX(GroupVertices[Group],MATCH(Edges[[#This Row],[Vertex 1]],GroupVertices[Vertex],0)),1,1,"")</f>
        <v>2</v>
      </c>
      <c r="BC198" s="80" t="str">
        <f>REPLACE(INDEX(GroupVertices[Group],MATCH(Edges[[#This Row],[Vertex 2]],GroupVertices[Vertex],0)),1,1,"")</f>
        <v>2</v>
      </c>
      <c r="BD198" s="48">
        <v>0</v>
      </c>
      <c r="BE198" s="49">
        <v>0</v>
      </c>
      <c r="BF198" s="48">
        <v>0</v>
      </c>
      <c r="BG198" s="49">
        <v>0</v>
      </c>
      <c r="BH198" s="48">
        <v>0</v>
      </c>
      <c r="BI198" s="49">
        <v>0</v>
      </c>
      <c r="BJ198" s="48">
        <v>9</v>
      </c>
      <c r="BK198" s="49">
        <v>100</v>
      </c>
      <c r="BL198" s="48">
        <v>9</v>
      </c>
    </row>
    <row r="199" spans="1:64" ht="15">
      <c r="A199" s="66" t="s">
        <v>363</v>
      </c>
      <c r="B199" s="66" t="s">
        <v>367</v>
      </c>
      <c r="C199" s="67" t="s">
        <v>2087</v>
      </c>
      <c r="D199" s="68">
        <v>6.5</v>
      </c>
      <c r="E199" s="69" t="s">
        <v>136</v>
      </c>
      <c r="F199" s="70">
        <v>26.22222222222222</v>
      </c>
      <c r="G199" s="67"/>
      <c r="H199" s="71"/>
      <c r="I199" s="72"/>
      <c r="J199" s="72"/>
      <c r="K199" s="34" t="s">
        <v>65</v>
      </c>
      <c r="L199" s="79">
        <v>199</v>
      </c>
      <c r="M199" s="79"/>
      <c r="N199" s="74"/>
      <c r="O199" s="81" t="s">
        <v>383</v>
      </c>
      <c r="P199" s="83">
        <v>43465.81744212963</v>
      </c>
      <c r="Q199" s="81" t="s">
        <v>405</v>
      </c>
      <c r="R199" s="81"/>
      <c r="S199" s="81"/>
      <c r="T199" s="81"/>
      <c r="U199" s="81"/>
      <c r="V199" s="84" t="s">
        <v>544</v>
      </c>
      <c r="W199" s="83">
        <v>43465.81744212963</v>
      </c>
      <c r="X199" s="84" t="s">
        <v>675</v>
      </c>
      <c r="Y199" s="81"/>
      <c r="Z199" s="81"/>
      <c r="AA199" s="87" t="s">
        <v>828</v>
      </c>
      <c r="AB199" s="87" t="s">
        <v>830</v>
      </c>
      <c r="AC199" s="81" t="b">
        <v>0</v>
      </c>
      <c r="AD199" s="81">
        <v>1</v>
      </c>
      <c r="AE199" s="87" t="s">
        <v>867</v>
      </c>
      <c r="AF199" s="81" t="b">
        <v>0</v>
      </c>
      <c r="AG199" s="81" t="s">
        <v>872</v>
      </c>
      <c r="AH199" s="81"/>
      <c r="AI199" s="87" t="s">
        <v>864</v>
      </c>
      <c r="AJ199" s="81" t="b">
        <v>0</v>
      </c>
      <c r="AK199" s="81">
        <v>0</v>
      </c>
      <c r="AL199" s="87" t="s">
        <v>864</v>
      </c>
      <c r="AM199" s="81" t="s">
        <v>876</v>
      </c>
      <c r="AN199" s="81" t="b">
        <v>0</v>
      </c>
      <c r="AO199" s="87" t="s">
        <v>830</v>
      </c>
      <c r="AP199" s="81" t="s">
        <v>214</v>
      </c>
      <c r="AQ199" s="81">
        <v>0</v>
      </c>
      <c r="AR199" s="81">
        <v>0</v>
      </c>
      <c r="AS199" s="81"/>
      <c r="AT199" s="81"/>
      <c r="AU199" s="81"/>
      <c r="AV199" s="81"/>
      <c r="AW199" s="81"/>
      <c r="AX199" s="81"/>
      <c r="AY199" s="81"/>
      <c r="AZ199" s="81"/>
      <c r="BA199">
        <v>3</v>
      </c>
      <c r="BB199" s="80" t="str">
        <f>REPLACE(INDEX(GroupVertices[Group],MATCH(Edges[[#This Row],[Vertex 1]],GroupVertices[Vertex],0)),1,1,"")</f>
        <v>2</v>
      </c>
      <c r="BC199" s="80" t="str">
        <f>REPLACE(INDEX(GroupVertices[Group],MATCH(Edges[[#This Row],[Vertex 2]],GroupVertices[Vertex],0)),1,1,"")</f>
        <v>2</v>
      </c>
      <c r="BD199" s="48">
        <v>0</v>
      </c>
      <c r="BE199" s="49">
        <v>0</v>
      </c>
      <c r="BF199" s="48">
        <v>1</v>
      </c>
      <c r="BG199" s="49">
        <v>5.2631578947368425</v>
      </c>
      <c r="BH199" s="48">
        <v>0</v>
      </c>
      <c r="BI199" s="49">
        <v>0</v>
      </c>
      <c r="BJ199" s="48">
        <v>18</v>
      </c>
      <c r="BK199" s="49">
        <v>94.73684210526316</v>
      </c>
      <c r="BL199" s="48">
        <v>19</v>
      </c>
    </row>
    <row r="200" spans="1:64" ht="15">
      <c r="A200" s="66" t="s">
        <v>363</v>
      </c>
      <c r="B200" s="66" t="s">
        <v>367</v>
      </c>
      <c r="C200" s="67" t="s">
        <v>2087</v>
      </c>
      <c r="D200" s="68">
        <v>6.5</v>
      </c>
      <c r="E200" s="69" t="s">
        <v>136</v>
      </c>
      <c r="F200" s="70">
        <v>26.22222222222222</v>
      </c>
      <c r="G200" s="67"/>
      <c r="H200" s="71"/>
      <c r="I200" s="72"/>
      <c r="J200" s="72"/>
      <c r="K200" s="34" t="s">
        <v>65</v>
      </c>
      <c r="L200" s="79">
        <v>200</v>
      </c>
      <c r="M200" s="79"/>
      <c r="N200" s="74"/>
      <c r="O200" s="81" t="s">
        <v>383</v>
      </c>
      <c r="P200" s="83">
        <v>43465.87671296296</v>
      </c>
      <c r="Q200" s="81" t="s">
        <v>406</v>
      </c>
      <c r="R200" s="81"/>
      <c r="S200" s="81"/>
      <c r="T200" s="81"/>
      <c r="U200" s="81"/>
      <c r="V200" s="84" t="s">
        <v>544</v>
      </c>
      <c r="W200" s="83">
        <v>43465.87671296296</v>
      </c>
      <c r="X200" s="84" t="s">
        <v>676</v>
      </c>
      <c r="Y200" s="81"/>
      <c r="Z200" s="81"/>
      <c r="AA200" s="87" t="s">
        <v>829</v>
      </c>
      <c r="AB200" s="87" t="s">
        <v>831</v>
      </c>
      <c r="AC200" s="81" t="b">
        <v>0</v>
      </c>
      <c r="AD200" s="81">
        <v>1</v>
      </c>
      <c r="AE200" s="87" t="s">
        <v>867</v>
      </c>
      <c r="AF200" s="81" t="b">
        <v>0</v>
      </c>
      <c r="AG200" s="81" t="s">
        <v>872</v>
      </c>
      <c r="AH200" s="81"/>
      <c r="AI200" s="87" t="s">
        <v>864</v>
      </c>
      <c r="AJ200" s="81" t="b">
        <v>0</v>
      </c>
      <c r="AK200" s="81">
        <v>0</v>
      </c>
      <c r="AL200" s="87" t="s">
        <v>864</v>
      </c>
      <c r="AM200" s="81" t="s">
        <v>876</v>
      </c>
      <c r="AN200" s="81" t="b">
        <v>0</v>
      </c>
      <c r="AO200" s="87" t="s">
        <v>831</v>
      </c>
      <c r="AP200" s="81" t="s">
        <v>214</v>
      </c>
      <c r="AQ200" s="81">
        <v>0</v>
      </c>
      <c r="AR200" s="81">
        <v>0</v>
      </c>
      <c r="AS200" s="81"/>
      <c r="AT200" s="81"/>
      <c r="AU200" s="81"/>
      <c r="AV200" s="81"/>
      <c r="AW200" s="81"/>
      <c r="AX200" s="81"/>
      <c r="AY200" s="81"/>
      <c r="AZ200" s="81"/>
      <c r="BA200">
        <v>3</v>
      </c>
      <c r="BB200" s="80" t="str">
        <f>REPLACE(INDEX(GroupVertices[Group],MATCH(Edges[[#This Row],[Vertex 1]],GroupVertices[Vertex],0)),1,1,"")</f>
        <v>2</v>
      </c>
      <c r="BC200" s="80" t="str">
        <f>REPLACE(INDEX(GroupVertices[Group],MATCH(Edges[[#This Row],[Vertex 2]],GroupVertices[Vertex],0)),1,1,"")</f>
        <v>2</v>
      </c>
      <c r="BD200" s="48">
        <v>0</v>
      </c>
      <c r="BE200" s="49">
        <v>0</v>
      </c>
      <c r="BF200" s="48">
        <v>0</v>
      </c>
      <c r="BG200" s="49">
        <v>0</v>
      </c>
      <c r="BH200" s="48">
        <v>0</v>
      </c>
      <c r="BI200" s="49">
        <v>0</v>
      </c>
      <c r="BJ200" s="48">
        <v>17</v>
      </c>
      <c r="BK200" s="49">
        <v>100</v>
      </c>
      <c r="BL200" s="48">
        <v>17</v>
      </c>
    </row>
    <row r="201" spans="1:64" ht="15">
      <c r="A201" s="66" t="s">
        <v>365</v>
      </c>
      <c r="B201" s="66" t="s">
        <v>367</v>
      </c>
      <c r="C201" s="67" t="s">
        <v>2089</v>
      </c>
      <c r="D201" s="68">
        <v>10</v>
      </c>
      <c r="E201" s="69" t="s">
        <v>136</v>
      </c>
      <c r="F201" s="70">
        <v>20.444444444444443</v>
      </c>
      <c r="G201" s="67"/>
      <c r="H201" s="71"/>
      <c r="I201" s="72"/>
      <c r="J201" s="72"/>
      <c r="K201" s="34" t="s">
        <v>66</v>
      </c>
      <c r="L201" s="79">
        <v>201</v>
      </c>
      <c r="M201" s="79"/>
      <c r="N201" s="74"/>
      <c r="O201" s="81" t="s">
        <v>383</v>
      </c>
      <c r="P201" s="83">
        <v>43465.783125</v>
      </c>
      <c r="Q201" s="81" t="s">
        <v>420</v>
      </c>
      <c r="R201" s="81"/>
      <c r="S201" s="81"/>
      <c r="T201" s="81"/>
      <c r="U201" s="81"/>
      <c r="V201" s="84" t="s">
        <v>546</v>
      </c>
      <c r="W201" s="83">
        <v>43465.783125</v>
      </c>
      <c r="X201" s="84" t="s">
        <v>692</v>
      </c>
      <c r="Y201" s="81"/>
      <c r="Z201" s="81"/>
      <c r="AA201" s="87" t="s">
        <v>845</v>
      </c>
      <c r="AB201" s="87" t="s">
        <v>840</v>
      </c>
      <c r="AC201" s="81" t="b">
        <v>0</v>
      </c>
      <c r="AD201" s="81">
        <v>1</v>
      </c>
      <c r="AE201" s="87" t="s">
        <v>865</v>
      </c>
      <c r="AF201" s="81" t="b">
        <v>0</v>
      </c>
      <c r="AG201" s="81" t="s">
        <v>872</v>
      </c>
      <c r="AH201" s="81"/>
      <c r="AI201" s="87" t="s">
        <v>864</v>
      </c>
      <c r="AJ201" s="81" t="b">
        <v>0</v>
      </c>
      <c r="AK201" s="81">
        <v>0</v>
      </c>
      <c r="AL201" s="87" t="s">
        <v>864</v>
      </c>
      <c r="AM201" s="81" t="s">
        <v>878</v>
      </c>
      <c r="AN201" s="81" t="b">
        <v>0</v>
      </c>
      <c r="AO201" s="87" t="s">
        <v>840</v>
      </c>
      <c r="AP201" s="81" t="s">
        <v>214</v>
      </c>
      <c r="AQ201" s="81">
        <v>0</v>
      </c>
      <c r="AR201" s="81">
        <v>0</v>
      </c>
      <c r="AS201" s="81"/>
      <c r="AT201" s="81"/>
      <c r="AU201" s="81"/>
      <c r="AV201" s="81"/>
      <c r="AW201" s="81"/>
      <c r="AX201" s="81"/>
      <c r="AY201" s="81"/>
      <c r="AZ201" s="81"/>
      <c r="BA201">
        <v>5</v>
      </c>
      <c r="BB201" s="80" t="str">
        <f>REPLACE(INDEX(GroupVertices[Group],MATCH(Edges[[#This Row],[Vertex 1]],GroupVertices[Vertex],0)),1,1,"")</f>
        <v>2</v>
      </c>
      <c r="BC201" s="80" t="str">
        <f>REPLACE(INDEX(GroupVertices[Group],MATCH(Edges[[#This Row],[Vertex 2]],GroupVertices[Vertex],0)),1,1,"")</f>
        <v>2</v>
      </c>
      <c r="BD201" s="48">
        <v>3</v>
      </c>
      <c r="BE201" s="49">
        <v>6.818181818181818</v>
      </c>
      <c r="BF201" s="48">
        <v>1</v>
      </c>
      <c r="BG201" s="49">
        <v>2.272727272727273</v>
      </c>
      <c r="BH201" s="48">
        <v>0</v>
      </c>
      <c r="BI201" s="49">
        <v>0</v>
      </c>
      <c r="BJ201" s="48">
        <v>40</v>
      </c>
      <c r="BK201" s="49">
        <v>90.9090909090909</v>
      </c>
      <c r="BL201" s="48">
        <v>44</v>
      </c>
    </row>
    <row r="202" spans="1:64" ht="15">
      <c r="A202" s="66" t="s">
        <v>365</v>
      </c>
      <c r="B202" s="66" t="s">
        <v>367</v>
      </c>
      <c r="C202" s="67" t="s">
        <v>2089</v>
      </c>
      <c r="D202" s="68">
        <v>10</v>
      </c>
      <c r="E202" s="69" t="s">
        <v>136</v>
      </c>
      <c r="F202" s="70">
        <v>20.444444444444443</v>
      </c>
      <c r="G202" s="67"/>
      <c r="H202" s="71"/>
      <c r="I202" s="72"/>
      <c r="J202" s="72"/>
      <c r="K202" s="34" t="s">
        <v>66</v>
      </c>
      <c r="L202" s="79">
        <v>202</v>
      </c>
      <c r="M202" s="79"/>
      <c r="N202" s="74"/>
      <c r="O202" s="81" t="s">
        <v>383</v>
      </c>
      <c r="P202" s="83">
        <v>43465.78497685185</v>
      </c>
      <c r="Q202" s="81" t="s">
        <v>407</v>
      </c>
      <c r="R202" s="81"/>
      <c r="S202" s="81"/>
      <c r="T202" s="81"/>
      <c r="U202" s="81"/>
      <c r="V202" s="84" t="s">
        <v>546</v>
      </c>
      <c r="W202" s="83">
        <v>43465.78497685185</v>
      </c>
      <c r="X202" s="84" t="s">
        <v>677</v>
      </c>
      <c r="Y202" s="81"/>
      <c r="Z202" s="81"/>
      <c r="AA202" s="87" t="s">
        <v>830</v>
      </c>
      <c r="AB202" s="87" t="s">
        <v>845</v>
      </c>
      <c r="AC202" s="81" t="b">
        <v>0</v>
      </c>
      <c r="AD202" s="81">
        <v>3</v>
      </c>
      <c r="AE202" s="87" t="s">
        <v>867</v>
      </c>
      <c r="AF202" s="81" t="b">
        <v>0</v>
      </c>
      <c r="AG202" s="81" t="s">
        <v>872</v>
      </c>
      <c r="AH202" s="81"/>
      <c r="AI202" s="87" t="s">
        <v>864</v>
      </c>
      <c r="AJ202" s="81" t="b">
        <v>0</v>
      </c>
      <c r="AK202" s="81">
        <v>0</v>
      </c>
      <c r="AL202" s="87" t="s">
        <v>864</v>
      </c>
      <c r="AM202" s="81" t="s">
        <v>878</v>
      </c>
      <c r="AN202" s="81" t="b">
        <v>0</v>
      </c>
      <c r="AO202" s="87" t="s">
        <v>845</v>
      </c>
      <c r="AP202" s="81" t="s">
        <v>214</v>
      </c>
      <c r="AQ202" s="81">
        <v>0</v>
      </c>
      <c r="AR202" s="81">
        <v>0</v>
      </c>
      <c r="AS202" s="81"/>
      <c r="AT202" s="81"/>
      <c r="AU202" s="81"/>
      <c r="AV202" s="81"/>
      <c r="AW202" s="81"/>
      <c r="AX202" s="81"/>
      <c r="AY202" s="81"/>
      <c r="AZ202" s="81"/>
      <c r="BA202">
        <v>5</v>
      </c>
      <c r="BB202" s="80" t="str">
        <f>REPLACE(INDEX(GroupVertices[Group],MATCH(Edges[[#This Row],[Vertex 1]],GroupVertices[Vertex],0)),1,1,"")</f>
        <v>2</v>
      </c>
      <c r="BC202" s="80" t="str">
        <f>REPLACE(INDEX(GroupVertices[Group],MATCH(Edges[[#This Row],[Vertex 2]],GroupVertices[Vertex],0)),1,1,"")</f>
        <v>2</v>
      </c>
      <c r="BD202" s="48">
        <v>1</v>
      </c>
      <c r="BE202" s="49">
        <v>2.4390243902439024</v>
      </c>
      <c r="BF202" s="48">
        <v>1</v>
      </c>
      <c r="BG202" s="49">
        <v>2.4390243902439024</v>
      </c>
      <c r="BH202" s="48">
        <v>0</v>
      </c>
      <c r="BI202" s="49">
        <v>0</v>
      </c>
      <c r="BJ202" s="48">
        <v>39</v>
      </c>
      <c r="BK202" s="49">
        <v>95.1219512195122</v>
      </c>
      <c r="BL202" s="48">
        <v>41</v>
      </c>
    </row>
    <row r="203" spans="1:64" ht="15">
      <c r="A203" s="66" t="s">
        <v>365</v>
      </c>
      <c r="B203" s="66" t="s">
        <v>367</v>
      </c>
      <c r="C203" s="67" t="s">
        <v>2089</v>
      </c>
      <c r="D203" s="68">
        <v>10</v>
      </c>
      <c r="E203" s="69" t="s">
        <v>136</v>
      </c>
      <c r="F203" s="70">
        <v>20.444444444444443</v>
      </c>
      <c r="G203" s="67"/>
      <c r="H203" s="71"/>
      <c r="I203" s="72"/>
      <c r="J203" s="72"/>
      <c r="K203" s="34" t="s">
        <v>66</v>
      </c>
      <c r="L203" s="79">
        <v>203</v>
      </c>
      <c r="M203" s="79"/>
      <c r="N203" s="74"/>
      <c r="O203" s="81" t="s">
        <v>383</v>
      </c>
      <c r="P203" s="83">
        <v>43465.78554398148</v>
      </c>
      <c r="Q203" s="81" t="s">
        <v>421</v>
      </c>
      <c r="R203" s="81"/>
      <c r="S203" s="81"/>
      <c r="T203" s="81"/>
      <c r="U203" s="81"/>
      <c r="V203" s="84" t="s">
        <v>546</v>
      </c>
      <c r="W203" s="83">
        <v>43465.78554398148</v>
      </c>
      <c r="X203" s="84" t="s">
        <v>693</v>
      </c>
      <c r="Y203" s="81"/>
      <c r="Z203" s="81"/>
      <c r="AA203" s="87" t="s">
        <v>846</v>
      </c>
      <c r="AB203" s="87" t="s">
        <v>840</v>
      </c>
      <c r="AC203" s="81" t="b">
        <v>0</v>
      </c>
      <c r="AD203" s="81">
        <v>2</v>
      </c>
      <c r="AE203" s="87" t="s">
        <v>865</v>
      </c>
      <c r="AF203" s="81" t="b">
        <v>0</v>
      </c>
      <c r="AG203" s="81" t="s">
        <v>872</v>
      </c>
      <c r="AH203" s="81"/>
      <c r="AI203" s="87" t="s">
        <v>864</v>
      </c>
      <c r="AJ203" s="81" t="b">
        <v>0</v>
      </c>
      <c r="AK203" s="81">
        <v>0</v>
      </c>
      <c r="AL203" s="87" t="s">
        <v>864</v>
      </c>
      <c r="AM203" s="81" t="s">
        <v>878</v>
      </c>
      <c r="AN203" s="81" t="b">
        <v>0</v>
      </c>
      <c r="AO203" s="87" t="s">
        <v>840</v>
      </c>
      <c r="AP203" s="81" t="s">
        <v>214</v>
      </c>
      <c r="AQ203" s="81">
        <v>0</v>
      </c>
      <c r="AR203" s="81">
        <v>0</v>
      </c>
      <c r="AS203" s="81"/>
      <c r="AT203" s="81"/>
      <c r="AU203" s="81"/>
      <c r="AV203" s="81"/>
      <c r="AW203" s="81"/>
      <c r="AX203" s="81"/>
      <c r="AY203" s="81"/>
      <c r="AZ203" s="81"/>
      <c r="BA203">
        <v>5</v>
      </c>
      <c r="BB203" s="80" t="str">
        <f>REPLACE(INDEX(GroupVertices[Group],MATCH(Edges[[#This Row],[Vertex 1]],GroupVertices[Vertex],0)),1,1,"")</f>
        <v>2</v>
      </c>
      <c r="BC203" s="80" t="str">
        <f>REPLACE(INDEX(GroupVertices[Group],MATCH(Edges[[#This Row],[Vertex 2]],GroupVertices[Vertex],0)),1,1,"")</f>
        <v>2</v>
      </c>
      <c r="BD203" s="48">
        <v>1</v>
      </c>
      <c r="BE203" s="49">
        <v>4.166666666666667</v>
      </c>
      <c r="BF203" s="48">
        <v>0</v>
      </c>
      <c r="BG203" s="49">
        <v>0</v>
      </c>
      <c r="BH203" s="48">
        <v>0</v>
      </c>
      <c r="BI203" s="49">
        <v>0</v>
      </c>
      <c r="BJ203" s="48">
        <v>23</v>
      </c>
      <c r="BK203" s="49">
        <v>95.83333333333333</v>
      </c>
      <c r="BL203" s="48">
        <v>24</v>
      </c>
    </row>
    <row r="204" spans="1:64" ht="15">
      <c r="A204" s="66" t="s">
        <v>365</v>
      </c>
      <c r="B204" s="66" t="s">
        <v>367</v>
      </c>
      <c r="C204" s="67" t="s">
        <v>2089</v>
      </c>
      <c r="D204" s="68">
        <v>10</v>
      </c>
      <c r="E204" s="69" t="s">
        <v>136</v>
      </c>
      <c r="F204" s="70">
        <v>20.444444444444443</v>
      </c>
      <c r="G204" s="67"/>
      <c r="H204" s="71"/>
      <c r="I204" s="72"/>
      <c r="J204" s="72"/>
      <c r="K204" s="34" t="s">
        <v>66</v>
      </c>
      <c r="L204" s="79">
        <v>204</v>
      </c>
      <c r="M204" s="79"/>
      <c r="N204" s="74"/>
      <c r="O204" s="81" t="s">
        <v>383</v>
      </c>
      <c r="P204" s="83">
        <v>43465.873194444444</v>
      </c>
      <c r="Q204" s="81" t="s">
        <v>408</v>
      </c>
      <c r="R204" s="81"/>
      <c r="S204" s="81"/>
      <c r="T204" s="81"/>
      <c r="U204" s="81"/>
      <c r="V204" s="84" t="s">
        <v>546</v>
      </c>
      <c r="W204" s="83">
        <v>43465.873194444444</v>
      </c>
      <c r="X204" s="84" t="s">
        <v>678</v>
      </c>
      <c r="Y204" s="81"/>
      <c r="Z204" s="81"/>
      <c r="AA204" s="87" t="s">
        <v>831</v>
      </c>
      <c r="AB204" s="87" t="s">
        <v>828</v>
      </c>
      <c r="AC204" s="81" t="b">
        <v>0</v>
      </c>
      <c r="AD204" s="81">
        <v>1</v>
      </c>
      <c r="AE204" s="87" t="s">
        <v>869</v>
      </c>
      <c r="AF204" s="81" t="b">
        <v>0</v>
      </c>
      <c r="AG204" s="81" t="s">
        <v>872</v>
      </c>
      <c r="AH204" s="81"/>
      <c r="AI204" s="87" t="s">
        <v>864</v>
      </c>
      <c r="AJ204" s="81" t="b">
        <v>0</v>
      </c>
      <c r="AK204" s="81">
        <v>0</v>
      </c>
      <c r="AL204" s="87" t="s">
        <v>864</v>
      </c>
      <c r="AM204" s="81" t="s">
        <v>878</v>
      </c>
      <c r="AN204" s="81" t="b">
        <v>0</v>
      </c>
      <c r="AO204" s="87" t="s">
        <v>828</v>
      </c>
      <c r="AP204" s="81" t="s">
        <v>214</v>
      </c>
      <c r="AQ204" s="81">
        <v>0</v>
      </c>
      <c r="AR204" s="81">
        <v>0</v>
      </c>
      <c r="AS204" s="81"/>
      <c r="AT204" s="81"/>
      <c r="AU204" s="81"/>
      <c r="AV204" s="81"/>
      <c r="AW204" s="81"/>
      <c r="AX204" s="81"/>
      <c r="AY204" s="81"/>
      <c r="AZ204" s="81"/>
      <c r="BA204">
        <v>5</v>
      </c>
      <c r="BB204" s="80" t="str">
        <f>REPLACE(INDEX(GroupVertices[Group],MATCH(Edges[[#This Row],[Vertex 1]],GroupVertices[Vertex],0)),1,1,"")</f>
        <v>2</v>
      </c>
      <c r="BC204" s="80" t="str">
        <f>REPLACE(INDEX(GroupVertices[Group],MATCH(Edges[[#This Row],[Vertex 2]],GroupVertices[Vertex],0)),1,1,"")</f>
        <v>2</v>
      </c>
      <c r="BD204" s="48">
        <v>1</v>
      </c>
      <c r="BE204" s="49">
        <v>3.5714285714285716</v>
      </c>
      <c r="BF204" s="48">
        <v>1</v>
      </c>
      <c r="BG204" s="49">
        <v>3.5714285714285716</v>
      </c>
      <c r="BH204" s="48">
        <v>0</v>
      </c>
      <c r="BI204" s="49">
        <v>0</v>
      </c>
      <c r="BJ204" s="48">
        <v>26</v>
      </c>
      <c r="BK204" s="49">
        <v>92.85714285714286</v>
      </c>
      <c r="BL204" s="48">
        <v>28</v>
      </c>
    </row>
    <row r="205" spans="1:64" ht="15">
      <c r="A205" s="66" t="s">
        <v>365</v>
      </c>
      <c r="B205" s="66" t="s">
        <v>367</v>
      </c>
      <c r="C205" s="67" t="s">
        <v>2089</v>
      </c>
      <c r="D205" s="68">
        <v>10</v>
      </c>
      <c r="E205" s="69" t="s">
        <v>136</v>
      </c>
      <c r="F205" s="70">
        <v>20.444444444444443</v>
      </c>
      <c r="G205" s="67"/>
      <c r="H205" s="71"/>
      <c r="I205" s="72"/>
      <c r="J205" s="72"/>
      <c r="K205" s="34" t="s">
        <v>66</v>
      </c>
      <c r="L205" s="79">
        <v>205</v>
      </c>
      <c r="M205" s="79"/>
      <c r="N205" s="74"/>
      <c r="O205" s="81" t="s">
        <v>383</v>
      </c>
      <c r="P205" s="83">
        <v>43465.92634259259</v>
      </c>
      <c r="Q205" s="81" t="s">
        <v>409</v>
      </c>
      <c r="R205" s="81"/>
      <c r="S205" s="81"/>
      <c r="T205" s="81"/>
      <c r="U205" s="81"/>
      <c r="V205" s="84" t="s">
        <v>546</v>
      </c>
      <c r="W205" s="83">
        <v>43465.92634259259</v>
      </c>
      <c r="X205" s="84" t="s">
        <v>679</v>
      </c>
      <c r="Y205" s="81"/>
      <c r="Z205" s="81"/>
      <c r="AA205" s="87" t="s">
        <v>832</v>
      </c>
      <c r="AB205" s="87" t="s">
        <v>829</v>
      </c>
      <c r="AC205" s="81" t="b">
        <v>0</v>
      </c>
      <c r="AD205" s="81">
        <v>1</v>
      </c>
      <c r="AE205" s="87" t="s">
        <v>869</v>
      </c>
      <c r="AF205" s="81" t="b">
        <v>0</v>
      </c>
      <c r="AG205" s="81" t="s">
        <v>872</v>
      </c>
      <c r="AH205" s="81"/>
      <c r="AI205" s="87" t="s">
        <v>864</v>
      </c>
      <c r="AJ205" s="81" t="b">
        <v>0</v>
      </c>
      <c r="AK205" s="81">
        <v>0</v>
      </c>
      <c r="AL205" s="87" t="s">
        <v>864</v>
      </c>
      <c r="AM205" s="81" t="s">
        <v>878</v>
      </c>
      <c r="AN205" s="81" t="b">
        <v>0</v>
      </c>
      <c r="AO205" s="87" t="s">
        <v>829</v>
      </c>
      <c r="AP205" s="81" t="s">
        <v>214</v>
      </c>
      <c r="AQ205" s="81">
        <v>0</v>
      </c>
      <c r="AR205" s="81">
        <v>0</v>
      </c>
      <c r="AS205" s="81"/>
      <c r="AT205" s="81"/>
      <c r="AU205" s="81"/>
      <c r="AV205" s="81"/>
      <c r="AW205" s="81"/>
      <c r="AX205" s="81"/>
      <c r="AY205" s="81"/>
      <c r="AZ205" s="81"/>
      <c r="BA205">
        <v>5</v>
      </c>
      <c r="BB205" s="80" t="str">
        <f>REPLACE(INDEX(GroupVertices[Group],MATCH(Edges[[#This Row],[Vertex 1]],GroupVertices[Vertex],0)),1,1,"")</f>
        <v>2</v>
      </c>
      <c r="BC205" s="80" t="str">
        <f>REPLACE(INDEX(GroupVertices[Group],MATCH(Edges[[#This Row],[Vertex 2]],GroupVertices[Vertex],0)),1,1,"")</f>
        <v>2</v>
      </c>
      <c r="BD205" s="48">
        <v>1</v>
      </c>
      <c r="BE205" s="49">
        <v>5.555555555555555</v>
      </c>
      <c r="BF205" s="48">
        <v>0</v>
      </c>
      <c r="BG205" s="49">
        <v>0</v>
      </c>
      <c r="BH205" s="48">
        <v>0</v>
      </c>
      <c r="BI205" s="49">
        <v>0</v>
      </c>
      <c r="BJ205" s="48">
        <v>17</v>
      </c>
      <c r="BK205" s="49">
        <v>94.44444444444444</v>
      </c>
      <c r="BL205" s="48">
        <v>18</v>
      </c>
    </row>
    <row r="206" spans="1:64" ht="15">
      <c r="A206" s="66" t="s">
        <v>291</v>
      </c>
      <c r="B206" s="66" t="s">
        <v>373</v>
      </c>
      <c r="C206" s="67" t="s">
        <v>2086</v>
      </c>
      <c r="D206" s="68">
        <v>4.75</v>
      </c>
      <c r="E206" s="69" t="s">
        <v>136</v>
      </c>
      <c r="F206" s="70">
        <v>29.11111111111111</v>
      </c>
      <c r="G206" s="67"/>
      <c r="H206" s="71"/>
      <c r="I206" s="72"/>
      <c r="J206" s="72"/>
      <c r="K206" s="34" t="s">
        <v>65</v>
      </c>
      <c r="L206" s="79">
        <v>206</v>
      </c>
      <c r="M206" s="79"/>
      <c r="N206" s="74"/>
      <c r="O206" s="81" t="s">
        <v>383</v>
      </c>
      <c r="P206" s="83">
        <v>43461.91025462963</v>
      </c>
      <c r="Q206" s="81" t="s">
        <v>391</v>
      </c>
      <c r="R206" s="81"/>
      <c r="S206" s="81"/>
      <c r="T206" s="81" t="s">
        <v>423</v>
      </c>
      <c r="U206" s="81"/>
      <c r="V206" s="84" t="s">
        <v>472</v>
      </c>
      <c r="W206" s="83">
        <v>43461.91025462963</v>
      </c>
      <c r="X206" s="84" t="s">
        <v>614</v>
      </c>
      <c r="Y206" s="81"/>
      <c r="Z206" s="81"/>
      <c r="AA206" s="87" t="s">
        <v>767</v>
      </c>
      <c r="AB206" s="87" t="s">
        <v>839</v>
      </c>
      <c r="AC206" s="81" t="b">
        <v>0</v>
      </c>
      <c r="AD206" s="81">
        <v>2</v>
      </c>
      <c r="AE206" s="87" t="s">
        <v>867</v>
      </c>
      <c r="AF206" s="81" t="b">
        <v>0</v>
      </c>
      <c r="AG206" s="81" t="s">
        <v>872</v>
      </c>
      <c r="AH206" s="81"/>
      <c r="AI206" s="87" t="s">
        <v>864</v>
      </c>
      <c r="AJ206" s="81" t="b">
        <v>0</v>
      </c>
      <c r="AK206" s="81">
        <v>1</v>
      </c>
      <c r="AL206" s="87" t="s">
        <v>864</v>
      </c>
      <c r="AM206" s="81" t="s">
        <v>876</v>
      </c>
      <c r="AN206" s="81" t="b">
        <v>0</v>
      </c>
      <c r="AO206" s="87" t="s">
        <v>839</v>
      </c>
      <c r="AP206" s="81" t="s">
        <v>382</v>
      </c>
      <c r="AQ206" s="81">
        <v>0</v>
      </c>
      <c r="AR206" s="81">
        <v>0</v>
      </c>
      <c r="AS206" s="81"/>
      <c r="AT206" s="81"/>
      <c r="AU206" s="81"/>
      <c r="AV206" s="81"/>
      <c r="AW206" s="81"/>
      <c r="AX206" s="81"/>
      <c r="AY206" s="81"/>
      <c r="AZ206" s="81"/>
      <c r="BA206">
        <v>2</v>
      </c>
      <c r="BB206" s="80" t="str">
        <f>REPLACE(INDEX(GroupVertices[Group],MATCH(Edges[[#This Row],[Vertex 1]],GroupVertices[Vertex],0)),1,1,"")</f>
        <v>1</v>
      </c>
      <c r="BC206" s="80" t="str">
        <f>REPLACE(INDEX(GroupVertices[Group],MATCH(Edges[[#This Row],[Vertex 2]],GroupVertices[Vertex],0)),1,1,"")</f>
        <v>2</v>
      </c>
      <c r="BD206" s="48"/>
      <c r="BE206" s="49"/>
      <c r="BF206" s="48"/>
      <c r="BG206" s="49"/>
      <c r="BH206" s="48"/>
      <c r="BI206" s="49"/>
      <c r="BJ206" s="48"/>
      <c r="BK206" s="49"/>
      <c r="BL206" s="48"/>
    </row>
    <row r="207" spans="1:64" ht="15">
      <c r="A207" s="66" t="s">
        <v>291</v>
      </c>
      <c r="B207" s="66" t="s">
        <v>373</v>
      </c>
      <c r="C207" s="67" t="s">
        <v>2086</v>
      </c>
      <c r="D207" s="68">
        <v>4.75</v>
      </c>
      <c r="E207" s="69" t="s">
        <v>136</v>
      </c>
      <c r="F207" s="70">
        <v>29.11111111111111</v>
      </c>
      <c r="G207" s="67"/>
      <c r="H207" s="71"/>
      <c r="I207" s="72"/>
      <c r="J207" s="72"/>
      <c r="K207" s="34" t="s">
        <v>65</v>
      </c>
      <c r="L207" s="79">
        <v>207</v>
      </c>
      <c r="M207" s="79"/>
      <c r="N207" s="74"/>
      <c r="O207" s="81" t="s">
        <v>383</v>
      </c>
      <c r="P207" s="83">
        <v>43465.75769675926</v>
      </c>
      <c r="Q207" s="81" t="s">
        <v>416</v>
      </c>
      <c r="R207" s="81"/>
      <c r="S207" s="81"/>
      <c r="T207" s="81"/>
      <c r="U207" s="81"/>
      <c r="V207" s="84" t="s">
        <v>472</v>
      </c>
      <c r="W207" s="83">
        <v>43465.75769675926</v>
      </c>
      <c r="X207" s="84" t="s">
        <v>687</v>
      </c>
      <c r="Y207" s="81"/>
      <c r="Z207" s="81"/>
      <c r="AA207" s="87" t="s">
        <v>840</v>
      </c>
      <c r="AB207" s="87" t="s">
        <v>848</v>
      </c>
      <c r="AC207" s="81" t="b">
        <v>0</v>
      </c>
      <c r="AD207" s="81">
        <v>1</v>
      </c>
      <c r="AE207" s="87" t="s">
        <v>870</v>
      </c>
      <c r="AF207" s="81" t="b">
        <v>0</v>
      </c>
      <c r="AG207" s="81" t="s">
        <v>872</v>
      </c>
      <c r="AH207" s="81"/>
      <c r="AI207" s="87" t="s">
        <v>864</v>
      </c>
      <c r="AJ207" s="81" t="b">
        <v>0</v>
      </c>
      <c r="AK207" s="81">
        <v>1</v>
      </c>
      <c r="AL207" s="87" t="s">
        <v>864</v>
      </c>
      <c r="AM207" s="81" t="s">
        <v>876</v>
      </c>
      <c r="AN207" s="81" t="b">
        <v>0</v>
      </c>
      <c r="AO207" s="87" t="s">
        <v>848</v>
      </c>
      <c r="AP207" s="81" t="s">
        <v>382</v>
      </c>
      <c r="AQ207" s="81">
        <v>0</v>
      </c>
      <c r="AR207" s="81">
        <v>0</v>
      </c>
      <c r="AS207" s="81"/>
      <c r="AT207" s="81"/>
      <c r="AU207" s="81"/>
      <c r="AV207" s="81"/>
      <c r="AW207" s="81"/>
      <c r="AX207" s="81"/>
      <c r="AY207" s="81"/>
      <c r="AZ207" s="81"/>
      <c r="BA207">
        <v>2</v>
      </c>
      <c r="BB207" s="80" t="str">
        <f>REPLACE(INDEX(GroupVertices[Group],MATCH(Edges[[#This Row],[Vertex 1]],GroupVertices[Vertex],0)),1,1,"")</f>
        <v>1</v>
      </c>
      <c r="BC207" s="80" t="str">
        <f>REPLACE(INDEX(GroupVertices[Group],MATCH(Edges[[#This Row],[Vertex 2]],GroupVertices[Vertex],0)),1,1,"")</f>
        <v>2</v>
      </c>
      <c r="BD207" s="48"/>
      <c r="BE207" s="49"/>
      <c r="BF207" s="48"/>
      <c r="BG207" s="49"/>
      <c r="BH207" s="48"/>
      <c r="BI207" s="49"/>
      <c r="BJ207" s="48"/>
      <c r="BK207" s="49"/>
      <c r="BL207" s="48"/>
    </row>
    <row r="208" spans="1:64" ht="15">
      <c r="A208" s="66" t="s">
        <v>361</v>
      </c>
      <c r="B208" s="66" t="s">
        <v>373</v>
      </c>
      <c r="C208" s="67" t="s">
        <v>2090</v>
      </c>
      <c r="D208" s="68">
        <v>8.25</v>
      </c>
      <c r="E208" s="69" t="s">
        <v>136</v>
      </c>
      <c r="F208" s="70">
        <v>23.333333333333336</v>
      </c>
      <c r="G208" s="67"/>
      <c r="H208" s="71"/>
      <c r="I208" s="72"/>
      <c r="J208" s="72"/>
      <c r="K208" s="34" t="s">
        <v>65</v>
      </c>
      <c r="L208" s="79">
        <v>208</v>
      </c>
      <c r="M208" s="79"/>
      <c r="N208" s="74"/>
      <c r="O208" s="81" t="s">
        <v>383</v>
      </c>
      <c r="P208" s="83">
        <v>43465.72416666667</v>
      </c>
      <c r="Q208" s="81" t="s">
        <v>422</v>
      </c>
      <c r="R208" s="81"/>
      <c r="S208" s="81"/>
      <c r="T208" s="81"/>
      <c r="U208" s="81"/>
      <c r="V208" s="84" t="s">
        <v>542</v>
      </c>
      <c r="W208" s="83">
        <v>43465.72416666667</v>
      </c>
      <c r="X208" s="84" t="s">
        <v>694</v>
      </c>
      <c r="Y208" s="81"/>
      <c r="Z208" s="81"/>
      <c r="AA208" s="87" t="s">
        <v>847</v>
      </c>
      <c r="AB208" s="87" t="s">
        <v>863</v>
      </c>
      <c r="AC208" s="81" t="b">
        <v>0</v>
      </c>
      <c r="AD208" s="81">
        <v>1</v>
      </c>
      <c r="AE208" s="87" t="s">
        <v>865</v>
      </c>
      <c r="AF208" s="81" t="b">
        <v>0</v>
      </c>
      <c r="AG208" s="81" t="s">
        <v>872</v>
      </c>
      <c r="AH208" s="81"/>
      <c r="AI208" s="87" t="s">
        <v>864</v>
      </c>
      <c r="AJ208" s="81" t="b">
        <v>0</v>
      </c>
      <c r="AK208" s="81">
        <v>0</v>
      </c>
      <c r="AL208" s="87" t="s">
        <v>864</v>
      </c>
      <c r="AM208" s="81" t="s">
        <v>875</v>
      </c>
      <c r="AN208" s="81" t="b">
        <v>0</v>
      </c>
      <c r="AO208" s="87" t="s">
        <v>863</v>
      </c>
      <c r="AP208" s="81" t="s">
        <v>214</v>
      </c>
      <c r="AQ208" s="81">
        <v>0</v>
      </c>
      <c r="AR208" s="81">
        <v>0</v>
      </c>
      <c r="AS208" s="81"/>
      <c r="AT208" s="81"/>
      <c r="AU208" s="81"/>
      <c r="AV208" s="81"/>
      <c r="AW208" s="81"/>
      <c r="AX208" s="81"/>
      <c r="AY208" s="81"/>
      <c r="AZ208" s="81"/>
      <c r="BA208">
        <v>4</v>
      </c>
      <c r="BB208" s="80" t="str">
        <f>REPLACE(INDEX(GroupVertices[Group],MATCH(Edges[[#This Row],[Vertex 1]],GroupVertices[Vertex],0)),1,1,"")</f>
        <v>2</v>
      </c>
      <c r="BC208" s="80" t="str">
        <f>REPLACE(INDEX(GroupVertices[Group],MATCH(Edges[[#This Row],[Vertex 2]],GroupVertices[Vertex],0)),1,1,"")</f>
        <v>2</v>
      </c>
      <c r="BD208" s="48"/>
      <c r="BE208" s="49"/>
      <c r="BF208" s="48"/>
      <c r="BG208" s="49"/>
      <c r="BH208" s="48"/>
      <c r="BI208" s="49"/>
      <c r="BJ208" s="48"/>
      <c r="BK208" s="49"/>
      <c r="BL208" s="48"/>
    </row>
    <row r="209" spans="1:64" ht="15">
      <c r="A209" s="66" t="s">
        <v>361</v>
      </c>
      <c r="B209" s="66" t="s">
        <v>373</v>
      </c>
      <c r="C209" s="67" t="s">
        <v>2090</v>
      </c>
      <c r="D209" s="68">
        <v>8.25</v>
      </c>
      <c r="E209" s="69" t="s">
        <v>136</v>
      </c>
      <c r="F209" s="70">
        <v>23.333333333333336</v>
      </c>
      <c r="G209" s="67"/>
      <c r="H209" s="71"/>
      <c r="I209" s="72"/>
      <c r="J209" s="72"/>
      <c r="K209" s="34" t="s">
        <v>65</v>
      </c>
      <c r="L209" s="79">
        <v>209</v>
      </c>
      <c r="M209" s="79"/>
      <c r="N209" s="74"/>
      <c r="O209" s="81" t="s">
        <v>383</v>
      </c>
      <c r="P209" s="83">
        <v>43465.740752314814</v>
      </c>
      <c r="Q209" s="81" t="s">
        <v>402</v>
      </c>
      <c r="R209" s="81"/>
      <c r="S209" s="81"/>
      <c r="T209" s="81"/>
      <c r="U209" s="81"/>
      <c r="V209" s="84" t="s">
        <v>542</v>
      </c>
      <c r="W209" s="83">
        <v>43465.740752314814</v>
      </c>
      <c r="X209" s="84" t="s">
        <v>669</v>
      </c>
      <c r="Y209" s="81"/>
      <c r="Z209" s="81"/>
      <c r="AA209" s="87" t="s">
        <v>822</v>
      </c>
      <c r="AB209" s="87" t="s">
        <v>857</v>
      </c>
      <c r="AC209" s="81" t="b">
        <v>0</v>
      </c>
      <c r="AD209" s="81">
        <v>0</v>
      </c>
      <c r="AE209" s="87" t="s">
        <v>865</v>
      </c>
      <c r="AF209" s="81" t="b">
        <v>0</v>
      </c>
      <c r="AG209" s="81" t="s">
        <v>872</v>
      </c>
      <c r="AH209" s="81"/>
      <c r="AI209" s="87" t="s">
        <v>864</v>
      </c>
      <c r="AJ209" s="81" t="b">
        <v>0</v>
      </c>
      <c r="AK209" s="81">
        <v>0</v>
      </c>
      <c r="AL209" s="87" t="s">
        <v>864</v>
      </c>
      <c r="AM209" s="81" t="s">
        <v>875</v>
      </c>
      <c r="AN209" s="81" t="b">
        <v>0</v>
      </c>
      <c r="AO209" s="87" t="s">
        <v>857</v>
      </c>
      <c r="AP209" s="81" t="s">
        <v>214</v>
      </c>
      <c r="AQ209" s="81">
        <v>0</v>
      </c>
      <c r="AR209" s="81">
        <v>0</v>
      </c>
      <c r="AS209" s="81"/>
      <c r="AT209" s="81"/>
      <c r="AU209" s="81"/>
      <c r="AV209" s="81"/>
      <c r="AW209" s="81"/>
      <c r="AX209" s="81"/>
      <c r="AY209" s="81"/>
      <c r="AZ209" s="81"/>
      <c r="BA209">
        <v>4</v>
      </c>
      <c r="BB209" s="80" t="str">
        <f>REPLACE(INDEX(GroupVertices[Group],MATCH(Edges[[#This Row],[Vertex 1]],GroupVertices[Vertex],0)),1,1,"")</f>
        <v>2</v>
      </c>
      <c r="BC209" s="80" t="str">
        <f>REPLACE(INDEX(GroupVertices[Group],MATCH(Edges[[#This Row],[Vertex 2]],GroupVertices[Vertex],0)),1,1,"")</f>
        <v>2</v>
      </c>
      <c r="BD209" s="48"/>
      <c r="BE209" s="49"/>
      <c r="BF209" s="48"/>
      <c r="BG209" s="49"/>
      <c r="BH209" s="48"/>
      <c r="BI209" s="49"/>
      <c r="BJ209" s="48"/>
      <c r="BK209" s="49"/>
      <c r="BL209" s="48"/>
    </row>
    <row r="210" spans="1:64" ht="15">
      <c r="A210" s="66" t="s">
        <v>361</v>
      </c>
      <c r="B210" s="66" t="s">
        <v>373</v>
      </c>
      <c r="C210" s="67" t="s">
        <v>2090</v>
      </c>
      <c r="D210" s="68">
        <v>8.25</v>
      </c>
      <c r="E210" s="69" t="s">
        <v>136</v>
      </c>
      <c r="F210" s="70">
        <v>23.333333333333336</v>
      </c>
      <c r="G210" s="67"/>
      <c r="H210" s="71"/>
      <c r="I210" s="72"/>
      <c r="J210" s="72"/>
      <c r="K210" s="34" t="s">
        <v>65</v>
      </c>
      <c r="L210" s="79">
        <v>210</v>
      </c>
      <c r="M210" s="79"/>
      <c r="N210" s="74"/>
      <c r="O210" s="81" t="s">
        <v>383</v>
      </c>
      <c r="P210" s="83">
        <v>43465.74512731482</v>
      </c>
      <c r="Q210" s="81" t="s">
        <v>401</v>
      </c>
      <c r="R210" s="81"/>
      <c r="S210" s="81"/>
      <c r="T210" s="81" t="s">
        <v>425</v>
      </c>
      <c r="U210" s="81"/>
      <c r="V210" s="84" t="s">
        <v>542</v>
      </c>
      <c r="W210" s="83">
        <v>43465.74512731482</v>
      </c>
      <c r="X210" s="84" t="s">
        <v>695</v>
      </c>
      <c r="Y210" s="81"/>
      <c r="Z210" s="81"/>
      <c r="AA210" s="87" t="s">
        <v>848</v>
      </c>
      <c r="AB210" s="87" t="s">
        <v>857</v>
      </c>
      <c r="AC210" s="81" t="b">
        <v>0</v>
      </c>
      <c r="AD210" s="81">
        <v>1</v>
      </c>
      <c r="AE210" s="87" t="s">
        <v>865</v>
      </c>
      <c r="AF210" s="81" t="b">
        <v>0</v>
      </c>
      <c r="AG210" s="81" t="s">
        <v>872</v>
      </c>
      <c r="AH210" s="81"/>
      <c r="AI210" s="87" t="s">
        <v>864</v>
      </c>
      <c r="AJ210" s="81" t="b">
        <v>0</v>
      </c>
      <c r="AK210" s="81">
        <v>1</v>
      </c>
      <c r="AL210" s="87" t="s">
        <v>864</v>
      </c>
      <c r="AM210" s="81" t="s">
        <v>875</v>
      </c>
      <c r="AN210" s="81" t="b">
        <v>0</v>
      </c>
      <c r="AO210" s="87" t="s">
        <v>857</v>
      </c>
      <c r="AP210" s="81" t="s">
        <v>214</v>
      </c>
      <c r="AQ210" s="81">
        <v>0</v>
      </c>
      <c r="AR210" s="81">
        <v>0</v>
      </c>
      <c r="AS210" s="81"/>
      <c r="AT210" s="81"/>
      <c r="AU210" s="81"/>
      <c r="AV210" s="81"/>
      <c r="AW210" s="81"/>
      <c r="AX210" s="81"/>
      <c r="AY210" s="81"/>
      <c r="AZ210" s="81"/>
      <c r="BA210">
        <v>4</v>
      </c>
      <c r="BB210" s="80" t="str">
        <f>REPLACE(INDEX(GroupVertices[Group],MATCH(Edges[[#This Row],[Vertex 1]],GroupVertices[Vertex],0)),1,1,"")</f>
        <v>2</v>
      </c>
      <c r="BC210" s="80" t="str">
        <f>REPLACE(INDEX(GroupVertices[Group],MATCH(Edges[[#This Row],[Vertex 2]],GroupVertices[Vertex],0)),1,1,"")</f>
        <v>2</v>
      </c>
      <c r="BD210" s="48"/>
      <c r="BE210" s="49"/>
      <c r="BF210" s="48"/>
      <c r="BG210" s="49"/>
      <c r="BH210" s="48"/>
      <c r="BI210" s="49"/>
      <c r="BJ210" s="48"/>
      <c r="BK210" s="49"/>
      <c r="BL210" s="48"/>
    </row>
    <row r="211" spans="1:64" ht="15">
      <c r="A211" s="66" t="s">
        <v>361</v>
      </c>
      <c r="B211" s="66" t="s">
        <v>373</v>
      </c>
      <c r="C211" s="67" t="s">
        <v>2090</v>
      </c>
      <c r="D211" s="68">
        <v>8.25</v>
      </c>
      <c r="E211" s="69" t="s">
        <v>136</v>
      </c>
      <c r="F211" s="70">
        <v>23.333333333333336</v>
      </c>
      <c r="G211" s="67"/>
      <c r="H211" s="71"/>
      <c r="I211" s="72"/>
      <c r="J211" s="72"/>
      <c r="K211" s="34" t="s">
        <v>65</v>
      </c>
      <c r="L211" s="79">
        <v>211</v>
      </c>
      <c r="M211" s="79"/>
      <c r="N211" s="74"/>
      <c r="O211" s="81" t="s">
        <v>383</v>
      </c>
      <c r="P211" s="83">
        <v>43465.761712962965</v>
      </c>
      <c r="Q211" s="81" t="s">
        <v>416</v>
      </c>
      <c r="R211" s="81"/>
      <c r="S211" s="81"/>
      <c r="T211" s="81"/>
      <c r="U211" s="81"/>
      <c r="V211" s="84" t="s">
        <v>542</v>
      </c>
      <c r="W211" s="83">
        <v>43465.761712962965</v>
      </c>
      <c r="X211" s="84" t="s">
        <v>688</v>
      </c>
      <c r="Y211" s="81"/>
      <c r="Z211" s="81"/>
      <c r="AA211" s="87" t="s">
        <v>841</v>
      </c>
      <c r="AB211" s="81"/>
      <c r="AC211" s="81" t="b">
        <v>0</v>
      </c>
      <c r="AD211" s="81">
        <v>0</v>
      </c>
      <c r="AE211" s="87" t="s">
        <v>864</v>
      </c>
      <c r="AF211" s="81" t="b">
        <v>0</v>
      </c>
      <c r="AG211" s="81" t="s">
        <v>872</v>
      </c>
      <c r="AH211" s="81"/>
      <c r="AI211" s="87" t="s">
        <v>864</v>
      </c>
      <c r="AJ211" s="81" t="b">
        <v>0</v>
      </c>
      <c r="AK211" s="81">
        <v>1</v>
      </c>
      <c r="AL211" s="87" t="s">
        <v>840</v>
      </c>
      <c r="AM211" s="81" t="s">
        <v>875</v>
      </c>
      <c r="AN211" s="81" t="b">
        <v>0</v>
      </c>
      <c r="AO211" s="87" t="s">
        <v>840</v>
      </c>
      <c r="AP211" s="81" t="s">
        <v>214</v>
      </c>
      <c r="AQ211" s="81">
        <v>0</v>
      </c>
      <c r="AR211" s="81">
        <v>0</v>
      </c>
      <c r="AS211" s="81"/>
      <c r="AT211" s="81"/>
      <c r="AU211" s="81"/>
      <c r="AV211" s="81"/>
      <c r="AW211" s="81"/>
      <c r="AX211" s="81"/>
      <c r="AY211" s="81"/>
      <c r="AZ211" s="81"/>
      <c r="BA211">
        <v>4</v>
      </c>
      <c r="BB211" s="80" t="str">
        <f>REPLACE(INDEX(GroupVertices[Group],MATCH(Edges[[#This Row],[Vertex 1]],GroupVertices[Vertex],0)),1,1,"")</f>
        <v>2</v>
      </c>
      <c r="BC211" s="80" t="str">
        <f>REPLACE(INDEX(GroupVertices[Group],MATCH(Edges[[#This Row],[Vertex 2]],GroupVertices[Vertex],0)),1,1,"")</f>
        <v>2</v>
      </c>
      <c r="BD211" s="48"/>
      <c r="BE211" s="49"/>
      <c r="BF211" s="48"/>
      <c r="BG211" s="49"/>
      <c r="BH211" s="48"/>
      <c r="BI211" s="49"/>
      <c r="BJ211" s="48"/>
      <c r="BK211" s="49"/>
      <c r="BL211" s="48"/>
    </row>
    <row r="212" spans="1:64" ht="15">
      <c r="A212" s="66" t="s">
        <v>363</v>
      </c>
      <c r="B212" s="66" t="s">
        <v>373</v>
      </c>
      <c r="C212" s="67" t="s">
        <v>2087</v>
      </c>
      <c r="D212" s="68">
        <v>6.5</v>
      </c>
      <c r="E212" s="69" t="s">
        <v>136</v>
      </c>
      <c r="F212" s="70">
        <v>26.22222222222222</v>
      </c>
      <c r="G212" s="67"/>
      <c r="H212" s="71"/>
      <c r="I212" s="72"/>
      <c r="J212" s="72"/>
      <c r="K212" s="34" t="s">
        <v>65</v>
      </c>
      <c r="L212" s="79">
        <v>212</v>
      </c>
      <c r="M212" s="79"/>
      <c r="N212" s="74"/>
      <c r="O212" s="81" t="s">
        <v>383</v>
      </c>
      <c r="P212" s="83">
        <v>43465.81701388889</v>
      </c>
      <c r="Q212" s="81" t="s">
        <v>419</v>
      </c>
      <c r="R212" s="81"/>
      <c r="S212" s="81"/>
      <c r="T212" s="81"/>
      <c r="U212" s="81"/>
      <c r="V212" s="84" t="s">
        <v>544</v>
      </c>
      <c r="W212" s="83">
        <v>43465.81701388889</v>
      </c>
      <c r="X212" s="84" t="s">
        <v>691</v>
      </c>
      <c r="Y212" s="81"/>
      <c r="Z212" s="81"/>
      <c r="AA212" s="87" t="s">
        <v>844</v>
      </c>
      <c r="AB212" s="87" t="s">
        <v>846</v>
      </c>
      <c r="AC212" s="81" t="b">
        <v>0</v>
      </c>
      <c r="AD212" s="81">
        <v>1</v>
      </c>
      <c r="AE212" s="87" t="s">
        <v>867</v>
      </c>
      <c r="AF212" s="81" t="b">
        <v>0</v>
      </c>
      <c r="AG212" s="81" t="s">
        <v>872</v>
      </c>
      <c r="AH212" s="81"/>
      <c r="AI212" s="87" t="s">
        <v>864</v>
      </c>
      <c r="AJ212" s="81" t="b">
        <v>0</v>
      </c>
      <c r="AK212" s="81">
        <v>0</v>
      </c>
      <c r="AL212" s="87" t="s">
        <v>864</v>
      </c>
      <c r="AM212" s="81" t="s">
        <v>876</v>
      </c>
      <c r="AN212" s="81" t="b">
        <v>0</v>
      </c>
      <c r="AO212" s="87" t="s">
        <v>846</v>
      </c>
      <c r="AP212" s="81" t="s">
        <v>214</v>
      </c>
      <c r="AQ212" s="81">
        <v>0</v>
      </c>
      <c r="AR212" s="81">
        <v>0</v>
      </c>
      <c r="AS212" s="81"/>
      <c r="AT212" s="81"/>
      <c r="AU212" s="81"/>
      <c r="AV212" s="81"/>
      <c r="AW212" s="81"/>
      <c r="AX212" s="81"/>
      <c r="AY212" s="81"/>
      <c r="AZ212" s="81"/>
      <c r="BA212">
        <v>3</v>
      </c>
      <c r="BB212" s="80" t="str">
        <f>REPLACE(INDEX(GroupVertices[Group],MATCH(Edges[[#This Row],[Vertex 1]],GroupVertices[Vertex],0)),1,1,"")</f>
        <v>2</v>
      </c>
      <c r="BC212" s="80" t="str">
        <f>REPLACE(INDEX(GroupVertices[Group],MATCH(Edges[[#This Row],[Vertex 2]],GroupVertices[Vertex],0)),1,1,"")</f>
        <v>2</v>
      </c>
      <c r="BD212" s="48"/>
      <c r="BE212" s="49"/>
      <c r="BF212" s="48"/>
      <c r="BG212" s="49"/>
      <c r="BH212" s="48"/>
      <c r="BI212" s="49"/>
      <c r="BJ212" s="48"/>
      <c r="BK212" s="49"/>
      <c r="BL212" s="48"/>
    </row>
    <row r="213" spans="1:64" ht="15">
      <c r="A213" s="66" t="s">
        <v>363</v>
      </c>
      <c r="B213" s="66" t="s">
        <v>373</v>
      </c>
      <c r="C213" s="67" t="s">
        <v>2087</v>
      </c>
      <c r="D213" s="68">
        <v>6.5</v>
      </c>
      <c r="E213" s="69" t="s">
        <v>136</v>
      </c>
      <c r="F213" s="70">
        <v>26.22222222222222</v>
      </c>
      <c r="G213" s="67"/>
      <c r="H213" s="71"/>
      <c r="I213" s="72"/>
      <c r="J213" s="72"/>
      <c r="K213" s="34" t="s">
        <v>65</v>
      </c>
      <c r="L213" s="79">
        <v>213</v>
      </c>
      <c r="M213" s="79"/>
      <c r="N213" s="74"/>
      <c r="O213" s="81" t="s">
        <v>383</v>
      </c>
      <c r="P213" s="83">
        <v>43465.81744212963</v>
      </c>
      <c r="Q213" s="81" t="s">
        <v>405</v>
      </c>
      <c r="R213" s="81"/>
      <c r="S213" s="81"/>
      <c r="T213" s="81"/>
      <c r="U213" s="81"/>
      <c r="V213" s="84" t="s">
        <v>544</v>
      </c>
      <c r="W213" s="83">
        <v>43465.81744212963</v>
      </c>
      <c r="X213" s="84" t="s">
        <v>675</v>
      </c>
      <c r="Y213" s="81"/>
      <c r="Z213" s="81"/>
      <c r="AA213" s="87" t="s">
        <v>828</v>
      </c>
      <c r="AB213" s="87" t="s">
        <v>830</v>
      </c>
      <c r="AC213" s="81" t="b">
        <v>0</v>
      </c>
      <c r="AD213" s="81">
        <v>1</v>
      </c>
      <c r="AE213" s="87" t="s">
        <v>867</v>
      </c>
      <c r="AF213" s="81" t="b">
        <v>0</v>
      </c>
      <c r="AG213" s="81" t="s">
        <v>872</v>
      </c>
      <c r="AH213" s="81"/>
      <c r="AI213" s="87" t="s">
        <v>864</v>
      </c>
      <c r="AJ213" s="81" t="b">
        <v>0</v>
      </c>
      <c r="AK213" s="81">
        <v>0</v>
      </c>
      <c r="AL213" s="87" t="s">
        <v>864</v>
      </c>
      <c r="AM213" s="81" t="s">
        <v>876</v>
      </c>
      <c r="AN213" s="81" t="b">
        <v>0</v>
      </c>
      <c r="AO213" s="87" t="s">
        <v>830</v>
      </c>
      <c r="AP213" s="81" t="s">
        <v>214</v>
      </c>
      <c r="AQ213" s="81">
        <v>0</v>
      </c>
      <c r="AR213" s="81">
        <v>0</v>
      </c>
      <c r="AS213" s="81"/>
      <c r="AT213" s="81"/>
      <c r="AU213" s="81"/>
      <c r="AV213" s="81"/>
      <c r="AW213" s="81"/>
      <c r="AX213" s="81"/>
      <c r="AY213" s="81"/>
      <c r="AZ213" s="81"/>
      <c r="BA213">
        <v>3</v>
      </c>
      <c r="BB213" s="80" t="str">
        <f>REPLACE(INDEX(GroupVertices[Group],MATCH(Edges[[#This Row],[Vertex 1]],GroupVertices[Vertex],0)),1,1,"")</f>
        <v>2</v>
      </c>
      <c r="BC213" s="80" t="str">
        <f>REPLACE(INDEX(GroupVertices[Group],MATCH(Edges[[#This Row],[Vertex 2]],GroupVertices[Vertex],0)),1,1,"")</f>
        <v>2</v>
      </c>
      <c r="BD213" s="48"/>
      <c r="BE213" s="49"/>
      <c r="BF213" s="48"/>
      <c r="BG213" s="49"/>
      <c r="BH213" s="48"/>
      <c r="BI213" s="49"/>
      <c r="BJ213" s="48"/>
      <c r="BK213" s="49"/>
      <c r="BL213" s="48"/>
    </row>
    <row r="214" spans="1:64" ht="15">
      <c r="A214" s="66" t="s">
        <v>363</v>
      </c>
      <c r="B214" s="66" t="s">
        <v>373</v>
      </c>
      <c r="C214" s="67" t="s">
        <v>2087</v>
      </c>
      <c r="D214" s="68">
        <v>6.5</v>
      </c>
      <c r="E214" s="69" t="s">
        <v>136</v>
      </c>
      <c r="F214" s="70">
        <v>26.22222222222222</v>
      </c>
      <c r="G214" s="67"/>
      <c r="H214" s="71"/>
      <c r="I214" s="72"/>
      <c r="J214" s="72"/>
      <c r="K214" s="34" t="s">
        <v>65</v>
      </c>
      <c r="L214" s="79">
        <v>214</v>
      </c>
      <c r="M214" s="79"/>
      <c r="N214" s="74"/>
      <c r="O214" s="81" t="s">
        <v>383</v>
      </c>
      <c r="P214" s="83">
        <v>43465.87671296296</v>
      </c>
      <c r="Q214" s="81" t="s">
        <v>406</v>
      </c>
      <c r="R214" s="81"/>
      <c r="S214" s="81"/>
      <c r="T214" s="81"/>
      <c r="U214" s="81"/>
      <c r="V214" s="84" t="s">
        <v>544</v>
      </c>
      <c r="W214" s="83">
        <v>43465.87671296296</v>
      </c>
      <c r="X214" s="84" t="s">
        <v>676</v>
      </c>
      <c r="Y214" s="81"/>
      <c r="Z214" s="81"/>
      <c r="AA214" s="87" t="s">
        <v>829</v>
      </c>
      <c r="AB214" s="87" t="s">
        <v>831</v>
      </c>
      <c r="AC214" s="81" t="b">
        <v>0</v>
      </c>
      <c r="AD214" s="81">
        <v>1</v>
      </c>
      <c r="AE214" s="87" t="s">
        <v>867</v>
      </c>
      <c r="AF214" s="81" t="b">
        <v>0</v>
      </c>
      <c r="AG214" s="81" t="s">
        <v>872</v>
      </c>
      <c r="AH214" s="81"/>
      <c r="AI214" s="87" t="s">
        <v>864</v>
      </c>
      <c r="AJ214" s="81" t="b">
        <v>0</v>
      </c>
      <c r="AK214" s="81">
        <v>0</v>
      </c>
      <c r="AL214" s="87" t="s">
        <v>864</v>
      </c>
      <c r="AM214" s="81" t="s">
        <v>876</v>
      </c>
      <c r="AN214" s="81" t="b">
        <v>0</v>
      </c>
      <c r="AO214" s="87" t="s">
        <v>831</v>
      </c>
      <c r="AP214" s="81" t="s">
        <v>214</v>
      </c>
      <c r="AQ214" s="81">
        <v>0</v>
      </c>
      <c r="AR214" s="81">
        <v>0</v>
      </c>
      <c r="AS214" s="81"/>
      <c r="AT214" s="81"/>
      <c r="AU214" s="81"/>
      <c r="AV214" s="81"/>
      <c r="AW214" s="81"/>
      <c r="AX214" s="81"/>
      <c r="AY214" s="81"/>
      <c r="AZ214" s="81"/>
      <c r="BA214">
        <v>3</v>
      </c>
      <c r="BB214" s="80" t="str">
        <f>REPLACE(INDEX(GroupVertices[Group],MATCH(Edges[[#This Row],[Vertex 1]],GroupVertices[Vertex],0)),1,1,"")</f>
        <v>2</v>
      </c>
      <c r="BC214" s="80" t="str">
        <f>REPLACE(INDEX(GroupVertices[Group],MATCH(Edges[[#This Row],[Vertex 2]],GroupVertices[Vertex],0)),1,1,"")</f>
        <v>2</v>
      </c>
      <c r="BD214" s="48"/>
      <c r="BE214" s="49"/>
      <c r="BF214" s="48"/>
      <c r="BG214" s="49"/>
      <c r="BH214" s="48"/>
      <c r="BI214" s="49"/>
      <c r="BJ214" s="48"/>
      <c r="BK214" s="49"/>
      <c r="BL214" s="48"/>
    </row>
    <row r="215" spans="1:64" ht="15">
      <c r="A215" s="66" t="s">
        <v>365</v>
      </c>
      <c r="B215" s="66" t="s">
        <v>373</v>
      </c>
      <c r="C215" s="67" t="s">
        <v>2091</v>
      </c>
      <c r="D215" s="68">
        <v>10</v>
      </c>
      <c r="E215" s="69" t="s">
        <v>136</v>
      </c>
      <c r="F215" s="70">
        <v>6</v>
      </c>
      <c r="G215" s="67"/>
      <c r="H215" s="71"/>
      <c r="I215" s="72"/>
      <c r="J215" s="72"/>
      <c r="K215" s="34" t="s">
        <v>65</v>
      </c>
      <c r="L215" s="79">
        <v>215</v>
      </c>
      <c r="M215" s="79"/>
      <c r="N215" s="74"/>
      <c r="O215" s="81" t="s">
        <v>383</v>
      </c>
      <c r="P215" s="83">
        <v>43461.88421296296</v>
      </c>
      <c r="Q215" s="81" t="s">
        <v>411</v>
      </c>
      <c r="R215" s="81"/>
      <c r="S215" s="81"/>
      <c r="T215" s="81"/>
      <c r="U215" s="81"/>
      <c r="V215" s="84" t="s">
        <v>546</v>
      </c>
      <c r="W215" s="83">
        <v>43461.88421296296</v>
      </c>
      <c r="X215" s="84" t="s">
        <v>682</v>
      </c>
      <c r="Y215" s="81"/>
      <c r="Z215" s="81"/>
      <c r="AA215" s="87" t="s">
        <v>835</v>
      </c>
      <c r="AB215" s="87" t="s">
        <v>858</v>
      </c>
      <c r="AC215" s="81" t="b">
        <v>0</v>
      </c>
      <c r="AD215" s="81">
        <v>2</v>
      </c>
      <c r="AE215" s="87" t="s">
        <v>865</v>
      </c>
      <c r="AF215" s="81" t="b">
        <v>0</v>
      </c>
      <c r="AG215" s="81" t="s">
        <v>872</v>
      </c>
      <c r="AH215" s="81"/>
      <c r="AI215" s="87" t="s">
        <v>864</v>
      </c>
      <c r="AJ215" s="81" t="b">
        <v>0</v>
      </c>
      <c r="AK215" s="81">
        <v>0</v>
      </c>
      <c r="AL215" s="87" t="s">
        <v>864</v>
      </c>
      <c r="AM215" s="81" t="s">
        <v>878</v>
      </c>
      <c r="AN215" s="81" t="b">
        <v>0</v>
      </c>
      <c r="AO215" s="87" t="s">
        <v>858</v>
      </c>
      <c r="AP215" s="81" t="s">
        <v>214</v>
      </c>
      <c r="AQ215" s="81">
        <v>0</v>
      </c>
      <c r="AR215" s="81">
        <v>0</v>
      </c>
      <c r="AS215" s="81"/>
      <c r="AT215" s="81"/>
      <c r="AU215" s="81"/>
      <c r="AV215" s="81"/>
      <c r="AW215" s="81"/>
      <c r="AX215" s="81"/>
      <c r="AY215" s="81"/>
      <c r="AZ215" s="81"/>
      <c r="BA215">
        <v>10</v>
      </c>
      <c r="BB215" s="80" t="str">
        <f>REPLACE(INDEX(GroupVertices[Group],MATCH(Edges[[#This Row],[Vertex 1]],GroupVertices[Vertex],0)),1,1,"")</f>
        <v>2</v>
      </c>
      <c r="BC215" s="80" t="str">
        <f>REPLACE(INDEX(GroupVertices[Group],MATCH(Edges[[#This Row],[Vertex 2]],GroupVertices[Vertex],0)),1,1,"")</f>
        <v>2</v>
      </c>
      <c r="BD215" s="48"/>
      <c r="BE215" s="49"/>
      <c r="BF215" s="48"/>
      <c r="BG215" s="49"/>
      <c r="BH215" s="48"/>
      <c r="BI215" s="49"/>
      <c r="BJ215" s="48"/>
      <c r="BK215" s="49"/>
      <c r="BL215" s="48"/>
    </row>
    <row r="216" spans="1:64" ht="15">
      <c r="A216" s="66" t="s">
        <v>365</v>
      </c>
      <c r="B216" s="66" t="s">
        <v>373</v>
      </c>
      <c r="C216" s="67" t="s">
        <v>2091</v>
      </c>
      <c r="D216" s="68">
        <v>10</v>
      </c>
      <c r="E216" s="69" t="s">
        <v>136</v>
      </c>
      <c r="F216" s="70">
        <v>6</v>
      </c>
      <c r="G216" s="67"/>
      <c r="H216" s="71"/>
      <c r="I216" s="72"/>
      <c r="J216" s="72"/>
      <c r="K216" s="34" t="s">
        <v>65</v>
      </c>
      <c r="L216" s="79">
        <v>216</v>
      </c>
      <c r="M216" s="79"/>
      <c r="N216" s="74"/>
      <c r="O216" s="81" t="s">
        <v>383</v>
      </c>
      <c r="P216" s="83">
        <v>43461.88895833334</v>
      </c>
      <c r="Q216" s="81" t="s">
        <v>412</v>
      </c>
      <c r="R216" s="81"/>
      <c r="S216" s="81"/>
      <c r="T216" s="81"/>
      <c r="U216" s="81"/>
      <c r="V216" s="84" t="s">
        <v>546</v>
      </c>
      <c r="W216" s="83">
        <v>43461.88895833334</v>
      </c>
      <c r="X216" s="84" t="s">
        <v>683</v>
      </c>
      <c r="Y216" s="81"/>
      <c r="Z216" s="81"/>
      <c r="AA216" s="87" t="s">
        <v>836</v>
      </c>
      <c r="AB216" s="87" t="s">
        <v>859</v>
      </c>
      <c r="AC216" s="81" t="b">
        <v>0</v>
      </c>
      <c r="AD216" s="81">
        <v>0</v>
      </c>
      <c r="AE216" s="87" t="s">
        <v>865</v>
      </c>
      <c r="AF216" s="81" t="b">
        <v>0</v>
      </c>
      <c r="AG216" s="81" t="s">
        <v>872</v>
      </c>
      <c r="AH216" s="81"/>
      <c r="AI216" s="87" t="s">
        <v>864</v>
      </c>
      <c r="AJ216" s="81" t="b">
        <v>0</v>
      </c>
      <c r="AK216" s="81">
        <v>0</v>
      </c>
      <c r="AL216" s="87" t="s">
        <v>864</v>
      </c>
      <c r="AM216" s="81" t="s">
        <v>878</v>
      </c>
      <c r="AN216" s="81" t="b">
        <v>0</v>
      </c>
      <c r="AO216" s="87" t="s">
        <v>859</v>
      </c>
      <c r="AP216" s="81" t="s">
        <v>214</v>
      </c>
      <c r="AQ216" s="81">
        <v>0</v>
      </c>
      <c r="AR216" s="81">
        <v>0</v>
      </c>
      <c r="AS216" s="81"/>
      <c r="AT216" s="81"/>
      <c r="AU216" s="81"/>
      <c r="AV216" s="81"/>
      <c r="AW216" s="81"/>
      <c r="AX216" s="81"/>
      <c r="AY216" s="81"/>
      <c r="AZ216" s="81"/>
      <c r="BA216">
        <v>10</v>
      </c>
      <c r="BB216" s="80" t="str">
        <f>REPLACE(INDEX(GroupVertices[Group],MATCH(Edges[[#This Row],[Vertex 1]],GroupVertices[Vertex],0)),1,1,"")</f>
        <v>2</v>
      </c>
      <c r="BC216" s="80" t="str">
        <f>REPLACE(INDEX(GroupVertices[Group],MATCH(Edges[[#This Row],[Vertex 2]],GroupVertices[Vertex],0)),1,1,"")</f>
        <v>2</v>
      </c>
      <c r="BD216" s="48"/>
      <c r="BE216" s="49"/>
      <c r="BF216" s="48"/>
      <c r="BG216" s="49"/>
      <c r="BH216" s="48"/>
      <c r="BI216" s="49"/>
      <c r="BJ216" s="48"/>
      <c r="BK216" s="49"/>
      <c r="BL216" s="48"/>
    </row>
    <row r="217" spans="1:64" ht="15">
      <c r="A217" s="66" t="s">
        <v>365</v>
      </c>
      <c r="B217" s="66" t="s">
        <v>373</v>
      </c>
      <c r="C217" s="67" t="s">
        <v>2091</v>
      </c>
      <c r="D217" s="68">
        <v>10</v>
      </c>
      <c r="E217" s="69" t="s">
        <v>136</v>
      </c>
      <c r="F217" s="70">
        <v>6</v>
      </c>
      <c r="G217" s="67"/>
      <c r="H217" s="71"/>
      <c r="I217" s="72"/>
      <c r="J217" s="72"/>
      <c r="K217" s="34" t="s">
        <v>65</v>
      </c>
      <c r="L217" s="79">
        <v>217</v>
      </c>
      <c r="M217" s="79"/>
      <c r="N217" s="74"/>
      <c r="O217" s="81" t="s">
        <v>383</v>
      </c>
      <c r="P217" s="83">
        <v>43461.89424768519</v>
      </c>
      <c r="Q217" s="81" t="s">
        <v>413</v>
      </c>
      <c r="R217" s="81"/>
      <c r="S217" s="81"/>
      <c r="T217" s="81"/>
      <c r="U217" s="84" t="s">
        <v>430</v>
      </c>
      <c r="V217" s="84" t="s">
        <v>430</v>
      </c>
      <c r="W217" s="83">
        <v>43461.89424768519</v>
      </c>
      <c r="X217" s="84" t="s">
        <v>684</v>
      </c>
      <c r="Y217" s="81"/>
      <c r="Z217" s="81"/>
      <c r="AA217" s="87" t="s">
        <v>837</v>
      </c>
      <c r="AB217" s="87" t="s">
        <v>860</v>
      </c>
      <c r="AC217" s="81" t="b">
        <v>0</v>
      </c>
      <c r="AD217" s="81">
        <v>1</v>
      </c>
      <c r="AE217" s="87" t="s">
        <v>865</v>
      </c>
      <c r="AF217" s="81" t="b">
        <v>0</v>
      </c>
      <c r="AG217" s="81" t="s">
        <v>872</v>
      </c>
      <c r="AH217" s="81"/>
      <c r="AI217" s="87" t="s">
        <v>864</v>
      </c>
      <c r="AJ217" s="81" t="b">
        <v>0</v>
      </c>
      <c r="AK217" s="81">
        <v>0</v>
      </c>
      <c r="AL217" s="87" t="s">
        <v>864</v>
      </c>
      <c r="AM217" s="81" t="s">
        <v>878</v>
      </c>
      <c r="AN217" s="81" t="b">
        <v>0</v>
      </c>
      <c r="AO217" s="87" t="s">
        <v>860</v>
      </c>
      <c r="AP217" s="81" t="s">
        <v>214</v>
      </c>
      <c r="AQ217" s="81">
        <v>0</v>
      </c>
      <c r="AR217" s="81">
        <v>0</v>
      </c>
      <c r="AS217" s="81"/>
      <c r="AT217" s="81"/>
      <c r="AU217" s="81"/>
      <c r="AV217" s="81"/>
      <c r="AW217" s="81"/>
      <c r="AX217" s="81"/>
      <c r="AY217" s="81"/>
      <c r="AZ217" s="81"/>
      <c r="BA217">
        <v>10</v>
      </c>
      <c r="BB217" s="80" t="str">
        <f>REPLACE(INDEX(GroupVertices[Group],MATCH(Edges[[#This Row],[Vertex 1]],GroupVertices[Vertex],0)),1,1,"")</f>
        <v>2</v>
      </c>
      <c r="BC217" s="80" t="str">
        <f>REPLACE(INDEX(GroupVertices[Group],MATCH(Edges[[#This Row],[Vertex 2]],GroupVertices[Vertex],0)),1,1,"")</f>
        <v>2</v>
      </c>
      <c r="BD217" s="48"/>
      <c r="BE217" s="49"/>
      <c r="BF217" s="48"/>
      <c r="BG217" s="49"/>
      <c r="BH217" s="48"/>
      <c r="BI217" s="49"/>
      <c r="BJ217" s="48"/>
      <c r="BK217" s="49"/>
      <c r="BL217" s="48"/>
    </row>
    <row r="218" spans="1:64" ht="15">
      <c r="A218" s="66" t="s">
        <v>365</v>
      </c>
      <c r="B218" s="66" t="s">
        <v>373</v>
      </c>
      <c r="C218" s="67" t="s">
        <v>2091</v>
      </c>
      <c r="D218" s="68">
        <v>10</v>
      </c>
      <c r="E218" s="69" t="s">
        <v>136</v>
      </c>
      <c r="F218" s="70">
        <v>6</v>
      </c>
      <c r="G218" s="67"/>
      <c r="H218" s="71"/>
      <c r="I218" s="72"/>
      <c r="J218" s="72"/>
      <c r="K218" s="34" t="s">
        <v>65</v>
      </c>
      <c r="L218" s="79">
        <v>218</v>
      </c>
      <c r="M218" s="79"/>
      <c r="N218" s="74"/>
      <c r="O218" s="81" t="s">
        <v>383</v>
      </c>
      <c r="P218" s="83">
        <v>43461.90052083333</v>
      </c>
      <c r="Q218" s="81" t="s">
        <v>414</v>
      </c>
      <c r="R218" s="81"/>
      <c r="S218" s="81"/>
      <c r="T218" s="81"/>
      <c r="U218" s="81"/>
      <c r="V218" s="84" t="s">
        <v>546</v>
      </c>
      <c r="W218" s="83">
        <v>43461.90052083333</v>
      </c>
      <c r="X218" s="84" t="s">
        <v>685</v>
      </c>
      <c r="Y218" s="81"/>
      <c r="Z218" s="81"/>
      <c r="AA218" s="87" t="s">
        <v>838</v>
      </c>
      <c r="AB218" s="87" t="s">
        <v>861</v>
      </c>
      <c r="AC218" s="81" t="b">
        <v>0</v>
      </c>
      <c r="AD218" s="81">
        <v>0</v>
      </c>
      <c r="AE218" s="87" t="s">
        <v>865</v>
      </c>
      <c r="AF218" s="81" t="b">
        <v>0</v>
      </c>
      <c r="AG218" s="81" t="s">
        <v>872</v>
      </c>
      <c r="AH218" s="81"/>
      <c r="AI218" s="87" t="s">
        <v>864</v>
      </c>
      <c r="AJ218" s="81" t="b">
        <v>0</v>
      </c>
      <c r="AK218" s="81">
        <v>0</v>
      </c>
      <c r="AL218" s="87" t="s">
        <v>864</v>
      </c>
      <c r="AM218" s="81" t="s">
        <v>878</v>
      </c>
      <c r="AN218" s="81" t="b">
        <v>0</v>
      </c>
      <c r="AO218" s="87" t="s">
        <v>861</v>
      </c>
      <c r="AP218" s="81" t="s">
        <v>214</v>
      </c>
      <c r="AQ218" s="81">
        <v>0</v>
      </c>
      <c r="AR218" s="81">
        <v>0</v>
      </c>
      <c r="AS218" s="81"/>
      <c r="AT218" s="81"/>
      <c r="AU218" s="81"/>
      <c r="AV218" s="81"/>
      <c r="AW218" s="81"/>
      <c r="AX218" s="81"/>
      <c r="AY218" s="81"/>
      <c r="AZ218" s="81"/>
      <c r="BA218">
        <v>10</v>
      </c>
      <c r="BB218" s="80" t="str">
        <f>REPLACE(INDEX(GroupVertices[Group],MATCH(Edges[[#This Row],[Vertex 1]],GroupVertices[Vertex],0)),1,1,"")</f>
        <v>2</v>
      </c>
      <c r="BC218" s="80" t="str">
        <f>REPLACE(INDEX(GroupVertices[Group],MATCH(Edges[[#This Row],[Vertex 2]],GroupVertices[Vertex],0)),1,1,"")</f>
        <v>2</v>
      </c>
      <c r="BD218" s="48"/>
      <c r="BE218" s="49"/>
      <c r="BF218" s="48"/>
      <c r="BG218" s="49"/>
      <c r="BH218" s="48"/>
      <c r="BI218" s="49"/>
      <c r="BJ218" s="48"/>
      <c r="BK218" s="49"/>
      <c r="BL218" s="48"/>
    </row>
    <row r="219" spans="1:64" ht="15">
      <c r="A219" s="66" t="s">
        <v>365</v>
      </c>
      <c r="B219" s="66" t="s">
        <v>373</v>
      </c>
      <c r="C219" s="67" t="s">
        <v>2091</v>
      </c>
      <c r="D219" s="68">
        <v>10</v>
      </c>
      <c r="E219" s="69" t="s">
        <v>136</v>
      </c>
      <c r="F219" s="70">
        <v>6</v>
      </c>
      <c r="G219" s="67"/>
      <c r="H219" s="71"/>
      <c r="I219" s="72"/>
      <c r="J219" s="72"/>
      <c r="K219" s="34" t="s">
        <v>65</v>
      </c>
      <c r="L219" s="79">
        <v>219</v>
      </c>
      <c r="M219" s="79"/>
      <c r="N219" s="74"/>
      <c r="O219" s="81" t="s">
        <v>383</v>
      </c>
      <c r="P219" s="83">
        <v>43461.90770833333</v>
      </c>
      <c r="Q219" s="81" t="s">
        <v>415</v>
      </c>
      <c r="R219" s="81"/>
      <c r="S219" s="81"/>
      <c r="T219" s="81" t="s">
        <v>427</v>
      </c>
      <c r="U219" s="81"/>
      <c r="V219" s="84" t="s">
        <v>546</v>
      </c>
      <c r="W219" s="83">
        <v>43461.90770833333</v>
      </c>
      <c r="X219" s="84" t="s">
        <v>686</v>
      </c>
      <c r="Y219" s="81"/>
      <c r="Z219" s="81"/>
      <c r="AA219" s="87" t="s">
        <v>839</v>
      </c>
      <c r="AB219" s="87" t="s">
        <v>862</v>
      </c>
      <c r="AC219" s="81" t="b">
        <v>0</v>
      </c>
      <c r="AD219" s="81">
        <v>0</v>
      </c>
      <c r="AE219" s="87" t="s">
        <v>865</v>
      </c>
      <c r="AF219" s="81" t="b">
        <v>0</v>
      </c>
      <c r="AG219" s="81" t="s">
        <v>872</v>
      </c>
      <c r="AH219" s="81"/>
      <c r="AI219" s="87" t="s">
        <v>864</v>
      </c>
      <c r="AJ219" s="81" t="b">
        <v>0</v>
      </c>
      <c r="AK219" s="81">
        <v>0</v>
      </c>
      <c r="AL219" s="87" t="s">
        <v>864</v>
      </c>
      <c r="AM219" s="81" t="s">
        <v>878</v>
      </c>
      <c r="AN219" s="81" t="b">
        <v>0</v>
      </c>
      <c r="AO219" s="87" t="s">
        <v>862</v>
      </c>
      <c r="AP219" s="81" t="s">
        <v>214</v>
      </c>
      <c r="AQ219" s="81">
        <v>0</v>
      </c>
      <c r="AR219" s="81">
        <v>0</v>
      </c>
      <c r="AS219" s="81"/>
      <c r="AT219" s="81"/>
      <c r="AU219" s="81"/>
      <c r="AV219" s="81"/>
      <c r="AW219" s="81"/>
      <c r="AX219" s="81"/>
      <c r="AY219" s="81"/>
      <c r="AZ219" s="81"/>
      <c r="BA219">
        <v>10</v>
      </c>
      <c r="BB219" s="80" t="str">
        <f>REPLACE(INDEX(GroupVertices[Group],MATCH(Edges[[#This Row],[Vertex 1]],GroupVertices[Vertex],0)),1,1,"")</f>
        <v>2</v>
      </c>
      <c r="BC219" s="80" t="str">
        <f>REPLACE(INDEX(GroupVertices[Group],MATCH(Edges[[#This Row],[Vertex 2]],GroupVertices[Vertex],0)),1,1,"")</f>
        <v>2</v>
      </c>
      <c r="BD219" s="48"/>
      <c r="BE219" s="49"/>
      <c r="BF219" s="48"/>
      <c r="BG219" s="49"/>
      <c r="BH219" s="48"/>
      <c r="BI219" s="49"/>
      <c r="BJ219" s="48"/>
      <c r="BK219" s="49"/>
      <c r="BL219" s="48"/>
    </row>
    <row r="220" spans="1:64" ht="15">
      <c r="A220" s="66" t="s">
        <v>365</v>
      </c>
      <c r="B220" s="66" t="s">
        <v>373</v>
      </c>
      <c r="C220" s="67" t="s">
        <v>2091</v>
      </c>
      <c r="D220" s="68">
        <v>10</v>
      </c>
      <c r="E220" s="69" t="s">
        <v>136</v>
      </c>
      <c r="F220" s="70">
        <v>6</v>
      </c>
      <c r="G220" s="67"/>
      <c r="H220" s="71"/>
      <c r="I220" s="72"/>
      <c r="J220" s="72"/>
      <c r="K220" s="34" t="s">
        <v>65</v>
      </c>
      <c r="L220" s="79">
        <v>220</v>
      </c>
      <c r="M220" s="79"/>
      <c r="N220" s="74"/>
      <c r="O220" s="81" t="s">
        <v>383</v>
      </c>
      <c r="P220" s="83">
        <v>43465.783125</v>
      </c>
      <c r="Q220" s="81" t="s">
        <v>420</v>
      </c>
      <c r="R220" s="81"/>
      <c r="S220" s="81"/>
      <c r="T220" s="81"/>
      <c r="U220" s="81"/>
      <c r="V220" s="84" t="s">
        <v>546</v>
      </c>
      <c r="W220" s="83">
        <v>43465.783125</v>
      </c>
      <c r="X220" s="84" t="s">
        <v>692</v>
      </c>
      <c r="Y220" s="81"/>
      <c r="Z220" s="81"/>
      <c r="AA220" s="87" t="s">
        <v>845</v>
      </c>
      <c r="AB220" s="87" t="s">
        <v>840</v>
      </c>
      <c r="AC220" s="81" t="b">
        <v>0</v>
      </c>
      <c r="AD220" s="81">
        <v>1</v>
      </c>
      <c r="AE220" s="87" t="s">
        <v>865</v>
      </c>
      <c r="AF220" s="81" t="b">
        <v>0</v>
      </c>
      <c r="AG220" s="81" t="s">
        <v>872</v>
      </c>
      <c r="AH220" s="81"/>
      <c r="AI220" s="87" t="s">
        <v>864</v>
      </c>
      <c r="AJ220" s="81" t="b">
        <v>0</v>
      </c>
      <c r="AK220" s="81">
        <v>0</v>
      </c>
      <c r="AL220" s="87" t="s">
        <v>864</v>
      </c>
      <c r="AM220" s="81" t="s">
        <v>878</v>
      </c>
      <c r="AN220" s="81" t="b">
        <v>0</v>
      </c>
      <c r="AO220" s="87" t="s">
        <v>840</v>
      </c>
      <c r="AP220" s="81" t="s">
        <v>214</v>
      </c>
      <c r="AQ220" s="81">
        <v>0</v>
      </c>
      <c r="AR220" s="81">
        <v>0</v>
      </c>
      <c r="AS220" s="81"/>
      <c r="AT220" s="81"/>
      <c r="AU220" s="81"/>
      <c r="AV220" s="81"/>
      <c r="AW220" s="81"/>
      <c r="AX220" s="81"/>
      <c r="AY220" s="81"/>
      <c r="AZ220" s="81"/>
      <c r="BA220">
        <v>10</v>
      </c>
      <c r="BB220" s="80" t="str">
        <f>REPLACE(INDEX(GroupVertices[Group],MATCH(Edges[[#This Row],[Vertex 1]],GroupVertices[Vertex],0)),1,1,"")</f>
        <v>2</v>
      </c>
      <c r="BC220" s="80" t="str">
        <f>REPLACE(INDEX(GroupVertices[Group],MATCH(Edges[[#This Row],[Vertex 2]],GroupVertices[Vertex],0)),1,1,"")</f>
        <v>2</v>
      </c>
      <c r="BD220" s="48"/>
      <c r="BE220" s="49"/>
      <c r="BF220" s="48"/>
      <c r="BG220" s="49"/>
      <c r="BH220" s="48"/>
      <c r="BI220" s="49"/>
      <c r="BJ220" s="48"/>
      <c r="BK220" s="49"/>
      <c r="BL220" s="48"/>
    </row>
    <row r="221" spans="1:64" ht="15">
      <c r="A221" s="66" t="s">
        <v>365</v>
      </c>
      <c r="B221" s="66" t="s">
        <v>373</v>
      </c>
      <c r="C221" s="67" t="s">
        <v>2091</v>
      </c>
      <c r="D221" s="68">
        <v>10</v>
      </c>
      <c r="E221" s="69" t="s">
        <v>136</v>
      </c>
      <c r="F221" s="70">
        <v>6</v>
      </c>
      <c r="G221" s="67"/>
      <c r="H221" s="71"/>
      <c r="I221" s="72"/>
      <c r="J221" s="72"/>
      <c r="K221" s="34" t="s">
        <v>65</v>
      </c>
      <c r="L221" s="79">
        <v>221</v>
      </c>
      <c r="M221" s="79"/>
      <c r="N221" s="74"/>
      <c r="O221" s="81" t="s">
        <v>383</v>
      </c>
      <c r="P221" s="83">
        <v>43465.78497685185</v>
      </c>
      <c r="Q221" s="81" t="s">
        <v>407</v>
      </c>
      <c r="R221" s="81"/>
      <c r="S221" s="81"/>
      <c r="T221" s="81"/>
      <c r="U221" s="81"/>
      <c r="V221" s="84" t="s">
        <v>546</v>
      </c>
      <c r="W221" s="83">
        <v>43465.78497685185</v>
      </c>
      <c r="X221" s="84" t="s">
        <v>677</v>
      </c>
      <c r="Y221" s="81"/>
      <c r="Z221" s="81"/>
      <c r="AA221" s="87" t="s">
        <v>830</v>
      </c>
      <c r="AB221" s="87" t="s">
        <v>845</v>
      </c>
      <c r="AC221" s="81" t="b">
        <v>0</v>
      </c>
      <c r="AD221" s="81">
        <v>3</v>
      </c>
      <c r="AE221" s="87" t="s">
        <v>867</v>
      </c>
      <c r="AF221" s="81" t="b">
        <v>0</v>
      </c>
      <c r="AG221" s="81" t="s">
        <v>872</v>
      </c>
      <c r="AH221" s="81"/>
      <c r="AI221" s="87" t="s">
        <v>864</v>
      </c>
      <c r="AJ221" s="81" t="b">
        <v>0</v>
      </c>
      <c r="AK221" s="81">
        <v>0</v>
      </c>
      <c r="AL221" s="87" t="s">
        <v>864</v>
      </c>
      <c r="AM221" s="81" t="s">
        <v>878</v>
      </c>
      <c r="AN221" s="81" t="b">
        <v>0</v>
      </c>
      <c r="AO221" s="87" t="s">
        <v>845</v>
      </c>
      <c r="AP221" s="81" t="s">
        <v>214</v>
      </c>
      <c r="AQ221" s="81">
        <v>0</v>
      </c>
      <c r="AR221" s="81">
        <v>0</v>
      </c>
      <c r="AS221" s="81"/>
      <c r="AT221" s="81"/>
      <c r="AU221" s="81"/>
      <c r="AV221" s="81"/>
      <c r="AW221" s="81"/>
      <c r="AX221" s="81"/>
      <c r="AY221" s="81"/>
      <c r="AZ221" s="81"/>
      <c r="BA221">
        <v>10</v>
      </c>
      <c r="BB221" s="80" t="str">
        <f>REPLACE(INDEX(GroupVertices[Group],MATCH(Edges[[#This Row],[Vertex 1]],GroupVertices[Vertex],0)),1,1,"")</f>
        <v>2</v>
      </c>
      <c r="BC221" s="80" t="str">
        <f>REPLACE(INDEX(GroupVertices[Group],MATCH(Edges[[#This Row],[Vertex 2]],GroupVertices[Vertex],0)),1,1,"")</f>
        <v>2</v>
      </c>
      <c r="BD221" s="48"/>
      <c r="BE221" s="49"/>
      <c r="BF221" s="48"/>
      <c r="BG221" s="49"/>
      <c r="BH221" s="48"/>
      <c r="BI221" s="49"/>
      <c r="BJ221" s="48"/>
      <c r="BK221" s="49"/>
      <c r="BL221" s="48"/>
    </row>
    <row r="222" spans="1:64" ht="15">
      <c r="A222" s="66" t="s">
        <v>365</v>
      </c>
      <c r="B222" s="66" t="s">
        <v>373</v>
      </c>
      <c r="C222" s="67" t="s">
        <v>2091</v>
      </c>
      <c r="D222" s="68">
        <v>10</v>
      </c>
      <c r="E222" s="69" t="s">
        <v>136</v>
      </c>
      <c r="F222" s="70">
        <v>6</v>
      </c>
      <c r="G222" s="67"/>
      <c r="H222" s="71"/>
      <c r="I222" s="72"/>
      <c r="J222" s="72"/>
      <c r="K222" s="34" t="s">
        <v>65</v>
      </c>
      <c r="L222" s="79">
        <v>222</v>
      </c>
      <c r="M222" s="79"/>
      <c r="N222" s="74"/>
      <c r="O222" s="81" t="s">
        <v>383</v>
      </c>
      <c r="P222" s="83">
        <v>43465.78554398148</v>
      </c>
      <c r="Q222" s="81" t="s">
        <v>421</v>
      </c>
      <c r="R222" s="81"/>
      <c r="S222" s="81"/>
      <c r="T222" s="81"/>
      <c r="U222" s="81"/>
      <c r="V222" s="84" t="s">
        <v>546</v>
      </c>
      <c r="W222" s="83">
        <v>43465.78554398148</v>
      </c>
      <c r="X222" s="84" t="s">
        <v>693</v>
      </c>
      <c r="Y222" s="81"/>
      <c r="Z222" s="81"/>
      <c r="AA222" s="87" t="s">
        <v>846</v>
      </c>
      <c r="AB222" s="87" t="s">
        <v>840</v>
      </c>
      <c r="AC222" s="81" t="b">
        <v>0</v>
      </c>
      <c r="AD222" s="81">
        <v>2</v>
      </c>
      <c r="AE222" s="87" t="s">
        <v>865</v>
      </c>
      <c r="AF222" s="81" t="b">
        <v>0</v>
      </c>
      <c r="AG222" s="81" t="s">
        <v>872</v>
      </c>
      <c r="AH222" s="81"/>
      <c r="AI222" s="87" t="s">
        <v>864</v>
      </c>
      <c r="AJ222" s="81" t="b">
        <v>0</v>
      </c>
      <c r="AK222" s="81">
        <v>0</v>
      </c>
      <c r="AL222" s="87" t="s">
        <v>864</v>
      </c>
      <c r="AM222" s="81" t="s">
        <v>878</v>
      </c>
      <c r="AN222" s="81" t="b">
        <v>0</v>
      </c>
      <c r="AO222" s="87" t="s">
        <v>840</v>
      </c>
      <c r="AP222" s="81" t="s">
        <v>214</v>
      </c>
      <c r="AQ222" s="81">
        <v>0</v>
      </c>
      <c r="AR222" s="81">
        <v>0</v>
      </c>
      <c r="AS222" s="81"/>
      <c r="AT222" s="81"/>
      <c r="AU222" s="81"/>
      <c r="AV222" s="81"/>
      <c r="AW222" s="81"/>
      <c r="AX222" s="81"/>
      <c r="AY222" s="81"/>
      <c r="AZ222" s="81"/>
      <c r="BA222">
        <v>10</v>
      </c>
      <c r="BB222" s="80" t="str">
        <f>REPLACE(INDEX(GroupVertices[Group],MATCH(Edges[[#This Row],[Vertex 1]],GroupVertices[Vertex],0)),1,1,"")</f>
        <v>2</v>
      </c>
      <c r="BC222" s="80" t="str">
        <f>REPLACE(INDEX(GroupVertices[Group],MATCH(Edges[[#This Row],[Vertex 2]],GroupVertices[Vertex],0)),1,1,"")</f>
        <v>2</v>
      </c>
      <c r="BD222" s="48"/>
      <c r="BE222" s="49"/>
      <c r="BF222" s="48"/>
      <c r="BG222" s="49"/>
      <c r="BH222" s="48"/>
      <c r="BI222" s="49"/>
      <c r="BJ222" s="48"/>
      <c r="BK222" s="49"/>
      <c r="BL222" s="48"/>
    </row>
    <row r="223" spans="1:64" ht="15">
      <c r="A223" s="66" t="s">
        <v>365</v>
      </c>
      <c r="B223" s="66" t="s">
        <v>373</v>
      </c>
      <c r="C223" s="67" t="s">
        <v>2091</v>
      </c>
      <c r="D223" s="68">
        <v>10</v>
      </c>
      <c r="E223" s="69" t="s">
        <v>136</v>
      </c>
      <c r="F223" s="70">
        <v>6</v>
      </c>
      <c r="G223" s="67"/>
      <c r="H223" s="71"/>
      <c r="I223" s="72"/>
      <c r="J223" s="72"/>
      <c r="K223" s="34" t="s">
        <v>65</v>
      </c>
      <c r="L223" s="79">
        <v>223</v>
      </c>
      <c r="M223" s="79"/>
      <c r="N223" s="74"/>
      <c r="O223" s="81" t="s">
        <v>383</v>
      </c>
      <c r="P223" s="83">
        <v>43465.873194444444</v>
      </c>
      <c r="Q223" s="81" t="s">
        <v>408</v>
      </c>
      <c r="R223" s="81"/>
      <c r="S223" s="81"/>
      <c r="T223" s="81"/>
      <c r="U223" s="81"/>
      <c r="V223" s="84" t="s">
        <v>546</v>
      </c>
      <c r="W223" s="83">
        <v>43465.873194444444</v>
      </c>
      <c r="X223" s="84" t="s">
        <v>678</v>
      </c>
      <c r="Y223" s="81"/>
      <c r="Z223" s="81"/>
      <c r="AA223" s="87" t="s">
        <v>831</v>
      </c>
      <c r="AB223" s="87" t="s">
        <v>828</v>
      </c>
      <c r="AC223" s="81" t="b">
        <v>0</v>
      </c>
      <c r="AD223" s="81">
        <v>1</v>
      </c>
      <c r="AE223" s="87" t="s">
        <v>869</v>
      </c>
      <c r="AF223" s="81" t="b">
        <v>0</v>
      </c>
      <c r="AG223" s="81" t="s">
        <v>872</v>
      </c>
      <c r="AH223" s="81"/>
      <c r="AI223" s="87" t="s">
        <v>864</v>
      </c>
      <c r="AJ223" s="81" t="b">
        <v>0</v>
      </c>
      <c r="AK223" s="81">
        <v>0</v>
      </c>
      <c r="AL223" s="87" t="s">
        <v>864</v>
      </c>
      <c r="AM223" s="81" t="s">
        <v>878</v>
      </c>
      <c r="AN223" s="81" t="b">
        <v>0</v>
      </c>
      <c r="AO223" s="87" t="s">
        <v>828</v>
      </c>
      <c r="AP223" s="81" t="s">
        <v>214</v>
      </c>
      <c r="AQ223" s="81">
        <v>0</v>
      </c>
      <c r="AR223" s="81">
        <v>0</v>
      </c>
      <c r="AS223" s="81"/>
      <c r="AT223" s="81"/>
      <c r="AU223" s="81"/>
      <c r="AV223" s="81"/>
      <c r="AW223" s="81"/>
      <c r="AX223" s="81"/>
      <c r="AY223" s="81"/>
      <c r="AZ223" s="81"/>
      <c r="BA223">
        <v>10</v>
      </c>
      <c r="BB223" s="80" t="str">
        <f>REPLACE(INDEX(GroupVertices[Group],MATCH(Edges[[#This Row],[Vertex 1]],GroupVertices[Vertex],0)),1,1,"")</f>
        <v>2</v>
      </c>
      <c r="BC223" s="80" t="str">
        <f>REPLACE(INDEX(GroupVertices[Group],MATCH(Edges[[#This Row],[Vertex 2]],GroupVertices[Vertex],0)),1,1,"")</f>
        <v>2</v>
      </c>
      <c r="BD223" s="48"/>
      <c r="BE223" s="49"/>
      <c r="BF223" s="48"/>
      <c r="BG223" s="49"/>
      <c r="BH223" s="48"/>
      <c r="BI223" s="49"/>
      <c r="BJ223" s="48"/>
      <c r="BK223" s="49"/>
      <c r="BL223" s="48"/>
    </row>
    <row r="224" spans="1:64" ht="15">
      <c r="A224" s="66" t="s">
        <v>365</v>
      </c>
      <c r="B224" s="66" t="s">
        <v>373</v>
      </c>
      <c r="C224" s="67" t="s">
        <v>2091</v>
      </c>
      <c r="D224" s="68">
        <v>10</v>
      </c>
      <c r="E224" s="69" t="s">
        <v>136</v>
      </c>
      <c r="F224" s="70">
        <v>6</v>
      </c>
      <c r="G224" s="67"/>
      <c r="H224" s="71"/>
      <c r="I224" s="72"/>
      <c r="J224" s="72"/>
      <c r="K224" s="34" t="s">
        <v>65</v>
      </c>
      <c r="L224" s="79">
        <v>224</v>
      </c>
      <c r="M224" s="79"/>
      <c r="N224" s="74"/>
      <c r="O224" s="81" t="s">
        <v>383</v>
      </c>
      <c r="P224" s="83">
        <v>43465.92634259259</v>
      </c>
      <c r="Q224" s="81" t="s">
        <v>409</v>
      </c>
      <c r="R224" s="81"/>
      <c r="S224" s="81"/>
      <c r="T224" s="81"/>
      <c r="U224" s="81"/>
      <c r="V224" s="84" t="s">
        <v>546</v>
      </c>
      <c r="W224" s="83">
        <v>43465.92634259259</v>
      </c>
      <c r="X224" s="84" t="s">
        <v>679</v>
      </c>
      <c r="Y224" s="81"/>
      <c r="Z224" s="81"/>
      <c r="AA224" s="87" t="s">
        <v>832</v>
      </c>
      <c r="AB224" s="87" t="s">
        <v>829</v>
      </c>
      <c r="AC224" s="81" t="b">
        <v>0</v>
      </c>
      <c r="AD224" s="81">
        <v>1</v>
      </c>
      <c r="AE224" s="87" t="s">
        <v>869</v>
      </c>
      <c r="AF224" s="81" t="b">
        <v>0</v>
      </c>
      <c r="AG224" s="81" t="s">
        <v>872</v>
      </c>
      <c r="AH224" s="81"/>
      <c r="AI224" s="87" t="s">
        <v>864</v>
      </c>
      <c r="AJ224" s="81" t="b">
        <v>0</v>
      </c>
      <c r="AK224" s="81">
        <v>0</v>
      </c>
      <c r="AL224" s="87" t="s">
        <v>864</v>
      </c>
      <c r="AM224" s="81" t="s">
        <v>878</v>
      </c>
      <c r="AN224" s="81" t="b">
        <v>0</v>
      </c>
      <c r="AO224" s="87" t="s">
        <v>829</v>
      </c>
      <c r="AP224" s="81" t="s">
        <v>214</v>
      </c>
      <c r="AQ224" s="81">
        <v>0</v>
      </c>
      <c r="AR224" s="81">
        <v>0</v>
      </c>
      <c r="AS224" s="81"/>
      <c r="AT224" s="81"/>
      <c r="AU224" s="81"/>
      <c r="AV224" s="81"/>
      <c r="AW224" s="81"/>
      <c r="AX224" s="81"/>
      <c r="AY224" s="81"/>
      <c r="AZ224" s="81"/>
      <c r="BA224">
        <v>10</v>
      </c>
      <c r="BB224" s="80" t="str">
        <f>REPLACE(INDEX(GroupVertices[Group],MATCH(Edges[[#This Row],[Vertex 1]],GroupVertices[Vertex],0)),1,1,"")</f>
        <v>2</v>
      </c>
      <c r="BC224" s="80" t="str">
        <f>REPLACE(INDEX(GroupVertices[Group],MATCH(Edges[[#This Row],[Vertex 2]],GroupVertices[Vertex],0)),1,1,"")</f>
        <v>2</v>
      </c>
      <c r="BD224" s="48"/>
      <c r="BE224" s="49"/>
      <c r="BF224" s="48"/>
      <c r="BG224" s="49"/>
      <c r="BH224" s="48"/>
      <c r="BI224" s="49"/>
      <c r="BJ224" s="48"/>
      <c r="BK224" s="49"/>
      <c r="BL224" s="48"/>
    </row>
    <row r="225" spans="1:64" ht="15">
      <c r="A225" s="66" t="s">
        <v>291</v>
      </c>
      <c r="B225" s="66" t="s">
        <v>361</v>
      </c>
      <c r="C225" s="67" t="s">
        <v>2085</v>
      </c>
      <c r="D225" s="68">
        <v>3</v>
      </c>
      <c r="E225" s="69" t="s">
        <v>132</v>
      </c>
      <c r="F225" s="70">
        <v>32</v>
      </c>
      <c r="G225" s="67"/>
      <c r="H225" s="71"/>
      <c r="I225" s="72"/>
      <c r="J225" s="72"/>
      <c r="K225" s="34" t="s">
        <v>66</v>
      </c>
      <c r="L225" s="79">
        <v>225</v>
      </c>
      <c r="M225" s="79"/>
      <c r="N225" s="74"/>
      <c r="O225" s="81" t="s">
        <v>384</v>
      </c>
      <c r="P225" s="83">
        <v>43465.75769675926</v>
      </c>
      <c r="Q225" s="81" t="s">
        <v>416</v>
      </c>
      <c r="R225" s="81"/>
      <c r="S225" s="81"/>
      <c r="T225" s="81"/>
      <c r="U225" s="81"/>
      <c r="V225" s="84" t="s">
        <v>472</v>
      </c>
      <c r="W225" s="83">
        <v>43465.75769675926</v>
      </c>
      <c r="X225" s="84" t="s">
        <v>687</v>
      </c>
      <c r="Y225" s="81"/>
      <c r="Z225" s="81"/>
      <c r="AA225" s="87" t="s">
        <v>840</v>
      </c>
      <c r="AB225" s="87" t="s">
        <v>848</v>
      </c>
      <c r="AC225" s="81" t="b">
        <v>0</v>
      </c>
      <c r="AD225" s="81">
        <v>1</v>
      </c>
      <c r="AE225" s="87" t="s">
        <v>870</v>
      </c>
      <c r="AF225" s="81" t="b">
        <v>0</v>
      </c>
      <c r="AG225" s="81" t="s">
        <v>872</v>
      </c>
      <c r="AH225" s="81"/>
      <c r="AI225" s="87" t="s">
        <v>864</v>
      </c>
      <c r="AJ225" s="81" t="b">
        <v>0</v>
      </c>
      <c r="AK225" s="81">
        <v>1</v>
      </c>
      <c r="AL225" s="87" t="s">
        <v>864</v>
      </c>
      <c r="AM225" s="81" t="s">
        <v>876</v>
      </c>
      <c r="AN225" s="81" t="b">
        <v>0</v>
      </c>
      <c r="AO225" s="87" t="s">
        <v>848</v>
      </c>
      <c r="AP225" s="81" t="s">
        <v>382</v>
      </c>
      <c r="AQ225" s="81">
        <v>0</v>
      </c>
      <c r="AR225" s="81">
        <v>0</v>
      </c>
      <c r="AS225" s="81"/>
      <c r="AT225" s="81"/>
      <c r="AU225" s="81"/>
      <c r="AV225" s="81"/>
      <c r="AW225" s="81"/>
      <c r="AX225" s="81"/>
      <c r="AY225" s="81"/>
      <c r="AZ225" s="81"/>
      <c r="BA225">
        <v>1</v>
      </c>
      <c r="BB225" s="80" t="str">
        <f>REPLACE(INDEX(GroupVertices[Group],MATCH(Edges[[#This Row],[Vertex 1]],GroupVertices[Vertex],0)),1,1,"")</f>
        <v>1</v>
      </c>
      <c r="BC225" s="80" t="str">
        <f>REPLACE(INDEX(GroupVertices[Group],MATCH(Edges[[#This Row],[Vertex 2]],GroupVertices[Vertex],0)),1,1,"")</f>
        <v>2</v>
      </c>
      <c r="BD225" s="48"/>
      <c r="BE225" s="49"/>
      <c r="BF225" s="48"/>
      <c r="BG225" s="49"/>
      <c r="BH225" s="48"/>
      <c r="BI225" s="49"/>
      <c r="BJ225" s="48"/>
      <c r="BK225" s="49"/>
      <c r="BL225" s="48"/>
    </row>
    <row r="226" spans="1:64" ht="15">
      <c r="A226" s="66" t="s">
        <v>361</v>
      </c>
      <c r="B226" s="66" t="s">
        <v>291</v>
      </c>
      <c r="C226" s="67" t="s">
        <v>2086</v>
      </c>
      <c r="D226" s="68">
        <v>4.75</v>
      </c>
      <c r="E226" s="69" t="s">
        <v>136</v>
      </c>
      <c r="F226" s="70">
        <v>29.11111111111111</v>
      </c>
      <c r="G226" s="67"/>
      <c r="H226" s="71"/>
      <c r="I226" s="72"/>
      <c r="J226" s="72"/>
      <c r="K226" s="34" t="s">
        <v>66</v>
      </c>
      <c r="L226" s="79">
        <v>226</v>
      </c>
      <c r="M226" s="79"/>
      <c r="N226" s="74"/>
      <c r="O226" s="81" t="s">
        <v>382</v>
      </c>
      <c r="P226" s="83">
        <v>43461.538993055554</v>
      </c>
      <c r="Q226" s="81" t="s">
        <v>385</v>
      </c>
      <c r="R226" s="81"/>
      <c r="S226" s="81"/>
      <c r="T226" s="81"/>
      <c r="U226" s="81"/>
      <c r="V226" s="84" t="s">
        <v>542</v>
      </c>
      <c r="W226" s="83">
        <v>43461.538993055554</v>
      </c>
      <c r="X226" s="84" t="s">
        <v>696</v>
      </c>
      <c r="Y226" s="81"/>
      <c r="Z226" s="81"/>
      <c r="AA226" s="87" t="s">
        <v>849</v>
      </c>
      <c r="AB226" s="81"/>
      <c r="AC226" s="81" t="b">
        <v>0</v>
      </c>
      <c r="AD226" s="81">
        <v>0</v>
      </c>
      <c r="AE226" s="87" t="s">
        <v>864</v>
      </c>
      <c r="AF226" s="81" t="b">
        <v>0</v>
      </c>
      <c r="AG226" s="81" t="s">
        <v>872</v>
      </c>
      <c r="AH226" s="81"/>
      <c r="AI226" s="87" t="s">
        <v>864</v>
      </c>
      <c r="AJ226" s="81" t="b">
        <v>0</v>
      </c>
      <c r="AK226" s="81">
        <v>105</v>
      </c>
      <c r="AL226" s="87" t="s">
        <v>852</v>
      </c>
      <c r="AM226" s="81" t="s">
        <v>874</v>
      </c>
      <c r="AN226" s="81" t="b">
        <v>0</v>
      </c>
      <c r="AO226" s="87" t="s">
        <v>852</v>
      </c>
      <c r="AP226" s="81" t="s">
        <v>214</v>
      </c>
      <c r="AQ226" s="81">
        <v>0</v>
      </c>
      <c r="AR226" s="81">
        <v>0</v>
      </c>
      <c r="AS226" s="81"/>
      <c r="AT226" s="81"/>
      <c r="AU226" s="81"/>
      <c r="AV226" s="81"/>
      <c r="AW226" s="81"/>
      <c r="AX226" s="81"/>
      <c r="AY226" s="81"/>
      <c r="AZ226" s="81"/>
      <c r="BA226">
        <v>2</v>
      </c>
      <c r="BB226" s="80" t="str">
        <f>REPLACE(INDEX(GroupVertices[Group],MATCH(Edges[[#This Row],[Vertex 1]],GroupVertices[Vertex],0)),1,1,"")</f>
        <v>2</v>
      </c>
      <c r="BC226" s="80" t="str">
        <f>REPLACE(INDEX(GroupVertices[Group],MATCH(Edges[[#This Row],[Vertex 2]],GroupVertices[Vertex],0)),1,1,"")</f>
        <v>1</v>
      </c>
      <c r="BD226" s="48">
        <v>0</v>
      </c>
      <c r="BE226" s="49">
        <v>0</v>
      </c>
      <c r="BF226" s="48">
        <v>1</v>
      </c>
      <c r="BG226" s="49">
        <v>2.7027027027027026</v>
      </c>
      <c r="BH226" s="48">
        <v>0</v>
      </c>
      <c r="BI226" s="49">
        <v>0</v>
      </c>
      <c r="BJ226" s="48">
        <v>36</v>
      </c>
      <c r="BK226" s="49">
        <v>97.29729729729729</v>
      </c>
      <c r="BL226" s="48">
        <v>37</v>
      </c>
    </row>
    <row r="227" spans="1:64" ht="15">
      <c r="A227" s="66" t="s">
        <v>361</v>
      </c>
      <c r="B227" s="66" t="s">
        <v>291</v>
      </c>
      <c r="C227" s="67" t="s">
        <v>2087</v>
      </c>
      <c r="D227" s="68">
        <v>6.5</v>
      </c>
      <c r="E227" s="69" t="s">
        <v>136</v>
      </c>
      <c r="F227" s="70">
        <v>26.22222222222222</v>
      </c>
      <c r="G227" s="67"/>
      <c r="H227" s="71"/>
      <c r="I227" s="72"/>
      <c r="J227" s="72"/>
      <c r="K227" s="34" t="s">
        <v>66</v>
      </c>
      <c r="L227" s="79">
        <v>227</v>
      </c>
      <c r="M227" s="79"/>
      <c r="N227" s="74"/>
      <c r="O227" s="81" t="s">
        <v>384</v>
      </c>
      <c r="P227" s="83">
        <v>43465.72416666667</v>
      </c>
      <c r="Q227" s="81" t="s">
        <v>422</v>
      </c>
      <c r="R227" s="81"/>
      <c r="S227" s="81"/>
      <c r="T227" s="81"/>
      <c r="U227" s="81"/>
      <c r="V227" s="84" t="s">
        <v>542</v>
      </c>
      <c r="W227" s="83">
        <v>43465.72416666667</v>
      </c>
      <c r="X227" s="84" t="s">
        <v>694</v>
      </c>
      <c r="Y227" s="81"/>
      <c r="Z227" s="81"/>
      <c r="AA227" s="87" t="s">
        <v>847</v>
      </c>
      <c r="AB227" s="87" t="s">
        <v>863</v>
      </c>
      <c r="AC227" s="81" t="b">
        <v>0</v>
      </c>
      <c r="AD227" s="81">
        <v>1</v>
      </c>
      <c r="AE227" s="87" t="s">
        <v>865</v>
      </c>
      <c r="AF227" s="81" t="b">
        <v>0</v>
      </c>
      <c r="AG227" s="81" t="s">
        <v>872</v>
      </c>
      <c r="AH227" s="81"/>
      <c r="AI227" s="87" t="s">
        <v>864</v>
      </c>
      <c r="AJ227" s="81" t="b">
        <v>0</v>
      </c>
      <c r="AK227" s="81">
        <v>0</v>
      </c>
      <c r="AL227" s="87" t="s">
        <v>864</v>
      </c>
      <c r="AM227" s="81" t="s">
        <v>875</v>
      </c>
      <c r="AN227" s="81" t="b">
        <v>0</v>
      </c>
      <c r="AO227" s="87" t="s">
        <v>863</v>
      </c>
      <c r="AP227" s="81" t="s">
        <v>214</v>
      </c>
      <c r="AQ227" s="81">
        <v>0</v>
      </c>
      <c r="AR227" s="81">
        <v>0</v>
      </c>
      <c r="AS227" s="81"/>
      <c r="AT227" s="81"/>
      <c r="AU227" s="81"/>
      <c r="AV227" s="81"/>
      <c r="AW227" s="81"/>
      <c r="AX227" s="81"/>
      <c r="AY227" s="81"/>
      <c r="AZ227" s="81"/>
      <c r="BA227">
        <v>3</v>
      </c>
      <c r="BB227" s="80" t="str">
        <f>REPLACE(INDEX(GroupVertices[Group],MATCH(Edges[[#This Row],[Vertex 1]],GroupVertices[Vertex],0)),1,1,"")</f>
        <v>2</v>
      </c>
      <c r="BC227" s="80" t="str">
        <f>REPLACE(INDEX(GroupVertices[Group],MATCH(Edges[[#This Row],[Vertex 2]],GroupVertices[Vertex],0)),1,1,"")</f>
        <v>1</v>
      </c>
      <c r="BD227" s="48">
        <v>1</v>
      </c>
      <c r="BE227" s="49">
        <v>4.3478260869565215</v>
      </c>
      <c r="BF227" s="48">
        <v>0</v>
      </c>
      <c r="BG227" s="49">
        <v>0</v>
      </c>
      <c r="BH227" s="48">
        <v>0</v>
      </c>
      <c r="BI227" s="49">
        <v>0</v>
      </c>
      <c r="BJ227" s="48">
        <v>22</v>
      </c>
      <c r="BK227" s="49">
        <v>95.65217391304348</v>
      </c>
      <c r="BL227" s="48">
        <v>23</v>
      </c>
    </row>
    <row r="228" spans="1:64" ht="15">
      <c r="A228" s="66" t="s">
        <v>361</v>
      </c>
      <c r="B228" s="66" t="s">
        <v>291</v>
      </c>
      <c r="C228" s="67" t="s">
        <v>2087</v>
      </c>
      <c r="D228" s="68">
        <v>6.5</v>
      </c>
      <c r="E228" s="69" t="s">
        <v>136</v>
      </c>
      <c r="F228" s="70">
        <v>26.22222222222222</v>
      </c>
      <c r="G228" s="67"/>
      <c r="H228" s="71"/>
      <c r="I228" s="72"/>
      <c r="J228" s="72"/>
      <c r="K228" s="34" t="s">
        <v>66</v>
      </c>
      <c r="L228" s="79">
        <v>228</v>
      </c>
      <c r="M228" s="79"/>
      <c r="N228" s="74"/>
      <c r="O228" s="81" t="s">
        <v>384</v>
      </c>
      <c r="P228" s="83">
        <v>43465.740752314814</v>
      </c>
      <c r="Q228" s="81" t="s">
        <v>402</v>
      </c>
      <c r="R228" s="81"/>
      <c r="S228" s="81"/>
      <c r="T228" s="81"/>
      <c r="U228" s="81"/>
      <c r="V228" s="84" t="s">
        <v>542</v>
      </c>
      <c r="W228" s="83">
        <v>43465.740752314814</v>
      </c>
      <c r="X228" s="84" t="s">
        <v>669</v>
      </c>
      <c r="Y228" s="81"/>
      <c r="Z228" s="81"/>
      <c r="AA228" s="87" t="s">
        <v>822</v>
      </c>
      <c r="AB228" s="87" t="s">
        <v>857</v>
      </c>
      <c r="AC228" s="81" t="b">
        <v>0</v>
      </c>
      <c r="AD228" s="81">
        <v>0</v>
      </c>
      <c r="AE228" s="87" t="s">
        <v>865</v>
      </c>
      <c r="AF228" s="81" t="b">
        <v>0</v>
      </c>
      <c r="AG228" s="81" t="s">
        <v>872</v>
      </c>
      <c r="AH228" s="81"/>
      <c r="AI228" s="87" t="s">
        <v>864</v>
      </c>
      <c r="AJ228" s="81" t="b">
        <v>0</v>
      </c>
      <c r="AK228" s="81">
        <v>0</v>
      </c>
      <c r="AL228" s="87" t="s">
        <v>864</v>
      </c>
      <c r="AM228" s="81" t="s">
        <v>875</v>
      </c>
      <c r="AN228" s="81" t="b">
        <v>0</v>
      </c>
      <c r="AO228" s="87" t="s">
        <v>857</v>
      </c>
      <c r="AP228" s="81" t="s">
        <v>214</v>
      </c>
      <c r="AQ228" s="81">
        <v>0</v>
      </c>
      <c r="AR228" s="81">
        <v>0</v>
      </c>
      <c r="AS228" s="81"/>
      <c r="AT228" s="81"/>
      <c r="AU228" s="81"/>
      <c r="AV228" s="81"/>
      <c r="AW228" s="81"/>
      <c r="AX228" s="81"/>
      <c r="AY228" s="81"/>
      <c r="AZ228" s="81"/>
      <c r="BA228">
        <v>3</v>
      </c>
      <c r="BB228" s="80" t="str">
        <f>REPLACE(INDEX(GroupVertices[Group],MATCH(Edges[[#This Row],[Vertex 1]],GroupVertices[Vertex],0)),1,1,"")</f>
        <v>2</v>
      </c>
      <c r="BC228" s="80" t="str">
        <f>REPLACE(INDEX(GroupVertices[Group],MATCH(Edges[[#This Row],[Vertex 2]],GroupVertices[Vertex],0)),1,1,"")</f>
        <v>1</v>
      </c>
      <c r="BD228" s="48"/>
      <c r="BE228" s="49"/>
      <c r="BF228" s="48"/>
      <c r="BG228" s="49"/>
      <c r="BH228" s="48"/>
      <c r="BI228" s="49"/>
      <c r="BJ228" s="48"/>
      <c r="BK228" s="49"/>
      <c r="BL228" s="48"/>
    </row>
    <row r="229" spans="1:64" ht="15">
      <c r="A229" s="66" t="s">
        <v>361</v>
      </c>
      <c r="B229" s="66" t="s">
        <v>291</v>
      </c>
      <c r="C229" s="67" t="s">
        <v>2087</v>
      </c>
      <c r="D229" s="68">
        <v>6.5</v>
      </c>
      <c r="E229" s="69" t="s">
        <v>136</v>
      </c>
      <c r="F229" s="70">
        <v>26.22222222222222</v>
      </c>
      <c r="G229" s="67"/>
      <c r="H229" s="71"/>
      <c r="I229" s="72"/>
      <c r="J229" s="72"/>
      <c r="K229" s="34" t="s">
        <v>66</v>
      </c>
      <c r="L229" s="79">
        <v>229</v>
      </c>
      <c r="M229" s="79"/>
      <c r="N229" s="74"/>
      <c r="O229" s="81" t="s">
        <v>384</v>
      </c>
      <c r="P229" s="83">
        <v>43465.74512731482</v>
      </c>
      <c r="Q229" s="81" t="s">
        <v>401</v>
      </c>
      <c r="R229" s="81"/>
      <c r="S229" s="81"/>
      <c r="T229" s="81" t="s">
        <v>425</v>
      </c>
      <c r="U229" s="81"/>
      <c r="V229" s="84" t="s">
        <v>542</v>
      </c>
      <c r="W229" s="83">
        <v>43465.74512731482</v>
      </c>
      <c r="X229" s="84" t="s">
        <v>695</v>
      </c>
      <c r="Y229" s="81"/>
      <c r="Z229" s="81"/>
      <c r="AA229" s="87" t="s">
        <v>848</v>
      </c>
      <c r="AB229" s="87" t="s">
        <v>857</v>
      </c>
      <c r="AC229" s="81" t="b">
        <v>0</v>
      </c>
      <c r="AD229" s="81">
        <v>1</v>
      </c>
      <c r="AE229" s="87" t="s">
        <v>865</v>
      </c>
      <c r="AF229" s="81" t="b">
        <v>0</v>
      </c>
      <c r="AG229" s="81" t="s">
        <v>872</v>
      </c>
      <c r="AH229" s="81"/>
      <c r="AI229" s="87" t="s">
        <v>864</v>
      </c>
      <c r="AJ229" s="81" t="b">
        <v>0</v>
      </c>
      <c r="AK229" s="81">
        <v>1</v>
      </c>
      <c r="AL229" s="87" t="s">
        <v>864</v>
      </c>
      <c r="AM229" s="81" t="s">
        <v>875</v>
      </c>
      <c r="AN229" s="81" t="b">
        <v>0</v>
      </c>
      <c r="AO229" s="87" t="s">
        <v>857</v>
      </c>
      <c r="AP229" s="81" t="s">
        <v>214</v>
      </c>
      <c r="AQ229" s="81">
        <v>0</v>
      </c>
      <c r="AR229" s="81">
        <v>0</v>
      </c>
      <c r="AS229" s="81"/>
      <c r="AT229" s="81"/>
      <c r="AU229" s="81"/>
      <c r="AV229" s="81"/>
      <c r="AW229" s="81"/>
      <c r="AX229" s="81"/>
      <c r="AY229" s="81"/>
      <c r="AZ229" s="81"/>
      <c r="BA229">
        <v>3</v>
      </c>
      <c r="BB229" s="80" t="str">
        <f>REPLACE(INDEX(GroupVertices[Group],MATCH(Edges[[#This Row],[Vertex 1]],GroupVertices[Vertex],0)),1,1,"")</f>
        <v>2</v>
      </c>
      <c r="BC229" s="80" t="str">
        <f>REPLACE(INDEX(GroupVertices[Group],MATCH(Edges[[#This Row],[Vertex 2]],GroupVertices[Vertex],0)),1,1,"")</f>
        <v>1</v>
      </c>
      <c r="BD229" s="48">
        <v>1</v>
      </c>
      <c r="BE229" s="49">
        <v>1.9230769230769231</v>
      </c>
      <c r="BF229" s="48">
        <v>0</v>
      </c>
      <c r="BG229" s="49">
        <v>0</v>
      </c>
      <c r="BH229" s="48">
        <v>0</v>
      </c>
      <c r="BI229" s="49">
        <v>0</v>
      </c>
      <c r="BJ229" s="48">
        <v>51</v>
      </c>
      <c r="BK229" s="49">
        <v>98.07692307692308</v>
      </c>
      <c r="BL229" s="48">
        <v>52</v>
      </c>
    </row>
    <row r="230" spans="1:64" ht="15">
      <c r="A230" s="66" t="s">
        <v>361</v>
      </c>
      <c r="B230" s="66" t="s">
        <v>291</v>
      </c>
      <c r="C230" s="67" t="s">
        <v>2086</v>
      </c>
      <c r="D230" s="68">
        <v>4.75</v>
      </c>
      <c r="E230" s="69" t="s">
        <v>136</v>
      </c>
      <c r="F230" s="70">
        <v>29.11111111111111</v>
      </c>
      <c r="G230" s="67"/>
      <c r="H230" s="71"/>
      <c r="I230" s="72"/>
      <c r="J230" s="72"/>
      <c r="K230" s="34" t="s">
        <v>66</v>
      </c>
      <c r="L230" s="79">
        <v>230</v>
      </c>
      <c r="M230" s="79"/>
      <c r="N230" s="74"/>
      <c r="O230" s="81" t="s">
        <v>382</v>
      </c>
      <c r="P230" s="83">
        <v>43465.761712962965</v>
      </c>
      <c r="Q230" s="81" t="s">
        <v>416</v>
      </c>
      <c r="R230" s="81"/>
      <c r="S230" s="81"/>
      <c r="T230" s="81"/>
      <c r="U230" s="81"/>
      <c r="V230" s="84" t="s">
        <v>542</v>
      </c>
      <c r="W230" s="83">
        <v>43465.761712962965</v>
      </c>
      <c r="X230" s="84" t="s">
        <v>688</v>
      </c>
      <c r="Y230" s="81"/>
      <c r="Z230" s="81"/>
      <c r="AA230" s="87" t="s">
        <v>841</v>
      </c>
      <c r="AB230" s="81"/>
      <c r="AC230" s="81" t="b">
        <v>0</v>
      </c>
      <c r="AD230" s="81">
        <v>0</v>
      </c>
      <c r="AE230" s="87" t="s">
        <v>864</v>
      </c>
      <c r="AF230" s="81" t="b">
        <v>0</v>
      </c>
      <c r="AG230" s="81" t="s">
        <v>872</v>
      </c>
      <c r="AH230" s="81"/>
      <c r="AI230" s="87" t="s">
        <v>864</v>
      </c>
      <c r="AJ230" s="81" t="b">
        <v>0</v>
      </c>
      <c r="AK230" s="81">
        <v>1</v>
      </c>
      <c r="AL230" s="87" t="s">
        <v>840</v>
      </c>
      <c r="AM230" s="81" t="s">
        <v>875</v>
      </c>
      <c r="AN230" s="81" t="b">
        <v>0</v>
      </c>
      <c r="AO230" s="87" t="s">
        <v>840</v>
      </c>
      <c r="AP230" s="81" t="s">
        <v>214</v>
      </c>
      <c r="AQ230" s="81">
        <v>0</v>
      </c>
      <c r="AR230" s="81">
        <v>0</v>
      </c>
      <c r="AS230" s="81"/>
      <c r="AT230" s="81"/>
      <c r="AU230" s="81"/>
      <c r="AV230" s="81"/>
      <c r="AW230" s="81"/>
      <c r="AX230" s="81"/>
      <c r="AY230" s="81"/>
      <c r="AZ230" s="81"/>
      <c r="BA230">
        <v>2</v>
      </c>
      <c r="BB230" s="80" t="str">
        <f>REPLACE(INDEX(GroupVertices[Group],MATCH(Edges[[#This Row],[Vertex 1]],GroupVertices[Vertex],0)),1,1,"")</f>
        <v>2</v>
      </c>
      <c r="BC230" s="80" t="str">
        <f>REPLACE(INDEX(GroupVertices[Group],MATCH(Edges[[#This Row],[Vertex 2]],GroupVertices[Vertex],0)),1,1,"")</f>
        <v>1</v>
      </c>
      <c r="BD230" s="48"/>
      <c r="BE230" s="49"/>
      <c r="BF230" s="48"/>
      <c r="BG230" s="49"/>
      <c r="BH230" s="48"/>
      <c r="BI230" s="49"/>
      <c r="BJ230" s="48"/>
      <c r="BK230" s="49"/>
      <c r="BL230" s="48"/>
    </row>
    <row r="231" spans="1:64" ht="15">
      <c r="A231" s="66" t="s">
        <v>361</v>
      </c>
      <c r="B231" s="66" t="s">
        <v>365</v>
      </c>
      <c r="C231" s="67" t="s">
        <v>2085</v>
      </c>
      <c r="D231" s="68">
        <v>3</v>
      </c>
      <c r="E231" s="69" t="s">
        <v>132</v>
      </c>
      <c r="F231" s="70">
        <v>32</v>
      </c>
      <c r="G231" s="67"/>
      <c r="H231" s="71"/>
      <c r="I231" s="72"/>
      <c r="J231" s="72"/>
      <c r="K231" s="34" t="s">
        <v>66</v>
      </c>
      <c r="L231" s="79">
        <v>231</v>
      </c>
      <c r="M231" s="79"/>
      <c r="N231" s="74"/>
      <c r="O231" s="81" t="s">
        <v>383</v>
      </c>
      <c r="P231" s="83">
        <v>43465.761712962965</v>
      </c>
      <c r="Q231" s="81" t="s">
        <v>416</v>
      </c>
      <c r="R231" s="81"/>
      <c r="S231" s="81"/>
      <c r="T231" s="81"/>
      <c r="U231" s="81"/>
      <c r="V231" s="84" t="s">
        <v>542</v>
      </c>
      <c r="W231" s="83">
        <v>43465.761712962965</v>
      </c>
      <c r="X231" s="84" t="s">
        <v>688</v>
      </c>
      <c r="Y231" s="81"/>
      <c r="Z231" s="81"/>
      <c r="AA231" s="87" t="s">
        <v>841</v>
      </c>
      <c r="AB231" s="81"/>
      <c r="AC231" s="81" t="b">
        <v>0</v>
      </c>
      <c r="AD231" s="81">
        <v>0</v>
      </c>
      <c r="AE231" s="87" t="s">
        <v>864</v>
      </c>
      <c r="AF231" s="81" t="b">
        <v>0</v>
      </c>
      <c r="AG231" s="81" t="s">
        <v>872</v>
      </c>
      <c r="AH231" s="81"/>
      <c r="AI231" s="87" t="s">
        <v>864</v>
      </c>
      <c r="AJ231" s="81" t="b">
        <v>0</v>
      </c>
      <c r="AK231" s="81">
        <v>1</v>
      </c>
      <c r="AL231" s="87" t="s">
        <v>840</v>
      </c>
      <c r="AM231" s="81" t="s">
        <v>875</v>
      </c>
      <c r="AN231" s="81" t="b">
        <v>0</v>
      </c>
      <c r="AO231" s="87" t="s">
        <v>840</v>
      </c>
      <c r="AP231" s="81" t="s">
        <v>214</v>
      </c>
      <c r="AQ231" s="81">
        <v>0</v>
      </c>
      <c r="AR231" s="81">
        <v>0</v>
      </c>
      <c r="AS231" s="81"/>
      <c r="AT231" s="81"/>
      <c r="AU231" s="81"/>
      <c r="AV231" s="81"/>
      <c r="AW231" s="81"/>
      <c r="AX231" s="81"/>
      <c r="AY231" s="81"/>
      <c r="AZ231" s="81"/>
      <c r="BA231">
        <v>1</v>
      </c>
      <c r="BB231" s="80" t="str">
        <f>REPLACE(INDEX(GroupVertices[Group],MATCH(Edges[[#This Row],[Vertex 1]],GroupVertices[Vertex],0)),1,1,"")</f>
        <v>2</v>
      </c>
      <c r="BC231" s="80" t="str">
        <f>REPLACE(INDEX(GroupVertices[Group],MATCH(Edges[[#This Row],[Vertex 2]],GroupVertices[Vertex],0)),1,1,"")</f>
        <v>2</v>
      </c>
      <c r="BD231" s="48"/>
      <c r="BE231" s="49"/>
      <c r="BF231" s="48"/>
      <c r="BG231" s="49"/>
      <c r="BH231" s="48"/>
      <c r="BI231" s="49"/>
      <c r="BJ231" s="48"/>
      <c r="BK231" s="49"/>
      <c r="BL231" s="48"/>
    </row>
    <row r="232" spans="1:64" ht="15">
      <c r="A232" s="66" t="s">
        <v>363</v>
      </c>
      <c r="B232" s="66" t="s">
        <v>361</v>
      </c>
      <c r="C232" s="67" t="s">
        <v>2087</v>
      </c>
      <c r="D232" s="68">
        <v>6.5</v>
      </c>
      <c r="E232" s="69" t="s">
        <v>136</v>
      </c>
      <c r="F232" s="70">
        <v>26.22222222222222</v>
      </c>
      <c r="G232" s="67"/>
      <c r="H232" s="71"/>
      <c r="I232" s="72"/>
      <c r="J232" s="72"/>
      <c r="K232" s="34" t="s">
        <v>65</v>
      </c>
      <c r="L232" s="79">
        <v>232</v>
      </c>
      <c r="M232" s="79"/>
      <c r="N232" s="74"/>
      <c r="O232" s="81" t="s">
        <v>383</v>
      </c>
      <c r="P232" s="83">
        <v>43465.81701388889</v>
      </c>
      <c r="Q232" s="81" t="s">
        <v>419</v>
      </c>
      <c r="R232" s="81"/>
      <c r="S232" s="81"/>
      <c r="T232" s="81"/>
      <c r="U232" s="81"/>
      <c r="V232" s="84" t="s">
        <v>544</v>
      </c>
      <c r="W232" s="83">
        <v>43465.81701388889</v>
      </c>
      <c r="X232" s="84" t="s">
        <v>691</v>
      </c>
      <c r="Y232" s="81"/>
      <c r="Z232" s="81"/>
      <c r="AA232" s="87" t="s">
        <v>844</v>
      </c>
      <c r="AB232" s="87" t="s">
        <v>846</v>
      </c>
      <c r="AC232" s="81" t="b">
        <v>0</v>
      </c>
      <c r="AD232" s="81">
        <v>1</v>
      </c>
      <c r="AE232" s="87" t="s">
        <v>867</v>
      </c>
      <c r="AF232" s="81" t="b">
        <v>0</v>
      </c>
      <c r="AG232" s="81" t="s">
        <v>872</v>
      </c>
      <c r="AH232" s="81"/>
      <c r="AI232" s="87" t="s">
        <v>864</v>
      </c>
      <c r="AJ232" s="81" t="b">
        <v>0</v>
      </c>
      <c r="AK232" s="81">
        <v>0</v>
      </c>
      <c r="AL232" s="87" t="s">
        <v>864</v>
      </c>
      <c r="AM232" s="81" t="s">
        <v>876</v>
      </c>
      <c r="AN232" s="81" t="b">
        <v>0</v>
      </c>
      <c r="AO232" s="87" t="s">
        <v>846</v>
      </c>
      <c r="AP232" s="81" t="s">
        <v>214</v>
      </c>
      <c r="AQ232" s="81">
        <v>0</v>
      </c>
      <c r="AR232" s="81">
        <v>0</v>
      </c>
      <c r="AS232" s="81"/>
      <c r="AT232" s="81"/>
      <c r="AU232" s="81"/>
      <c r="AV232" s="81"/>
      <c r="AW232" s="81"/>
      <c r="AX232" s="81"/>
      <c r="AY232" s="81"/>
      <c r="AZ232" s="81"/>
      <c r="BA232">
        <v>3</v>
      </c>
      <c r="BB232" s="80" t="str">
        <f>REPLACE(INDEX(GroupVertices[Group],MATCH(Edges[[#This Row],[Vertex 1]],GroupVertices[Vertex],0)),1,1,"")</f>
        <v>2</v>
      </c>
      <c r="BC232" s="80" t="str">
        <f>REPLACE(INDEX(GroupVertices[Group],MATCH(Edges[[#This Row],[Vertex 2]],GroupVertices[Vertex],0)),1,1,"")</f>
        <v>2</v>
      </c>
      <c r="BD232" s="48"/>
      <c r="BE232" s="49"/>
      <c r="BF232" s="48"/>
      <c r="BG232" s="49"/>
      <c r="BH232" s="48"/>
      <c r="BI232" s="49"/>
      <c r="BJ232" s="48"/>
      <c r="BK232" s="49"/>
      <c r="BL232" s="48"/>
    </row>
    <row r="233" spans="1:64" ht="15">
      <c r="A233" s="66" t="s">
        <v>363</v>
      </c>
      <c r="B233" s="66" t="s">
        <v>361</v>
      </c>
      <c r="C233" s="67" t="s">
        <v>2087</v>
      </c>
      <c r="D233" s="68">
        <v>6.5</v>
      </c>
      <c r="E233" s="69" t="s">
        <v>136</v>
      </c>
      <c r="F233" s="70">
        <v>26.22222222222222</v>
      </c>
      <c r="G233" s="67"/>
      <c r="H233" s="71"/>
      <c r="I233" s="72"/>
      <c r="J233" s="72"/>
      <c r="K233" s="34" t="s">
        <v>65</v>
      </c>
      <c r="L233" s="79">
        <v>233</v>
      </c>
      <c r="M233" s="79"/>
      <c r="N233" s="74"/>
      <c r="O233" s="81" t="s">
        <v>383</v>
      </c>
      <c r="P233" s="83">
        <v>43465.81744212963</v>
      </c>
      <c r="Q233" s="81" t="s">
        <v>405</v>
      </c>
      <c r="R233" s="81"/>
      <c r="S233" s="81"/>
      <c r="T233" s="81"/>
      <c r="U233" s="81"/>
      <c r="V233" s="84" t="s">
        <v>544</v>
      </c>
      <c r="W233" s="83">
        <v>43465.81744212963</v>
      </c>
      <c r="X233" s="84" t="s">
        <v>675</v>
      </c>
      <c r="Y233" s="81"/>
      <c r="Z233" s="81"/>
      <c r="AA233" s="87" t="s">
        <v>828</v>
      </c>
      <c r="AB233" s="87" t="s">
        <v>830</v>
      </c>
      <c r="AC233" s="81" t="b">
        <v>0</v>
      </c>
      <c r="AD233" s="81">
        <v>1</v>
      </c>
      <c r="AE233" s="87" t="s">
        <v>867</v>
      </c>
      <c r="AF233" s="81" t="b">
        <v>0</v>
      </c>
      <c r="AG233" s="81" t="s">
        <v>872</v>
      </c>
      <c r="AH233" s="81"/>
      <c r="AI233" s="87" t="s">
        <v>864</v>
      </c>
      <c r="AJ233" s="81" t="b">
        <v>0</v>
      </c>
      <c r="AK233" s="81">
        <v>0</v>
      </c>
      <c r="AL233" s="87" t="s">
        <v>864</v>
      </c>
      <c r="AM233" s="81" t="s">
        <v>876</v>
      </c>
      <c r="AN233" s="81" t="b">
        <v>0</v>
      </c>
      <c r="AO233" s="87" t="s">
        <v>830</v>
      </c>
      <c r="AP233" s="81" t="s">
        <v>214</v>
      </c>
      <c r="AQ233" s="81">
        <v>0</v>
      </c>
      <c r="AR233" s="81">
        <v>0</v>
      </c>
      <c r="AS233" s="81"/>
      <c r="AT233" s="81"/>
      <c r="AU233" s="81"/>
      <c r="AV233" s="81"/>
      <c r="AW233" s="81"/>
      <c r="AX233" s="81"/>
      <c r="AY233" s="81"/>
      <c r="AZ233" s="81"/>
      <c r="BA233">
        <v>3</v>
      </c>
      <c r="BB233" s="80" t="str">
        <f>REPLACE(INDEX(GroupVertices[Group],MATCH(Edges[[#This Row],[Vertex 1]],GroupVertices[Vertex],0)),1,1,"")</f>
        <v>2</v>
      </c>
      <c r="BC233" s="80" t="str">
        <f>REPLACE(INDEX(GroupVertices[Group],MATCH(Edges[[#This Row],[Vertex 2]],GroupVertices[Vertex],0)),1,1,"")</f>
        <v>2</v>
      </c>
      <c r="BD233" s="48"/>
      <c r="BE233" s="49"/>
      <c r="BF233" s="48"/>
      <c r="BG233" s="49"/>
      <c r="BH233" s="48"/>
      <c r="BI233" s="49"/>
      <c r="BJ233" s="48"/>
      <c r="BK233" s="49"/>
      <c r="BL233" s="48"/>
    </row>
    <row r="234" spans="1:64" ht="15">
      <c r="A234" s="66" t="s">
        <v>363</v>
      </c>
      <c r="B234" s="66" t="s">
        <v>361</v>
      </c>
      <c r="C234" s="67" t="s">
        <v>2087</v>
      </c>
      <c r="D234" s="68">
        <v>6.5</v>
      </c>
      <c r="E234" s="69" t="s">
        <v>136</v>
      </c>
      <c r="F234" s="70">
        <v>26.22222222222222</v>
      </c>
      <c r="G234" s="67"/>
      <c r="H234" s="71"/>
      <c r="I234" s="72"/>
      <c r="J234" s="72"/>
      <c r="K234" s="34" t="s">
        <v>65</v>
      </c>
      <c r="L234" s="79">
        <v>234</v>
      </c>
      <c r="M234" s="79"/>
      <c r="N234" s="74"/>
      <c r="O234" s="81" t="s">
        <v>383</v>
      </c>
      <c r="P234" s="83">
        <v>43465.87671296296</v>
      </c>
      <c r="Q234" s="81" t="s">
        <v>406</v>
      </c>
      <c r="R234" s="81"/>
      <c r="S234" s="81"/>
      <c r="T234" s="81"/>
      <c r="U234" s="81"/>
      <c r="V234" s="84" t="s">
        <v>544</v>
      </c>
      <c r="W234" s="83">
        <v>43465.87671296296</v>
      </c>
      <c r="X234" s="84" t="s">
        <v>676</v>
      </c>
      <c r="Y234" s="81"/>
      <c r="Z234" s="81"/>
      <c r="AA234" s="87" t="s">
        <v>829</v>
      </c>
      <c r="AB234" s="87" t="s">
        <v>831</v>
      </c>
      <c r="AC234" s="81" t="b">
        <v>0</v>
      </c>
      <c r="AD234" s="81">
        <v>1</v>
      </c>
      <c r="AE234" s="87" t="s">
        <v>867</v>
      </c>
      <c r="AF234" s="81" t="b">
        <v>0</v>
      </c>
      <c r="AG234" s="81" t="s">
        <v>872</v>
      </c>
      <c r="AH234" s="81"/>
      <c r="AI234" s="87" t="s">
        <v>864</v>
      </c>
      <c r="AJ234" s="81" t="b">
        <v>0</v>
      </c>
      <c r="AK234" s="81">
        <v>0</v>
      </c>
      <c r="AL234" s="87" t="s">
        <v>864</v>
      </c>
      <c r="AM234" s="81" t="s">
        <v>876</v>
      </c>
      <c r="AN234" s="81" t="b">
        <v>0</v>
      </c>
      <c r="AO234" s="87" t="s">
        <v>831</v>
      </c>
      <c r="AP234" s="81" t="s">
        <v>214</v>
      </c>
      <c r="AQ234" s="81">
        <v>0</v>
      </c>
      <c r="AR234" s="81">
        <v>0</v>
      </c>
      <c r="AS234" s="81"/>
      <c r="AT234" s="81"/>
      <c r="AU234" s="81"/>
      <c r="AV234" s="81"/>
      <c r="AW234" s="81"/>
      <c r="AX234" s="81"/>
      <c r="AY234" s="81"/>
      <c r="AZ234" s="81"/>
      <c r="BA234">
        <v>3</v>
      </c>
      <c r="BB234" s="80" t="str">
        <f>REPLACE(INDEX(GroupVertices[Group],MATCH(Edges[[#This Row],[Vertex 1]],GroupVertices[Vertex],0)),1,1,"")</f>
        <v>2</v>
      </c>
      <c r="BC234" s="80" t="str">
        <f>REPLACE(INDEX(GroupVertices[Group],MATCH(Edges[[#This Row],[Vertex 2]],GroupVertices[Vertex],0)),1,1,"")</f>
        <v>2</v>
      </c>
      <c r="BD234" s="48"/>
      <c r="BE234" s="49"/>
      <c r="BF234" s="48"/>
      <c r="BG234" s="49"/>
      <c r="BH234" s="48"/>
      <c r="BI234" s="49"/>
      <c r="BJ234" s="48"/>
      <c r="BK234" s="49"/>
      <c r="BL234" s="48"/>
    </row>
    <row r="235" spans="1:64" ht="15">
      <c r="A235" s="66" t="s">
        <v>365</v>
      </c>
      <c r="B235" s="66" t="s">
        <v>361</v>
      </c>
      <c r="C235" s="67" t="s">
        <v>2089</v>
      </c>
      <c r="D235" s="68">
        <v>10</v>
      </c>
      <c r="E235" s="69" t="s">
        <v>136</v>
      </c>
      <c r="F235" s="70">
        <v>20.444444444444443</v>
      </c>
      <c r="G235" s="67"/>
      <c r="H235" s="71"/>
      <c r="I235" s="72"/>
      <c r="J235" s="72"/>
      <c r="K235" s="34" t="s">
        <v>66</v>
      </c>
      <c r="L235" s="79">
        <v>235</v>
      </c>
      <c r="M235" s="79"/>
      <c r="N235" s="74"/>
      <c r="O235" s="81" t="s">
        <v>383</v>
      </c>
      <c r="P235" s="83">
        <v>43465.783125</v>
      </c>
      <c r="Q235" s="81" t="s">
        <v>420</v>
      </c>
      <c r="R235" s="81"/>
      <c r="S235" s="81"/>
      <c r="T235" s="81"/>
      <c r="U235" s="81"/>
      <c r="V235" s="84" t="s">
        <v>546</v>
      </c>
      <c r="W235" s="83">
        <v>43465.783125</v>
      </c>
      <c r="X235" s="84" t="s">
        <v>692</v>
      </c>
      <c r="Y235" s="81"/>
      <c r="Z235" s="81"/>
      <c r="AA235" s="87" t="s">
        <v>845</v>
      </c>
      <c r="AB235" s="87" t="s">
        <v>840</v>
      </c>
      <c r="AC235" s="81" t="b">
        <v>0</v>
      </c>
      <c r="AD235" s="81">
        <v>1</v>
      </c>
      <c r="AE235" s="87" t="s">
        <v>865</v>
      </c>
      <c r="AF235" s="81" t="b">
        <v>0</v>
      </c>
      <c r="AG235" s="81" t="s">
        <v>872</v>
      </c>
      <c r="AH235" s="81"/>
      <c r="AI235" s="87" t="s">
        <v>864</v>
      </c>
      <c r="AJ235" s="81" t="b">
        <v>0</v>
      </c>
      <c r="AK235" s="81">
        <v>0</v>
      </c>
      <c r="AL235" s="87" t="s">
        <v>864</v>
      </c>
      <c r="AM235" s="81" t="s">
        <v>878</v>
      </c>
      <c r="AN235" s="81" t="b">
        <v>0</v>
      </c>
      <c r="AO235" s="87" t="s">
        <v>840</v>
      </c>
      <c r="AP235" s="81" t="s">
        <v>214</v>
      </c>
      <c r="AQ235" s="81">
        <v>0</v>
      </c>
      <c r="AR235" s="81">
        <v>0</v>
      </c>
      <c r="AS235" s="81"/>
      <c r="AT235" s="81"/>
      <c r="AU235" s="81"/>
      <c r="AV235" s="81"/>
      <c r="AW235" s="81"/>
      <c r="AX235" s="81"/>
      <c r="AY235" s="81"/>
      <c r="AZ235" s="81"/>
      <c r="BA235">
        <v>5</v>
      </c>
      <c r="BB235" s="80" t="str">
        <f>REPLACE(INDEX(GroupVertices[Group],MATCH(Edges[[#This Row],[Vertex 1]],GroupVertices[Vertex],0)),1,1,"")</f>
        <v>2</v>
      </c>
      <c r="BC235" s="80" t="str">
        <f>REPLACE(INDEX(GroupVertices[Group],MATCH(Edges[[#This Row],[Vertex 2]],GroupVertices[Vertex],0)),1,1,"")</f>
        <v>2</v>
      </c>
      <c r="BD235" s="48"/>
      <c r="BE235" s="49"/>
      <c r="BF235" s="48"/>
      <c r="BG235" s="49"/>
      <c r="BH235" s="48"/>
      <c r="BI235" s="49"/>
      <c r="BJ235" s="48"/>
      <c r="BK235" s="49"/>
      <c r="BL235" s="48"/>
    </row>
    <row r="236" spans="1:64" ht="15">
      <c r="A236" s="66" t="s">
        <v>365</v>
      </c>
      <c r="B236" s="66" t="s">
        <v>361</v>
      </c>
      <c r="C236" s="67" t="s">
        <v>2089</v>
      </c>
      <c r="D236" s="68">
        <v>10</v>
      </c>
      <c r="E236" s="69" t="s">
        <v>136</v>
      </c>
      <c r="F236" s="70">
        <v>20.444444444444443</v>
      </c>
      <c r="G236" s="67"/>
      <c r="H236" s="71"/>
      <c r="I236" s="72"/>
      <c r="J236" s="72"/>
      <c r="K236" s="34" t="s">
        <v>66</v>
      </c>
      <c r="L236" s="79">
        <v>236</v>
      </c>
      <c r="M236" s="79"/>
      <c r="N236" s="74"/>
      <c r="O236" s="81" t="s">
        <v>383</v>
      </c>
      <c r="P236" s="83">
        <v>43465.78497685185</v>
      </c>
      <c r="Q236" s="81" t="s">
        <v>407</v>
      </c>
      <c r="R236" s="81"/>
      <c r="S236" s="81"/>
      <c r="T236" s="81"/>
      <c r="U236" s="81"/>
      <c r="V236" s="84" t="s">
        <v>546</v>
      </c>
      <c r="W236" s="83">
        <v>43465.78497685185</v>
      </c>
      <c r="X236" s="84" t="s">
        <v>677</v>
      </c>
      <c r="Y236" s="81"/>
      <c r="Z236" s="81"/>
      <c r="AA236" s="87" t="s">
        <v>830</v>
      </c>
      <c r="AB236" s="87" t="s">
        <v>845</v>
      </c>
      <c r="AC236" s="81" t="b">
        <v>0</v>
      </c>
      <c r="AD236" s="81">
        <v>3</v>
      </c>
      <c r="AE236" s="87" t="s">
        <v>867</v>
      </c>
      <c r="AF236" s="81" t="b">
        <v>0</v>
      </c>
      <c r="AG236" s="81" t="s">
        <v>872</v>
      </c>
      <c r="AH236" s="81"/>
      <c r="AI236" s="87" t="s">
        <v>864</v>
      </c>
      <c r="AJ236" s="81" t="b">
        <v>0</v>
      </c>
      <c r="AK236" s="81">
        <v>0</v>
      </c>
      <c r="AL236" s="87" t="s">
        <v>864</v>
      </c>
      <c r="AM236" s="81" t="s">
        <v>878</v>
      </c>
      <c r="AN236" s="81" t="b">
        <v>0</v>
      </c>
      <c r="AO236" s="87" t="s">
        <v>845</v>
      </c>
      <c r="AP236" s="81" t="s">
        <v>214</v>
      </c>
      <c r="AQ236" s="81">
        <v>0</v>
      </c>
      <c r="AR236" s="81">
        <v>0</v>
      </c>
      <c r="AS236" s="81"/>
      <c r="AT236" s="81"/>
      <c r="AU236" s="81"/>
      <c r="AV236" s="81"/>
      <c r="AW236" s="81"/>
      <c r="AX236" s="81"/>
      <c r="AY236" s="81"/>
      <c r="AZ236" s="81"/>
      <c r="BA236">
        <v>5</v>
      </c>
      <c r="BB236" s="80" t="str">
        <f>REPLACE(INDEX(GroupVertices[Group],MATCH(Edges[[#This Row],[Vertex 1]],GroupVertices[Vertex],0)),1,1,"")</f>
        <v>2</v>
      </c>
      <c r="BC236" s="80" t="str">
        <f>REPLACE(INDEX(GroupVertices[Group],MATCH(Edges[[#This Row],[Vertex 2]],GroupVertices[Vertex],0)),1,1,"")</f>
        <v>2</v>
      </c>
      <c r="BD236" s="48"/>
      <c r="BE236" s="49"/>
      <c r="BF236" s="48"/>
      <c r="BG236" s="49"/>
      <c r="BH236" s="48"/>
      <c r="BI236" s="49"/>
      <c r="BJ236" s="48"/>
      <c r="BK236" s="49"/>
      <c r="BL236" s="48"/>
    </row>
    <row r="237" spans="1:64" ht="15">
      <c r="A237" s="66" t="s">
        <v>365</v>
      </c>
      <c r="B237" s="66" t="s">
        <v>361</v>
      </c>
      <c r="C237" s="67" t="s">
        <v>2089</v>
      </c>
      <c r="D237" s="68">
        <v>10</v>
      </c>
      <c r="E237" s="69" t="s">
        <v>136</v>
      </c>
      <c r="F237" s="70">
        <v>20.444444444444443</v>
      </c>
      <c r="G237" s="67"/>
      <c r="H237" s="71"/>
      <c r="I237" s="72"/>
      <c r="J237" s="72"/>
      <c r="K237" s="34" t="s">
        <v>66</v>
      </c>
      <c r="L237" s="79">
        <v>237</v>
      </c>
      <c r="M237" s="79"/>
      <c r="N237" s="74"/>
      <c r="O237" s="81" t="s">
        <v>383</v>
      </c>
      <c r="P237" s="83">
        <v>43465.78554398148</v>
      </c>
      <c r="Q237" s="81" t="s">
        <v>421</v>
      </c>
      <c r="R237" s="81"/>
      <c r="S237" s="81"/>
      <c r="T237" s="81"/>
      <c r="U237" s="81"/>
      <c r="V237" s="84" t="s">
        <v>546</v>
      </c>
      <c r="W237" s="83">
        <v>43465.78554398148</v>
      </c>
      <c r="X237" s="84" t="s">
        <v>693</v>
      </c>
      <c r="Y237" s="81"/>
      <c r="Z237" s="81"/>
      <c r="AA237" s="87" t="s">
        <v>846</v>
      </c>
      <c r="AB237" s="87" t="s">
        <v>840</v>
      </c>
      <c r="AC237" s="81" t="b">
        <v>0</v>
      </c>
      <c r="AD237" s="81">
        <v>2</v>
      </c>
      <c r="AE237" s="87" t="s">
        <v>865</v>
      </c>
      <c r="AF237" s="81" t="b">
        <v>0</v>
      </c>
      <c r="AG237" s="81" t="s">
        <v>872</v>
      </c>
      <c r="AH237" s="81"/>
      <c r="AI237" s="87" t="s">
        <v>864</v>
      </c>
      <c r="AJ237" s="81" t="b">
        <v>0</v>
      </c>
      <c r="AK237" s="81">
        <v>0</v>
      </c>
      <c r="AL237" s="87" t="s">
        <v>864</v>
      </c>
      <c r="AM237" s="81" t="s">
        <v>878</v>
      </c>
      <c r="AN237" s="81" t="b">
        <v>0</v>
      </c>
      <c r="AO237" s="87" t="s">
        <v>840</v>
      </c>
      <c r="AP237" s="81" t="s">
        <v>214</v>
      </c>
      <c r="AQ237" s="81">
        <v>0</v>
      </c>
      <c r="AR237" s="81">
        <v>0</v>
      </c>
      <c r="AS237" s="81"/>
      <c r="AT237" s="81"/>
      <c r="AU237" s="81"/>
      <c r="AV237" s="81"/>
      <c r="AW237" s="81"/>
      <c r="AX237" s="81"/>
      <c r="AY237" s="81"/>
      <c r="AZ237" s="81"/>
      <c r="BA237">
        <v>5</v>
      </c>
      <c r="BB237" s="80" t="str">
        <f>REPLACE(INDEX(GroupVertices[Group],MATCH(Edges[[#This Row],[Vertex 1]],GroupVertices[Vertex],0)),1,1,"")</f>
        <v>2</v>
      </c>
      <c r="BC237" s="80" t="str">
        <f>REPLACE(INDEX(GroupVertices[Group],MATCH(Edges[[#This Row],[Vertex 2]],GroupVertices[Vertex],0)),1,1,"")</f>
        <v>2</v>
      </c>
      <c r="BD237" s="48"/>
      <c r="BE237" s="49"/>
      <c r="BF237" s="48"/>
      <c r="BG237" s="49"/>
      <c r="BH237" s="48"/>
      <c r="BI237" s="49"/>
      <c r="BJ237" s="48"/>
      <c r="BK237" s="49"/>
      <c r="BL237" s="48"/>
    </row>
    <row r="238" spans="1:64" ht="15">
      <c r="A238" s="66" t="s">
        <v>365</v>
      </c>
      <c r="B238" s="66" t="s">
        <v>361</v>
      </c>
      <c r="C238" s="67" t="s">
        <v>2089</v>
      </c>
      <c r="D238" s="68">
        <v>10</v>
      </c>
      <c r="E238" s="69" t="s">
        <v>136</v>
      </c>
      <c r="F238" s="70">
        <v>20.444444444444443</v>
      </c>
      <c r="G238" s="67"/>
      <c r="H238" s="71"/>
      <c r="I238" s="72"/>
      <c r="J238" s="72"/>
      <c r="K238" s="34" t="s">
        <v>66</v>
      </c>
      <c r="L238" s="79">
        <v>238</v>
      </c>
      <c r="M238" s="79"/>
      <c r="N238" s="74"/>
      <c r="O238" s="81" t="s">
        <v>383</v>
      </c>
      <c r="P238" s="83">
        <v>43465.873194444444</v>
      </c>
      <c r="Q238" s="81" t="s">
        <v>408</v>
      </c>
      <c r="R238" s="81"/>
      <c r="S238" s="81"/>
      <c r="T238" s="81"/>
      <c r="U238" s="81"/>
      <c r="V238" s="84" t="s">
        <v>546</v>
      </c>
      <c r="W238" s="83">
        <v>43465.873194444444</v>
      </c>
      <c r="X238" s="84" t="s">
        <v>678</v>
      </c>
      <c r="Y238" s="81"/>
      <c r="Z238" s="81"/>
      <c r="AA238" s="87" t="s">
        <v>831</v>
      </c>
      <c r="AB238" s="87" t="s">
        <v>828</v>
      </c>
      <c r="AC238" s="81" t="b">
        <v>0</v>
      </c>
      <c r="AD238" s="81">
        <v>1</v>
      </c>
      <c r="AE238" s="87" t="s">
        <v>869</v>
      </c>
      <c r="AF238" s="81" t="b">
        <v>0</v>
      </c>
      <c r="AG238" s="81" t="s">
        <v>872</v>
      </c>
      <c r="AH238" s="81"/>
      <c r="AI238" s="87" t="s">
        <v>864</v>
      </c>
      <c r="AJ238" s="81" t="b">
        <v>0</v>
      </c>
      <c r="AK238" s="81">
        <v>0</v>
      </c>
      <c r="AL238" s="87" t="s">
        <v>864</v>
      </c>
      <c r="AM238" s="81" t="s">
        <v>878</v>
      </c>
      <c r="AN238" s="81" t="b">
        <v>0</v>
      </c>
      <c r="AO238" s="87" t="s">
        <v>828</v>
      </c>
      <c r="AP238" s="81" t="s">
        <v>214</v>
      </c>
      <c r="AQ238" s="81">
        <v>0</v>
      </c>
      <c r="AR238" s="81">
        <v>0</v>
      </c>
      <c r="AS238" s="81"/>
      <c r="AT238" s="81"/>
      <c r="AU238" s="81"/>
      <c r="AV238" s="81"/>
      <c r="AW238" s="81"/>
      <c r="AX238" s="81"/>
      <c r="AY238" s="81"/>
      <c r="AZ238" s="81"/>
      <c r="BA238">
        <v>5</v>
      </c>
      <c r="BB238" s="80" t="str">
        <f>REPLACE(INDEX(GroupVertices[Group],MATCH(Edges[[#This Row],[Vertex 1]],GroupVertices[Vertex],0)),1,1,"")</f>
        <v>2</v>
      </c>
      <c r="BC238" s="80" t="str">
        <f>REPLACE(INDEX(GroupVertices[Group],MATCH(Edges[[#This Row],[Vertex 2]],GroupVertices[Vertex],0)),1,1,"")</f>
        <v>2</v>
      </c>
      <c r="BD238" s="48"/>
      <c r="BE238" s="49"/>
      <c r="BF238" s="48"/>
      <c r="BG238" s="49"/>
      <c r="BH238" s="48"/>
      <c r="BI238" s="49"/>
      <c r="BJ238" s="48"/>
      <c r="BK238" s="49"/>
      <c r="BL238" s="48"/>
    </row>
    <row r="239" spans="1:64" ht="15">
      <c r="A239" s="66" t="s">
        <v>365</v>
      </c>
      <c r="B239" s="66" t="s">
        <v>361</v>
      </c>
      <c r="C239" s="67" t="s">
        <v>2089</v>
      </c>
      <c r="D239" s="68">
        <v>10</v>
      </c>
      <c r="E239" s="69" t="s">
        <v>136</v>
      </c>
      <c r="F239" s="70">
        <v>20.444444444444443</v>
      </c>
      <c r="G239" s="67"/>
      <c r="H239" s="71"/>
      <c r="I239" s="72"/>
      <c r="J239" s="72"/>
      <c r="K239" s="34" t="s">
        <v>66</v>
      </c>
      <c r="L239" s="79">
        <v>239</v>
      </c>
      <c r="M239" s="79"/>
      <c r="N239" s="74"/>
      <c r="O239" s="81" t="s">
        <v>383</v>
      </c>
      <c r="P239" s="83">
        <v>43465.92634259259</v>
      </c>
      <c r="Q239" s="81" t="s">
        <v>409</v>
      </c>
      <c r="R239" s="81"/>
      <c r="S239" s="81"/>
      <c r="T239" s="81"/>
      <c r="U239" s="81"/>
      <c r="V239" s="84" t="s">
        <v>546</v>
      </c>
      <c r="W239" s="83">
        <v>43465.92634259259</v>
      </c>
      <c r="X239" s="84" t="s">
        <v>679</v>
      </c>
      <c r="Y239" s="81"/>
      <c r="Z239" s="81"/>
      <c r="AA239" s="87" t="s">
        <v>832</v>
      </c>
      <c r="AB239" s="87" t="s">
        <v>829</v>
      </c>
      <c r="AC239" s="81" t="b">
        <v>0</v>
      </c>
      <c r="AD239" s="81">
        <v>1</v>
      </c>
      <c r="AE239" s="87" t="s">
        <v>869</v>
      </c>
      <c r="AF239" s="81" t="b">
        <v>0</v>
      </c>
      <c r="AG239" s="81" t="s">
        <v>872</v>
      </c>
      <c r="AH239" s="81"/>
      <c r="AI239" s="87" t="s">
        <v>864</v>
      </c>
      <c r="AJ239" s="81" t="b">
        <v>0</v>
      </c>
      <c r="AK239" s="81">
        <v>0</v>
      </c>
      <c r="AL239" s="87" t="s">
        <v>864</v>
      </c>
      <c r="AM239" s="81" t="s">
        <v>878</v>
      </c>
      <c r="AN239" s="81" t="b">
        <v>0</v>
      </c>
      <c r="AO239" s="87" t="s">
        <v>829</v>
      </c>
      <c r="AP239" s="81" t="s">
        <v>214</v>
      </c>
      <c r="AQ239" s="81">
        <v>0</v>
      </c>
      <c r="AR239" s="81">
        <v>0</v>
      </c>
      <c r="AS239" s="81"/>
      <c r="AT239" s="81"/>
      <c r="AU239" s="81"/>
      <c r="AV239" s="81"/>
      <c r="AW239" s="81"/>
      <c r="AX239" s="81"/>
      <c r="AY239" s="81"/>
      <c r="AZ239" s="81"/>
      <c r="BA239">
        <v>5</v>
      </c>
      <c r="BB239" s="80" t="str">
        <f>REPLACE(INDEX(GroupVertices[Group],MATCH(Edges[[#This Row],[Vertex 1]],GroupVertices[Vertex],0)),1,1,"")</f>
        <v>2</v>
      </c>
      <c r="BC239" s="80" t="str">
        <f>REPLACE(INDEX(GroupVertices[Group],MATCH(Edges[[#This Row],[Vertex 2]],GroupVertices[Vertex],0)),1,1,"")</f>
        <v>2</v>
      </c>
      <c r="BD239" s="48"/>
      <c r="BE239" s="49"/>
      <c r="BF239" s="48"/>
      <c r="BG239" s="49"/>
      <c r="BH239" s="48"/>
      <c r="BI239" s="49"/>
      <c r="BJ239" s="48"/>
      <c r="BK239" s="49"/>
      <c r="BL239" s="48"/>
    </row>
    <row r="240" spans="1:64" ht="15">
      <c r="A240" s="66" t="s">
        <v>291</v>
      </c>
      <c r="B240" s="66" t="s">
        <v>291</v>
      </c>
      <c r="C240" s="67" t="s">
        <v>2087</v>
      </c>
      <c r="D240" s="68">
        <v>6.5</v>
      </c>
      <c r="E240" s="69" t="s">
        <v>136</v>
      </c>
      <c r="F240" s="70">
        <v>26.22222222222222</v>
      </c>
      <c r="G240" s="67"/>
      <c r="H240" s="71"/>
      <c r="I240" s="72"/>
      <c r="J240" s="72"/>
      <c r="K240" s="34" t="s">
        <v>65</v>
      </c>
      <c r="L240" s="79">
        <v>240</v>
      </c>
      <c r="M240" s="79"/>
      <c r="N240" s="74"/>
      <c r="O240" s="81" t="s">
        <v>214</v>
      </c>
      <c r="P240" s="83">
        <v>43462.31506944444</v>
      </c>
      <c r="Q240" s="81" t="s">
        <v>387</v>
      </c>
      <c r="R240" s="81"/>
      <c r="S240" s="81"/>
      <c r="T240" s="81" t="s">
        <v>428</v>
      </c>
      <c r="U240" s="81"/>
      <c r="V240" s="84" t="s">
        <v>472</v>
      </c>
      <c r="W240" s="83">
        <v>43462.31506944444</v>
      </c>
      <c r="X240" s="84" t="s">
        <v>697</v>
      </c>
      <c r="Y240" s="81"/>
      <c r="Z240" s="81"/>
      <c r="AA240" s="87" t="s">
        <v>850</v>
      </c>
      <c r="AB240" s="81"/>
      <c r="AC240" s="81" t="b">
        <v>0</v>
      </c>
      <c r="AD240" s="81">
        <v>6</v>
      </c>
      <c r="AE240" s="87" t="s">
        <v>864</v>
      </c>
      <c r="AF240" s="81" t="b">
        <v>0</v>
      </c>
      <c r="AG240" s="81" t="s">
        <v>872</v>
      </c>
      <c r="AH240" s="81"/>
      <c r="AI240" s="87" t="s">
        <v>864</v>
      </c>
      <c r="AJ240" s="81" t="b">
        <v>0</v>
      </c>
      <c r="AK240" s="81">
        <v>2</v>
      </c>
      <c r="AL240" s="87" t="s">
        <v>864</v>
      </c>
      <c r="AM240" s="81" t="s">
        <v>876</v>
      </c>
      <c r="AN240" s="81" t="b">
        <v>0</v>
      </c>
      <c r="AO240" s="87" t="s">
        <v>850</v>
      </c>
      <c r="AP240" s="81" t="s">
        <v>382</v>
      </c>
      <c r="AQ240" s="81">
        <v>0</v>
      </c>
      <c r="AR240" s="81">
        <v>0</v>
      </c>
      <c r="AS240" s="81"/>
      <c r="AT240" s="81"/>
      <c r="AU240" s="81"/>
      <c r="AV240" s="81"/>
      <c r="AW240" s="81"/>
      <c r="AX240" s="81"/>
      <c r="AY240" s="81"/>
      <c r="AZ240" s="81"/>
      <c r="BA240">
        <v>3</v>
      </c>
      <c r="BB240" s="80" t="str">
        <f>REPLACE(INDEX(GroupVertices[Group],MATCH(Edges[[#This Row],[Vertex 1]],GroupVertices[Vertex],0)),1,1,"")</f>
        <v>1</v>
      </c>
      <c r="BC240" s="80" t="str">
        <f>REPLACE(INDEX(GroupVertices[Group],MATCH(Edges[[#This Row],[Vertex 2]],GroupVertices[Vertex],0)),1,1,"")</f>
        <v>1</v>
      </c>
      <c r="BD240" s="48">
        <v>2</v>
      </c>
      <c r="BE240" s="49">
        <v>4.878048780487805</v>
      </c>
      <c r="BF240" s="48">
        <v>1</v>
      </c>
      <c r="BG240" s="49">
        <v>2.4390243902439024</v>
      </c>
      <c r="BH240" s="48">
        <v>0</v>
      </c>
      <c r="BI240" s="49">
        <v>0</v>
      </c>
      <c r="BJ240" s="48">
        <v>38</v>
      </c>
      <c r="BK240" s="49">
        <v>92.6829268292683</v>
      </c>
      <c r="BL240" s="48">
        <v>41</v>
      </c>
    </row>
    <row r="241" spans="1:64" ht="15">
      <c r="A241" s="66" t="s">
        <v>291</v>
      </c>
      <c r="B241" s="66" t="s">
        <v>365</v>
      </c>
      <c r="C241" s="67" t="s">
        <v>2085</v>
      </c>
      <c r="D241" s="68">
        <v>3</v>
      </c>
      <c r="E241" s="69" t="s">
        <v>132</v>
      </c>
      <c r="F241" s="70">
        <v>32</v>
      </c>
      <c r="G241" s="67"/>
      <c r="H241" s="71"/>
      <c r="I241" s="72"/>
      <c r="J241" s="72"/>
      <c r="K241" s="34" t="s">
        <v>66</v>
      </c>
      <c r="L241" s="79">
        <v>241</v>
      </c>
      <c r="M241" s="79"/>
      <c r="N241" s="74"/>
      <c r="O241" s="81" t="s">
        <v>384</v>
      </c>
      <c r="P241" s="83">
        <v>43461.91025462963</v>
      </c>
      <c r="Q241" s="81" t="s">
        <v>391</v>
      </c>
      <c r="R241" s="81"/>
      <c r="S241" s="81"/>
      <c r="T241" s="81" t="s">
        <v>423</v>
      </c>
      <c r="U241" s="81"/>
      <c r="V241" s="84" t="s">
        <v>472</v>
      </c>
      <c r="W241" s="83">
        <v>43461.91025462963</v>
      </c>
      <c r="X241" s="84" t="s">
        <v>614</v>
      </c>
      <c r="Y241" s="81"/>
      <c r="Z241" s="81"/>
      <c r="AA241" s="87" t="s">
        <v>767</v>
      </c>
      <c r="AB241" s="87" t="s">
        <v>839</v>
      </c>
      <c r="AC241" s="81" t="b">
        <v>0</v>
      </c>
      <c r="AD241" s="81">
        <v>2</v>
      </c>
      <c r="AE241" s="87" t="s">
        <v>867</v>
      </c>
      <c r="AF241" s="81" t="b">
        <v>0</v>
      </c>
      <c r="AG241" s="81" t="s">
        <v>872</v>
      </c>
      <c r="AH241" s="81"/>
      <c r="AI241" s="87" t="s">
        <v>864</v>
      </c>
      <c r="AJ241" s="81" t="b">
        <v>0</v>
      </c>
      <c r="AK241" s="81">
        <v>1</v>
      </c>
      <c r="AL241" s="87" t="s">
        <v>864</v>
      </c>
      <c r="AM241" s="81" t="s">
        <v>876</v>
      </c>
      <c r="AN241" s="81" t="b">
        <v>0</v>
      </c>
      <c r="AO241" s="87" t="s">
        <v>839</v>
      </c>
      <c r="AP241" s="81" t="s">
        <v>382</v>
      </c>
      <c r="AQ241" s="81">
        <v>0</v>
      </c>
      <c r="AR241" s="81">
        <v>0</v>
      </c>
      <c r="AS241" s="81"/>
      <c r="AT241" s="81"/>
      <c r="AU241" s="81"/>
      <c r="AV241" s="81"/>
      <c r="AW241" s="81"/>
      <c r="AX241" s="81"/>
      <c r="AY241" s="81"/>
      <c r="AZ241" s="81"/>
      <c r="BA241">
        <v>1</v>
      </c>
      <c r="BB241" s="80" t="str">
        <f>REPLACE(INDEX(GroupVertices[Group],MATCH(Edges[[#This Row],[Vertex 1]],GroupVertices[Vertex],0)),1,1,"")</f>
        <v>1</v>
      </c>
      <c r="BC241" s="80" t="str">
        <f>REPLACE(INDEX(GroupVertices[Group],MATCH(Edges[[#This Row],[Vertex 2]],GroupVertices[Vertex],0)),1,1,"")</f>
        <v>2</v>
      </c>
      <c r="BD241" s="48">
        <v>2</v>
      </c>
      <c r="BE241" s="49">
        <v>5.882352941176471</v>
      </c>
      <c r="BF241" s="48">
        <v>0</v>
      </c>
      <c r="BG241" s="49">
        <v>0</v>
      </c>
      <c r="BH241" s="48">
        <v>0</v>
      </c>
      <c r="BI241" s="49">
        <v>0</v>
      </c>
      <c r="BJ241" s="48">
        <v>32</v>
      </c>
      <c r="BK241" s="49">
        <v>94.11764705882354</v>
      </c>
      <c r="BL241" s="48">
        <v>34</v>
      </c>
    </row>
    <row r="242" spans="1:64" ht="15">
      <c r="A242" s="66" t="s">
        <v>291</v>
      </c>
      <c r="B242" s="66" t="s">
        <v>291</v>
      </c>
      <c r="C242" s="67" t="s">
        <v>2087</v>
      </c>
      <c r="D242" s="68">
        <v>6.5</v>
      </c>
      <c r="E242" s="69" t="s">
        <v>136</v>
      </c>
      <c r="F242" s="70">
        <v>26.22222222222222</v>
      </c>
      <c r="G242" s="67"/>
      <c r="H242" s="71"/>
      <c r="I242" s="72"/>
      <c r="J242" s="72"/>
      <c r="K242" s="34" t="s">
        <v>65</v>
      </c>
      <c r="L242" s="79">
        <v>242</v>
      </c>
      <c r="M242" s="79"/>
      <c r="N242" s="74"/>
      <c r="O242" s="81" t="s">
        <v>214</v>
      </c>
      <c r="P242" s="83">
        <v>43464.36605324074</v>
      </c>
      <c r="Q242" s="81" t="s">
        <v>399</v>
      </c>
      <c r="R242" s="81"/>
      <c r="S242" s="81"/>
      <c r="T242" s="81" t="s">
        <v>429</v>
      </c>
      <c r="U242" s="81"/>
      <c r="V242" s="84" t="s">
        <v>472</v>
      </c>
      <c r="W242" s="83">
        <v>43464.36605324074</v>
      </c>
      <c r="X242" s="84" t="s">
        <v>698</v>
      </c>
      <c r="Y242" s="81"/>
      <c r="Z242" s="81"/>
      <c r="AA242" s="87" t="s">
        <v>851</v>
      </c>
      <c r="AB242" s="81"/>
      <c r="AC242" s="81" t="b">
        <v>0</v>
      </c>
      <c r="AD242" s="81">
        <v>17</v>
      </c>
      <c r="AE242" s="87" t="s">
        <v>864</v>
      </c>
      <c r="AF242" s="81" t="b">
        <v>0</v>
      </c>
      <c r="AG242" s="81" t="s">
        <v>872</v>
      </c>
      <c r="AH242" s="81"/>
      <c r="AI242" s="87" t="s">
        <v>864</v>
      </c>
      <c r="AJ242" s="81" t="b">
        <v>0</v>
      </c>
      <c r="AK242" s="81">
        <v>2</v>
      </c>
      <c r="AL242" s="87" t="s">
        <v>864</v>
      </c>
      <c r="AM242" s="81" t="s">
        <v>876</v>
      </c>
      <c r="AN242" s="81" t="b">
        <v>0</v>
      </c>
      <c r="AO242" s="87" t="s">
        <v>851</v>
      </c>
      <c r="AP242" s="81" t="s">
        <v>382</v>
      </c>
      <c r="AQ242" s="81">
        <v>0</v>
      </c>
      <c r="AR242" s="81">
        <v>0</v>
      </c>
      <c r="AS242" s="81"/>
      <c r="AT242" s="81"/>
      <c r="AU242" s="81"/>
      <c r="AV242" s="81"/>
      <c r="AW242" s="81"/>
      <c r="AX242" s="81"/>
      <c r="AY242" s="81"/>
      <c r="AZ242" s="81"/>
      <c r="BA242">
        <v>3</v>
      </c>
      <c r="BB242" s="80" t="str">
        <f>REPLACE(INDEX(GroupVertices[Group],MATCH(Edges[[#This Row],[Vertex 1]],GroupVertices[Vertex],0)),1,1,"")</f>
        <v>1</v>
      </c>
      <c r="BC242" s="80" t="str">
        <f>REPLACE(INDEX(GroupVertices[Group],MATCH(Edges[[#This Row],[Vertex 2]],GroupVertices[Vertex],0)),1,1,"")</f>
        <v>1</v>
      </c>
      <c r="BD242" s="48">
        <v>0</v>
      </c>
      <c r="BE242" s="49">
        <v>0</v>
      </c>
      <c r="BF242" s="48">
        <v>3</v>
      </c>
      <c r="BG242" s="49">
        <v>7.5</v>
      </c>
      <c r="BH242" s="48">
        <v>0</v>
      </c>
      <c r="BI242" s="49">
        <v>0</v>
      </c>
      <c r="BJ242" s="48">
        <v>37</v>
      </c>
      <c r="BK242" s="49">
        <v>92.5</v>
      </c>
      <c r="BL242" s="48">
        <v>40</v>
      </c>
    </row>
    <row r="243" spans="1:64" ht="15">
      <c r="A243" s="66" t="s">
        <v>291</v>
      </c>
      <c r="B243" s="66" t="s">
        <v>365</v>
      </c>
      <c r="C243" s="67" t="s">
        <v>2085</v>
      </c>
      <c r="D243" s="68">
        <v>3</v>
      </c>
      <c r="E243" s="69" t="s">
        <v>132</v>
      </c>
      <c r="F243" s="70">
        <v>32</v>
      </c>
      <c r="G243" s="67"/>
      <c r="H243" s="71"/>
      <c r="I243" s="72"/>
      <c r="J243" s="72"/>
      <c r="K243" s="34" t="s">
        <v>66</v>
      </c>
      <c r="L243" s="79">
        <v>243</v>
      </c>
      <c r="M243" s="79"/>
      <c r="N243" s="74"/>
      <c r="O243" s="81" t="s">
        <v>383</v>
      </c>
      <c r="P243" s="83">
        <v>43465.75769675926</v>
      </c>
      <c r="Q243" s="81" t="s">
        <v>416</v>
      </c>
      <c r="R243" s="81"/>
      <c r="S243" s="81"/>
      <c r="T243" s="81"/>
      <c r="U243" s="81"/>
      <c r="V243" s="84" t="s">
        <v>472</v>
      </c>
      <c r="W243" s="83">
        <v>43465.75769675926</v>
      </c>
      <c r="X243" s="84" t="s">
        <v>687</v>
      </c>
      <c r="Y243" s="81"/>
      <c r="Z243" s="81"/>
      <c r="AA243" s="87" t="s">
        <v>840</v>
      </c>
      <c r="AB243" s="87" t="s">
        <v>848</v>
      </c>
      <c r="AC243" s="81" t="b">
        <v>0</v>
      </c>
      <c r="AD243" s="81">
        <v>1</v>
      </c>
      <c r="AE243" s="87" t="s">
        <v>870</v>
      </c>
      <c r="AF243" s="81" t="b">
        <v>0</v>
      </c>
      <c r="AG243" s="81" t="s">
        <v>872</v>
      </c>
      <c r="AH243" s="81"/>
      <c r="AI243" s="87" t="s">
        <v>864</v>
      </c>
      <c r="AJ243" s="81" t="b">
        <v>0</v>
      </c>
      <c r="AK243" s="81">
        <v>1</v>
      </c>
      <c r="AL243" s="87" t="s">
        <v>864</v>
      </c>
      <c r="AM243" s="81" t="s">
        <v>876</v>
      </c>
      <c r="AN243" s="81" t="b">
        <v>0</v>
      </c>
      <c r="AO243" s="87" t="s">
        <v>848</v>
      </c>
      <c r="AP243" s="81" t="s">
        <v>382</v>
      </c>
      <c r="AQ243" s="81">
        <v>0</v>
      </c>
      <c r="AR243" s="81">
        <v>0</v>
      </c>
      <c r="AS243" s="81"/>
      <c r="AT243" s="81"/>
      <c r="AU243" s="81"/>
      <c r="AV243" s="81"/>
      <c r="AW243" s="81"/>
      <c r="AX243" s="81"/>
      <c r="AY243" s="81"/>
      <c r="AZ243" s="81"/>
      <c r="BA243">
        <v>1</v>
      </c>
      <c r="BB243" s="80" t="str">
        <f>REPLACE(INDEX(GroupVertices[Group],MATCH(Edges[[#This Row],[Vertex 1]],GroupVertices[Vertex],0)),1,1,"")</f>
        <v>1</v>
      </c>
      <c r="BC243" s="80" t="str">
        <f>REPLACE(INDEX(GroupVertices[Group],MATCH(Edges[[#This Row],[Vertex 2]],GroupVertices[Vertex],0)),1,1,"")</f>
        <v>2</v>
      </c>
      <c r="BD243" s="48"/>
      <c r="BE243" s="49"/>
      <c r="BF243" s="48"/>
      <c r="BG243" s="49"/>
      <c r="BH243" s="48"/>
      <c r="BI243" s="49"/>
      <c r="BJ243" s="48"/>
      <c r="BK243" s="49"/>
      <c r="BL243" s="48"/>
    </row>
    <row r="244" spans="1:64" ht="15">
      <c r="A244" s="66" t="s">
        <v>291</v>
      </c>
      <c r="B244" s="66" t="s">
        <v>291</v>
      </c>
      <c r="C244" s="67" t="s">
        <v>2087</v>
      </c>
      <c r="D244" s="68">
        <v>6.5</v>
      </c>
      <c r="E244" s="69" t="s">
        <v>136</v>
      </c>
      <c r="F244" s="70">
        <v>26.22222222222222</v>
      </c>
      <c r="G244" s="67"/>
      <c r="H244" s="71"/>
      <c r="I244" s="72"/>
      <c r="J244" s="72"/>
      <c r="K244" s="34" t="s">
        <v>65</v>
      </c>
      <c r="L244" s="79">
        <v>244</v>
      </c>
      <c r="M244" s="79"/>
      <c r="N244" s="74"/>
      <c r="O244" s="81" t="s">
        <v>214</v>
      </c>
      <c r="P244" s="83">
        <v>43461.43371527778</v>
      </c>
      <c r="Q244" s="81" t="s">
        <v>385</v>
      </c>
      <c r="R244" s="81"/>
      <c r="S244" s="81"/>
      <c r="T244" s="81"/>
      <c r="U244" s="81"/>
      <c r="V244" s="84" t="s">
        <v>472</v>
      </c>
      <c r="W244" s="83">
        <v>43461.43371527778</v>
      </c>
      <c r="X244" s="84" t="s">
        <v>699</v>
      </c>
      <c r="Y244" s="81"/>
      <c r="Z244" s="81"/>
      <c r="AA244" s="87" t="s">
        <v>852</v>
      </c>
      <c r="AB244" s="81"/>
      <c r="AC244" s="81" t="b">
        <v>0</v>
      </c>
      <c r="AD244" s="81">
        <v>86</v>
      </c>
      <c r="AE244" s="87" t="s">
        <v>864</v>
      </c>
      <c r="AF244" s="81" t="b">
        <v>0</v>
      </c>
      <c r="AG244" s="81" t="s">
        <v>872</v>
      </c>
      <c r="AH244" s="81"/>
      <c r="AI244" s="87" t="s">
        <v>864</v>
      </c>
      <c r="AJ244" s="81" t="b">
        <v>0</v>
      </c>
      <c r="AK244" s="81">
        <v>105</v>
      </c>
      <c r="AL244" s="87" t="s">
        <v>864</v>
      </c>
      <c r="AM244" s="81" t="s">
        <v>875</v>
      </c>
      <c r="AN244" s="81" t="b">
        <v>0</v>
      </c>
      <c r="AO244" s="87" t="s">
        <v>852</v>
      </c>
      <c r="AP244" s="81" t="s">
        <v>382</v>
      </c>
      <c r="AQ244" s="81">
        <v>0</v>
      </c>
      <c r="AR244" s="81">
        <v>0</v>
      </c>
      <c r="AS244" s="81"/>
      <c r="AT244" s="81"/>
      <c r="AU244" s="81"/>
      <c r="AV244" s="81"/>
      <c r="AW244" s="81"/>
      <c r="AX244" s="81"/>
      <c r="AY244" s="81"/>
      <c r="AZ244" s="81"/>
      <c r="BA244">
        <v>3</v>
      </c>
      <c r="BB244" s="80" t="str">
        <f>REPLACE(INDEX(GroupVertices[Group],MATCH(Edges[[#This Row],[Vertex 1]],GroupVertices[Vertex],0)),1,1,"")</f>
        <v>1</v>
      </c>
      <c r="BC244" s="80" t="str">
        <f>REPLACE(INDEX(GroupVertices[Group],MATCH(Edges[[#This Row],[Vertex 2]],GroupVertices[Vertex],0)),1,1,"")</f>
        <v>1</v>
      </c>
      <c r="BD244" s="48">
        <v>0</v>
      </c>
      <c r="BE244" s="49">
        <v>0</v>
      </c>
      <c r="BF244" s="48">
        <v>1</v>
      </c>
      <c r="BG244" s="49">
        <v>2.7027027027027026</v>
      </c>
      <c r="BH244" s="48">
        <v>0</v>
      </c>
      <c r="BI244" s="49">
        <v>0</v>
      </c>
      <c r="BJ244" s="48">
        <v>36</v>
      </c>
      <c r="BK244" s="49">
        <v>97.29729729729729</v>
      </c>
      <c r="BL244" s="48">
        <v>37</v>
      </c>
    </row>
    <row r="245" spans="1:64" ht="15">
      <c r="A245" s="66" t="s">
        <v>363</v>
      </c>
      <c r="B245" s="66" t="s">
        <v>291</v>
      </c>
      <c r="C245" s="67" t="s">
        <v>2086</v>
      </c>
      <c r="D245" s="68">
        <v>4.75</v>
      </c>
      <c r="E245" s="69" t="s">
        <v>136</v>
      </c>
      <c r="F245" s="70">
        <v>29.11111111111111</v>
      </c>
      <c r="G245" s="67"/>
      <c r="H245" s="71"/>
      <c r="I245" s="72"/>
      <c r="J245" s="72"/>
      <c r="K245" s="34" t="s">
        <v>65</v>
      </c>
      <c r="L245" s="79">
        <v>245</v>
      </c>
      <c r="M245" s="79"/>
      <c r="N245" s="74"/>
      <c r="O245" s="81" t="s">
        <v>382</v>
      </c>
      <c r="P245" s="83">
        <v>43462.44520833333</v>
      </c>
      <c r="Q245" s="81" t="s">
        <v>389</v>
      </c>
      <c r="R245" s="81"/>
      <c r="S245" s="81"/>
      <c r="T245" s="81"/>
      <c r="U245" s="81"/>
      <c r="V245" s="84" t="s">
        <v>544</v>
      </c>
      <c r="W245" s="83">
        <v>43462.44520833333</v>
      </c>
      <c r="X245" s="84" t="s">
        <v>672</v>
      </c>
      <c r="Y245" s="81"/>
      <c r="Z245" s="81"/>
      <c r="AA245" s="87" t="s">
        <v>825</v>
      </c>
      <c r="AB245" s="81"/>
      <c r="AC245" s="81" t="b">
        <v>0</v>
      </c>
      <c r="AD245" s="81">
        <v>0</v>
      </c>
      <c r="AE245" s="87" t="s">
        <v>864</v>
      </c>
      <c r="AF245" s="81" t="b">
        <v>0</v>
      </c>
      <c r="AG245" s="81" t="s">
        <v>872</v>
      </c>
      <c r="AH245" s="81"/>
      <c r="AI245" s="87" t="s">
        <v>864</v>
      </c>
      <c r="AJ245" s="81" t="b">
        <v>0</v>
      </c>
      <c r="AK245" s="81">
        <v>7</v>
      </c>
      <c r="AL245" s="87" t="s">
        <v>824</v>
      </c>
      <c r="AM245" s="81" t="s">
        <v>876</v>
      </c>
      <c r="AN245" s="81" t="b">
        <v>0</v>
      </c>
      <c r="AO245" s="87" t="s">
        <v>824</v>
      </c>
      <c r="AP245" s="81" t="s">
        <v>214</v>
      </c>
      <c r="AQ245" s="81">
        <v>0</v>
      </c>
      <c r="AR245" s="81">
        <v>0</v>
      </c>
      <c r="AS245" s="81"/>
      <c r="AT245" s="81"/>
      <c r="AU245" s="81"/>
      <c r="AV245" s="81"/>
      <c r="AW245" s="81"/>
      <c r="AX245" s="81"/>
      <c r="AY245" s="81"/>
      <c r="AZ245" s="81"/>
      <c r="BA245">
        <v>2</v>
      </c>
      <c r="BB245" s="80" t="str">
        <f>REPLACE(INDEX(GroupVertices[Group],MATCH(Edges[[#This Row],[Vertex 1]],GroupVertices[Vertex],0)),1,1,"")</f>
        <v>2</v>
      </c>
      <c r="BC245" s="80" t="str">
        <f>REPLACE(INDEX(GroupVertices[Group],MATCH(Edges[[#This Row],[Vertex 2]],GroupVertices[Vertex],0)),1,1,"")</f>
        <v>1</v>
      </c>
      <c r="BD245" s="48">
        <v>1</v>
      </c>
      <c r="BE245" s="49">
        <v>4.545454545454546</v>
      </c>
      <c r="BF245" s="48">
        <v>1</v>
      </c>
      <c r="BG245" s="49">
        <v>4.545454545454546</v>
      </c>
      <c r="BH245" s="48">
        <v>0</v>
      </c>
      <c r="BI245" s="49">
        <v>0</v>
      </c>
      <c r="BJ245" s="48">
        <v>20</v>
      </c>
      <c r="BK245" s="49">
        <v>90.9090909090909</v>
      </c>
      <c r="BL245" s="48">
        <v>22</v>
      </c>
    </row>
    <row r="246" spans="1:64" ht="15">
      <c r="A246" s="66" t="s">
        <v>363</v>
      </c>
      <c r="B246" s="66" t="s">
        <v>291</v>
      </c>
      <c r="C246" s="67" t="s">
        <v>2086</v>
      </c>
      <c r="D246" s="68">
        <v>4.75</v>
      </c>
      <c r="E246" s="69" t="s">
        <v>136</v>
      </c>
      <c r="F246" s="70">
        <v>29.11111111111111</v>
      </c>
      <c r="G246" s="67"/>
      <c r="H246" s="71"/>
      <c r="I246" s="72"/>
      <c r="J246" s="72"/>
      <c r="K246" s="34" t="s">
        <v>65</v>
      </c>
      <c r="L246" s="79">
        <v>246</v>
      </c>
      <c r="M246" s="79"/>
      <c r="N246" s="74"/>
      <c r="O246" s="81" t="s">
        <v>382</v>
      </c>
      <c r="P246" s="83">
        <v>43462.4453125</v>
      </c>
      <c r="Q246" s="81" t="s">
        <v>387</v>
      </c>
      <c r="R246" s="81"/>
      <c r="S246" s="81"/>
      <c r="T246" s="81"/>
      <c r="U246" s="81"/>
      <c r="V246" s="84" t="s">
        <v>544</v>
      </c>
      <c r="W246" s="83">
        <v>43462.4453125</v>
      </c>
      <c r="X246" s="84" t="s">
        <v>700</v>
      </c>
      <c r="Y246" s="81"/>
      <c r="Z246" s="81"/>
      <c r="AA246" s="87" t="s">
        <v>853</v>
      </c>
      <c r="AB246" s="81"/>
      <c r="AC246" s="81" t="b">
        <v>0</v>
      </c>
      <c r="AD246" s="81">
        <v>0</v>
      </c>
      <c r="AE246" s="87" t="s">
        <v>864</v>
      </c>
      <c r="AF246" s="81" t="b">
        <v>0</v>
      </c>
      <c r="AG246" s="81" t="s">
        <v>872</v>
      </c>
      <c r="AH246" s="81"/>
      <c r="AI246" s="87" t="s">
        <v>864</v>
      </c>
      <c r="AJ246" s="81" t="b">
        <v>0</v>
      </c>
      <c r="AK246" s="81">
        <v>2</v>
      </c>
      <c r="AL246" s="87" t="s">
        <v>850</v>
      </c>
      <c r="AM246" s="81" t="s">
        <v>876</v>
      </c>
      <c r="AN246" s="81" t="b">
        <v>0</v>
      </c>
      <c r="AO246" s="87" t="s">
        <v>850</v>
      </c>
      <c r="AP246" s="81" t="s">
        <v>214</v>
      </c>
      <c r="AQ246" s="81">
        <v>0</v>
      </c>
      <c r="AR246" s="81">
        <v>0</v>
      </c>
      <c r="AS246" s="81"/>
      <c r="AT246" s="81"/>
      <c r="AU246" s="81"/>
      <c r="AV246" s="81"/>
      <c r="AW246" s="81"/>
      <c r="AX246" s="81"/>
      <c r="AY246" s="81"/>
      <c r="AZ246" s="81"/>
      <c r="BA246">
        <v>2</v>
      </c>
      <c r="BB246" s="80" t="str">
        <f>REPLACE(INDEX(GroupVertices[Group],MATCH(Edges[[#This Row],[Vertex 1]],GroupVertices[Vertex],0)),1,1,"")</f>
        <v>2</v>
      </c>
      <c r="BC246" s="80" t="str">
        <f>REPLACE(INDEX(GroupVertices[Group],MATCH(Edges[[#This Row],[Vertex 2]],GroupVertices[Vertex],0)),1,1,"")</f>
        <v>1</v>
      </c>
      <c r="BD246" s="48">
        <v>2</v>
      </c>
      <c r="BE246" s="49">
        <v>4.878048780487805</v>
      </c>
      <c r="BF246" s="48">
        <v>1</v>
      </c>
      <c r="BG246" s="49">
        <v>2.4390243902439024</v>
      </c>
      <c r="BH246" s="48">
        <v>0</v>
      </c>
      <c r="BI246" s="49">
        <v>0</v>
      </c>
      <c r="BJ246" s="48">
        <v>38</v>
      </c>
      <c r="BK246" s="49">
        <v>92.6829268292683</v>
      </c>
      <c r="BL246" s="48">
        <v>41</v>
      </c>
    </row>
    <row r="247" spans="1:64" ht="15">
      <c r="A247" s="66" t="s">
        <v>363</v>
      </c>
      <c r="B247" s="66" t="s">
        <v>291</v>
      </c>
      <c r="C247" s="67" t="s">
        <v>2090</v>
      </c>
      <c r="D247" s="68">
        <v>8.25</v>
      </c>
      <c r="E247" s="69" t="s">
        <v>136</v>
      </c>
      <c r="F247" s="70">
        <v>23.333333333333336</v>
      </c>
      <c r="G247" s="67"/>
      <c r="H247" s="71"/>
      <c r="I247" s="72"/>
      <c r="J247" s="72"/>
      <c r="K247" s="34" t="s">
        <v>65</v>
      </c>
      <c r="L247" s="79">
        <v>247</v>
      </c>
      <c r="M247" s="79"/>
      <c r="N247" s="74"/>
      <c r="O247" s="81" t="s">
        <v>383</v>
      </c>
      <c r="P247" s="83">
        <v>43463.97081018519</v>
      </c>
      <c r="Q247" s="81" t="s">
        <v>404</v>
      </c>
      <c r="R247" s="81"/>
      <c r="S247" s="81"/>
      <c r="T247" s="81"/>
      <c r="U247" s="81"/>
      <c r="V247" s="84" t="s">
        <v>544</v>
      </c>
      <c r="W247" s="83">
        <v>43463.97081018519</v>
      </c>
      <c r="X247" s="84" t="s">
        <v>674</v>
      </c>
      <c r="Y247" s="81"/>
      <c r="Z247" s="81"/>
      <c r="AA247" s="87" t="s">
        <v>827</v>
      </c>
      <c r="AB247" s="87" t="s">
        <v>826</v>
      </c>
      <c r="AC247" s="81" t="b">
        <v>0</v>
      </c>
      <c r="AD247" s="81">
        <v>1</v>
      </c>
      <c r="AE247" s="87" t="s">
        <v>868</v>
      </c>
      <c r="AF247" s="81" t="b">
        <v>0</v>
      </c>
      <c r="AG247" s="81" t="s">
        <v>872</v>
      </c>
      <c r="AH247" s="81"/>
      <c r="AI247" s="87" t="s">
        <v>864</v>
      </c>
      <c r="AJ247" s="81" t="b">
        <v>0</v>
      </c>
      <c r="AK247" s="81">
        <v>0</v>
      </c>
      <c r="AL247" s="87" t="s">
        <v>864</v>
      </c>
      <c r="AM247" s="81" t="s">
        <v>876</v>
      </c>
      <c r="AN247" s="81" t="b">
        <v>0</v>
      </c>
      <c r="AO247" s="87" t="s">
        <v>826</v>
      </c>
      <c r="AP247" s="81" t="s">
        <v>214</v>
      </c>
      <c r="AQ247" s="81">
        <v>0</v>
      </c>
      <c r="AR247" s="81">
        <v>0</v>
      </c>
      <c r="AS247" s="81"/>
      <c r="AT247" s="81"/>
      <c r="AU247" s="81"/>
      <c r="AV247" s="81"/>
      <c r="AW247" s="81"/>
      <c r="AX247" s="81"/>
      <c r="AY247" s="81"/>
      <c r="AZ247" s="81"/>
      <c r="BA247">
        <v>4</v>
      </c>
      <c r="BB247" s="80" t="str">
        <f>REPLACE(INDEX(GroupVertices[Group],MATCH(Edges[[#This Row],[Vertex 1]],GroupVertices[Vertex],0)),1,1,"")</f>
        <v>2</v>
      </c>
      <c r="BC247" s="80" t="str">
        <f>REPLACE(INDEX(GroupVertices[Group],MATCH(Edges[[#This Row],[Vertex 2]],GroupVertices[Vertex],0)),1,1,"")</f>
        <v>1</v>
      </c>
      <c r="BD247" s="48"/>
      <c r="BE247" s="49"/>
      <c r="BF247" s="48"/>
      <c r="BG247" s="49"/>
      <c r="BH247" s="48"/>
      <c r="BI247" s="49"/>
      <c r="BJ247" s="48"/>
      <c r="BK247" s="49"/>
      <c r="BL247" s="48"/>
    </row>
    <row r="248" spans="1:64" ht="15">
      <c r="A248" s="66" t="s">
        <v>363</v>
      </c>
      <c r="B248" s="66" t="s">
        <v>291</v>
      </c>
      <c r="C248" s="67" t="s">
        <v>2090</v>
      </c>
      <c r="D248" s="68">
        <v>8.25</v>
      </c>
      <c r="E248" s="69" t="s">
        <v>136</v>
      </c>
      <c r="F248" s="70">
        <v>23.333333333333336</v>
      </c>
      <c r="G248" s="67"/>
      <c r="H248" s="71"/>
      <c r="I248" s="72"/>
      <c r="J248" s="72"/>
      <c r="K248" s="34" t="s">
        <v>65</v>
      </c>
      <c r="L248" s="79">
        <v>248</v>
      </c>
      <c r="M248" s="79"/>
      <c r="N248" s="74"/>
      <c r="O248" s="81" t="s">
        <v>383</v>
      </c>
      <c r="P248" s="83">
        <v>43465.81701388889</v>
      </c>
      <c r="Q248" s="81" t="s">
        <v>419</v>
      </c>
      <c r="R248" s="81"/>
      <c r="S248" s="81"/>
      <c r="T248" s="81"/>
      <c r="U248" s="81"/>
      <c r="V248" s="84" t="s">
        <v>544</v>
      </c>
      <c r="W248" s="83">
        <v>43465.81701388889</v>
      </c>
      <c r="X248" s="84" t="s">
        <v>691</v>
      </c>
      <c r="Y248" s="81"/>
      <c r="Z248" s="81"/>
      <c r="AA248" s="87" t="s">
        <v>844</v>
      </c>
      <c r="AB248" s="87" t="s">
        <v>846</v>
      </c>
      <c r="AC248" s="81" t="b">
        <v>0</v>
      </c>
      <c r="AD248" s="81">
        <v>1</v>
      </c>
      <c r="AE248" s="87" t="s">
        <v>867</v>
      </c>
      <c r="AF248" s="81" t="b">
        <v>0</v>
      </c>
      <c r="AG248" s="81" t="s">
        <v>872</v>
      </c>
      <c r="AH248" s="81"/>
      <c r="AI248" s="87" t="s">
        <v>864</v>
      </c>
      <c r="AJ248" s="81" t="b">
        <v>0</v>
      </c>
      <c r="AK248" s="81">
        <v>0</v>
      </c>
      <c r="AL248" s="87" t="s">
        <v>864</v>
      </c>
      <c r="AM248" s="81" t="s">
        <v>876</v>
      </c>
      <c r="AN248" s="81" t="b">
        <v>0</v>
      </c>
      <c r="AO248" s="87" t="s">
        <v>846</v>
      </c>
      <c r="AP248" s="81" t="s">
        <v>214</v>
      </c>
      <c r="AQ248" s="81">
        <v>0</v>
      </c>
      <c r="AR248" s="81">
        <v>0</v>
      </c>
      <c r="AS248" s="81"/>
      <c r="AT248" s="81"/>
      <c r="AU248" s="81"/>
      <c r="AV248" s="81"/>
      <c r="AW248" s="81"/>
      <c r="AX248" s="81"/>
      <c r="AY248" s="81"/>
      <c r="AZ248" s="81"/>
      <c r="BA248">
        <v>4</v>
      </c>
      <c r="BB248" s="80" t="str">
        <f>REPLACE(INDEX(GroupVertices[Group],MATCH(Edges[[#This Row],[Vertex 1]],GroupVertices[Vertex],0)),1,1,"")</f>
        <v>2</v>
      </c>
      <c r="BC248" s="80" t="str">
        <f>REPLACE(INDEX(GroupVertices[Group],MATCH(Edges[[#This Row],[Vertex 2]],GroupVertices[Vertex],0)),1,1,"")</f>
        <v>1</v>
      </c>
      <c r="BD248" s="48"/>
      <c r="BE248" s="49"/>
      <c r="BF248" s="48"/>
      <c r="BG248" s="49"/>
      <c r="BH248" s="48"/>
      <c r="BI248" s="49"/>
      <c r="BJ248" s="48"/>
      <c r="BK248" s="49"/>
      <c r="BL248" s="48"/>
    </row>
    <row r="249" spans="1:64" ht="15">
      <c r="A249" s="66" t="s">
        <v>363</v>
      </c>
      <c r="B249" s="66" t="s">
        <v>291</v>
      </c>
      <c r="C249" s="67" t="s">
        <v>2090</v>
      </c>
      <c r="D249" s="68">
        <v>8.25</v>
      </c>
      <c r="E249" s="69" t="s">
        <v>136</v>
      </c>
      <c r="F249" s="70">
        <v>23.333333333333336</v>
      </c>
      <c r="G249" s="67"/>
      <c r="H249" s="71"/>
      <c r="I249" s="72"/>
      <c r="J249" s="72"/>
      <c r="K249" s="34" t="s">
        <v>65</v>
      </c>
      <c r="L249" s="79">
        <v>249</v>
      </c>
      <c r="M249" s="79"/>
      <c r="N249" s="74"/>
      <c r="O249" s="81" t="s">
        <v>383</v>
      </c>
      <c r="P249" s="83">
        <v>43465.81744212963</v>
      </c>
      <c r="Q249" s="81" t="s">
        <v>405</v>
      </c>
      <c r="R249" s="81"/>
      <c r="S249" s="81"/>
      <c r="T249" s="81"/>
      <c r="U249" s="81"/>
      <c r="V249" s="84" t="s">
        <v>544</v>
      </c>
      <c r="W249" s="83">
        <v>43465.81744212963</v>
      </c>
      <c r="X249" s="84" t="s">
        <v>675</v>
      </c>
      <c r="Y249" s="81"/>
      <c r="Z249" s="81"/>
      <c r="AA249" s="87" t="s">
        <v>828</v>
      </c>
      <c r="AB249" s="87" t="s">
        <v>830</v>
      </c>
      <c r="AC249" s="81" t="b">
        <v>0</v>
      </c>
      <c r="AD249" s="81">
        <v>1</v>
      </c>
      <c r="AE249" s="87" t="s">
        <v>867</v>
      </c>
      <c r="AF249" s="81" t="b">
        <v>0</v>
      </c>
      <c r="AG249" s="81" t="s">
        <v>872</v>
      </c>
      <c r="AH249" s="81"/>
      <c r="AI249" s="87" t="s">
        <v>864</v>
      </c>
      <c r="AJ249" s="81" t="b">
        <v>0</v>
      </c>
      <c r="AK249" s="81">
        <v>0</v>
      </c>
      <c r="AL249" s="87" t="s">
        <v>864</v>
      </c>
      <c r="AM249" s="81" t="s">
        <v>876</v>
      </c>
      <c r="AN249" s="81" t="b">
        <v>0</v>
      </c>
      <c r="AO249" s="87" t="s">
        <v>830</v>
      </c>
      <c r="AP249" s="81" t="s">
        <v>214</v>
      </c>
      <c r="AQ249" s="81">
        <v>0</v>
      </c>
      <c r="AR249" s="81">
        <v>0</v>
      </c>
      <c r="AS249" s="81"/>
      <c r="AT249" s="81"/>
      <c r="AU249" s="81"/>
      <c r="AV249" s="81"/>
      <c r="AW249" s="81"/>
      <c r="AX249" s="81"/>
      <c r="AY249" s="81"/>
      <c r="AZ249" s="81"/>
      <c r="BA249">
        <v>4</v>
      </c>
      <c r="BB249" s="80" t="str">
        <f>REPLACE(INDEX(GroupVertices[Group],MATCH(Edges[[#This Row],[Vertex 1]],GroupVertices[Vertex],0)),1,1,"")</f>
        <v>2</v>
      </c>
      <c r="BC249" s="80" t="str">
        <f>REPLACE(INDEX(GroupVertices[Group],MATCH(Edges[[#This Row],[Vertex 2]],GroupVertices[Vertex],0)),1,1,"")</f>
        <v>1</v>
      </c>
      <c r="BD249" s="48"/>
      <c r="BE249" s="49"/>
      <c r="BF249" s="48"/>
      <c r="BG249" s="49"/>
      <c r="BH249" s="48"/>
      <c r="BI249" s="49"/>
      <c r="BJ249" s="48"/>
      <c r="BK249" s="49"/>
      <c r="BL249" s="48"/>
    </row>
    <row r="250" spans="1:64" ht="15">
      <c r="A250" s="66" t="s">
        <v>363</v>
      </c>
      <c r="B250" s="66" t="s">
        <v>291</v>
      </c>
      <c r="C250" s="67" t="s">
        <v>2090</v>
      </c>
      <c r="D250" s="68">
        <v>8.25</v>
      </c>
      <c r="E250" s="69" t="s">
        <v>136</v>
      </c>
      <c r="F250" s="70">
        <v>23.333333333333336</v>
      </c>
      <c r="G250" s="67"/>
      <c r="H250" s="71"/>
      <c r="I250" s="72"/>
      <c r="J250" s="72"/>
      <c r="K250" s="34" t="s">
        <v>65</v>
      </c>
      <c r="L250" s="79">
        <v>250</v>
      </c>
      <c r="M250" s="79"/>
      <c r="N250" s="74"/>
      <c r="O250" s="81" t="s">
        <v>383</v>
      </c>
      <c r="P250" s="83">
        <v>43465.87671296296</v>
      </c>
      <c r="Q250" s="81" t="s">
        <v>406</v>
      </c>
      <c r="R250" s="81"/>
      <c r="S250" s="81"/>
      <c r="T250" s="81"/>
      <c r="U250" s="81"/>
      <c r="V250" s="84" t="s">
        <v>544</v>
      </c>
      <c r="W250" s="83">
        <v>43465.87671296296</v>
      </c>
      <c r="X250" s="84" t="s">
        <v>676</v>
      </c>
      <c r="Y250" s="81"/>
      <c r="Z250" s="81"/>
      <c r="AA250" s="87" t="s">
        <v>829</v>
      </c>
      <c r="AB250" s="87" t="s">
        <v>831</v>
      </c>
      <c r="AC250" s="81" t="b">
        <v>0</v>
      </c>
      <c r="AD250" s="81">
        <v>1</v>
      </c>
      <c r="AE250" s="87" t="s">
        <v>867</v>
      </c>
      <c r="AF250" s="81" t="b">
        <v>0</v>
      </c>
      <c r="AG250" s="81" t="s">
        <v>872</v>
      </c>
      <c r="AH250" s="81"/>
      <c r="AI250" s="87" t="s">
        <v>864</v>
      </c>
      <c r="AJ250" s="81" t="b">
        <v>0</v>
      </c>
      <c r="AK250" s="81">
        <v>0</v>
      </c>
      <c r="AL250" s="87" t="s">
        <v>864</v>
      </c>
      <c r="AM250" s="81" t="s">
        <v>876</v>
      </c>
      <c r="AN250" s="81" t="b">
        <v>0</v>
      </c>
      <c r="AO250" s="87" t="s">
        <v>831</v>
      </c>
      <c r="AP250" s="81" t="s">
        <v>214</v>
      </c>
      <c r="AQ250" s="81">
        <v>0</v>
      </c>
      <c r="AR250" s="81">
        <v>0</v>
      </c>
      <c r="AS250" s="81"/>
      <c r="AT250" s="81"/>
      <c r="AU250" s="81"/>
      <c r="AV250" s="81"/>
      <c r="AW250" s="81"/>
      <c r="AX250" s="81"/>
      <c r="AY250" s="81"/>
      <c r="AZ250" s="81"/>
      <c r="BA250">
        <v>4</v>
      </c>
      <c r="BB250" s="80" t="str">
        <f>REPLACE(INDEX(GroupVertices[Group],MATCH(Edges[[#This Row],[Vertex 1]],GroupVertices[Vertex],0)),1,1,"")</f>
        <v>2</v>
      </c>
      <c r="BC250" s="80" t="str">
        <f>REPLACE(INDEX(GroupVertices[Group],MATCH(Edges[[#This Row],[Vertex 2]],GroupVertices[Vertex],0)),1,1,"")</f>
        <v>1</v>
      </c>
      <c r="BD250" s="48"/>
      <c r="BE250" s="49"/>
      <c r="BF250" s="48"/>
      <c r="BG250" s="49"/>
      <c r="BH250" s="48"/>
      <c r="BI250" s="49"/>
      <c r="BJ250" s="48"/>
      <c r="BK250" s="49"/>
      <c r="BL250" s="48"/>
    </row>
    <row r="251" spans="1:64" ht="15">
      <c r="A251" s="66" t="s">
        <v>365</v>
      </c>
      <c r="B251" s="66" t="s">
        <v>291</v>
      </c>
      <c r="C251" s="67" t="s">
        <v>2088</v>
      </c>
      <c r="D251" s="68">
        <v>10</v>
      </c>
      <c r="E251" s="69" t="s">
        <v>136</v>
      </c>
      <c r="F251" s="70">
        <v>8.88888888888889</v>
      </c>
      <c r="G251" s="67"/>
      <c r="H251" s="71"/>
      <c r="I251" s="72"/>
      <c r="J251" s="72"/>
      <c r="K251" s="34" t="s">
        <v>66</v>
      </c>
      <c r="L251" s="79">
        <v>251</v>
      </c>
      <c r="M251" s="79"/>
      <c r="N251" s="74"/>
      <c r="O251" s="81" t="s">
        <v>384</v>
      </c>
      <c r="P251" s="83">
        <v>43461.85534722222</v>
      </c>
      <c r="Q251" s="81" t="s">
        <v>410</v>
      </c>
      <c r="R251" s="81"/>
      <c r="S251" s="81"/>
      <c r="T251" s="81"/>
      <c r="U251" s="81"/>
      <c r="V251" s="84" t="s">
        <v>546</v>
      </c>
      <c r="W251" s="83">
        <v>43461.85534722222</v>
      </c>
      <c r="X251" s="84" t="s">
        <v>681</v>
      </c>
      <c r="Y251" s="81"/>
      <c r="Z251" s="81"/>
      <c r="AA251" s="87" t="s">
        <v>834</v>
      </c>
      <c r="AB251" s="87" t="s">
        <v>852</v>
      </c>
      <c r="AC251" s="81" t="b">
        <v>0</v>
      </c>
      <c r="AD251" s="81">
        <v>1</v>
      </c>
      <c r="AE251" s="87" t="s">
        <v>865</v>
      </c>
      <c r="AF251" s="81" t="b">
        <v>0</v>
      </c>
      <c r="AG251" s="81" t="s">
        <v>872</v>
      </c>
      <c r="AH251" s="81"/>
      <c r="AI251" s="87" t="s">
        <v>864</v>
      </c>
      <c r="AJ251" s="81" t="b">
        <v>0</v>
      </c>
      <c r="AK251" s="81">
        <v>0</v>
      </c>
      <c r="AL251" s="87" t="s">
        <v>864</v>
      </c>
      <c r="AM251" s="81" t="s">
        <v>878</v>
      </c>
      <c r="AN251" s="81" t="b">
        <v>0</v>
      </c>
      <c r="AO251" s="87" t="s">
        <v>852</v>
      </c>
      <c r="AP251" s="81" t="s">
        <v>214</v>
      </c>
      <c r="AQ251" s="81">
        <v>0</v>
      </c>
      <c r="AR251" s="81">
        <v>0</v>
      </c>
      <c r="AS251" s="81"/>
      <c r="AT251" s="81"/>
      <c r="AU251" s="81"/>
      <c r="AV251" s="81"/>
      <c r="AW251" s="81"/>
      <c r="AX251" s="81"/>
      <c r="AY251" s="81"/>
      <c r="AZ251" s="81"/>
      <c r="BA251">
        <v>9</v>
      </c>
      <c r="BB251" s="80" t="str">
        <f>REPLACE(INDEX(GroupVertices[Group],MATCH(Edges[[#This Row],[Vertex 1]],GroupVertices[Vertex],0)),1,1,"")</f>
        <v>2</v>
      </c>
      <c r="BC251" s="80" t="str">
        <f>REPLACE(INDEX(GroupVertices[Group],MATCH(Edges[[#This Row],[Vertex 2]],GroupVertices[Vertex],0)),1,1,"")</f>
        <v>1</v>
      </c>
      <c r="BD251" s="48">
        <v>0</v>
      </c>
      <c r="BE251" s="49">
        <v>0</v>
      </c>
      <c r="BF251" s="48">
        <v>1</v>
      </c>
      <c r="BG251" s="49">
        <v>5.555555555555555</v>
      </c>
      <c r="BH251" s="48">
        <v>0</v>
      </c>
      <c r="BI251" s="49">
        <v>0</v>
      </c>
      <c r="BJ251" s="48">
        <v>17</v>
      </c>
      <c r="BK251" s="49">
        <v>94.44444444444444</v>
      </c>
      <c r="BL251" s="48">
        <v>18</v>
      </c>
    </row>
    <row r="252" spans="1:64" ht="15">
      <c r="A252" s="66" t="s">
        <v>365</v>
      </c>
      <c r="B252" s="66" t="s">
        <v>291</v>
      </c>
      <c r="C252" s="67" t="s">
        <v>2088</v>
      </c>
      <c r="D252" s="68">
        <v>10</v>
      </c>
      <c r="E252" s="69" t="s">
        <v>136</v>
      </c>
      <c r="F252" s="70">
        <v>8.88888888888889</v>
      </c>
      <c r="G252" s="67"/>
      <c r="H252" s="71"/>
      <c r="I252" s="72"/>
      <c r="J252" s="72"/>
      <c r="K252" s="34" t="s">
        <v>66</v>
      </c>
      <c r="L252" s="79">
        <v>252</v>
      </c>
      <c r="M252" s="79"/>
      <c r="N252" s="74"/>
      <c r="O252" s="81" t="s">
        <v>384</v>
      </c>
      <c r="P252" s="83">
        <v>43461.88421296296</v>
      </c>
      <c r="Q252" s="81" t="s">
        <v>411</v>
      </c>
      <c r="R252" s="81"/>
      <c r="S252" s="81"/>
      <c r="T252" s="81"/>
      <c r="U252" s="81"/>
      <c r="V252" s="84" t="s">
        <v>546</v>
      </c>
      <c r="W252" s="83">
        <v>43461.88421296296</v>
      </c>
      <c r="X252" s="84" t="s">
        <v>682</v>
      </c>
      <c r="Y252" s="81"/>
      <c r="Z252" s="81"/>
      <c r="AA252" s="87" t="s">
        <v>835</v>
      </c>
      <c r="AB252" s="87" t="s">
        <v>858</v>
      </c>
      <c r="AC252" s="81" t="b">
        <v>0</v>
      </c>
      <c r="AD252" s="81">
        <v>2</v>
      </c>
      <c r="AE252" s="87" t="s">
        <v>865</v>
      </c>
      <c r="AF252" s="81" t="b">
        <v>0</v>
      </c>
      <c r="AG252" s="81" t="s">
        <v>872</v>
      </c>
      <c r="AH252" s="81"/>
      <c r="AI252" s="87" t="s">
        <v>864</v>
      </c>
      <c r="AJ252" s="81" t="b">
        <v>0</v>
      </c>
      <c r="AK252" s="81">
        <v>0</v>
      </c>
      <c r="AL252" s="87" t="s">
        <v>864</v>
      </c>
      <c r="AM252" s="81" t="s">
        <v>878</v>
      </c>
      <c r="AN252" s="81" t="b">
        <v>0</v>
      </c>
      <c r="AO252" s="87" t="s">
        <v>858</v>
      </c>
      <c r="AP252" s="81" t="s">
        <v>214</v>
      </c>
      <c r="AQ252" s="81">
        <v>0</v>
      </c>
      <c r="AR252" s="81">
        <v>0</v>
      </c>
      <c r="AS252" s="81"/>
      <c r="AT252" s="81"/>
      <c r="AU252" s="81"/>
      <c r="AV252" s="81"/>
      <c r="AW252" s="81"/>
      <c r="AX252" s="81"/>
      <c r="AY252" s="81"/>
      <c r="AZ252" s="81"/>
      <c r="BA252">
        <v>9</v>
      </c>
      <c r="BB252" s="80" t="str">
        <f>REPLACE(INDEX(GroupVertices[Group],MATCH(Edges[[#This Row],[Vertex 1]],GroupVertices[Vertex],0)),1,1,"")</f>
        <v>2</v>
      </c>
      <c r="BC252" s="80" t="str">
        <f>REPLACE(INDEX(GroupVertices[Group],MATCH(Edges[[#This Row],[Vertex 2]],GroupVertices[Vertex],0)),1,1,"")</f>
        <v>1</v>
      </c>
      <c r="BD252" s="48">
        <v>3</v>
      </c>
      <c r="BE252" s="49">
        <v>7.894736842105263</v>
      </c>
      <c r="BF252" s="48">
        <v>1</v>
      </c>
      <c r="BG252" s="49">
        <v>2.6315789473684212</v>
      </c>
      <c r="BH252" s="48">
        <v>0</v>
      </c>
      <c r="BI252" s="49">
        <v>0</v>
      </c>
      <c r="BJ252" s="48">
        <v>34</v>
      </c>
      <c r="BK252" s="49">
        <v>89.47368421052632</v>
      </c>
      <c r="BL252" s="48">
        <v>38</v>
      </c>
    </row>
    <row r="253" spans="1:64" ht="15">
      <c r="A253" s="66" t="s">
        <v>365</v>
      </c>
      <c r="B253" s="66" t="s">
        <v>291</v>
      </c>
      <c r="C253" s="67" t="s">
        <v>2088</v>
      </c>
      <c r="D253" s="68">
        <v>10</v>
      </c>
      <c r="E253" s="69" t="s">
        <v>136</v>
      </c>
      <c r="F253" s="70">
        <v>8.88888888888889</v>
      </c>
      <c r="G253" s="67"/>
      <c r="H253" s="71"/>
      <c r="I253" s="72"/>
      <c r="J253" s="72"/>
      <c r="K253" s="34" t="s">
        <v>66</v>
      </c>
      <c r="L253" s="79">
        <v>253</v>
      </c>
      <c r="M253" s="79"/>
      <c r="N253" s="74"/>
      <c r="O253" s="81" t="s">
        <v>384</v>
      </c>
      <c r="P253" s="83">
        <v>43461.88895833334</v>
      </c>
      <c r="Q253" s="81" t="s">
        <v>412</v>
      </c>
      <c r="R253" s="81"/>
      <c r="S253" s="81"/>
      <c r="T253" s="81"/>
      <c r="U253" s="81"/>
      <c r="V253" s="84" t="s">
        <v>546</v>
      </c>
      <c r="W253" s="83">
        <v>43461.88895833334</v>
      </c>
      <c r="X253" s="84" t="s">
        <v>683</v>
      </c>
      <c r="Y253" s="81"/>
      <c r="Z253" s="81"/>
      <c r="AA253" s="87" t="s">
        <v>836</v>
      </c>
      <c r="AB253" s="87" t="s">
        <v>859</v>
      </c>
      <c r="AC253" s="81" t="b">
        <v>0</v>
      </c>
      <c r="AD253" s="81">
        <v>0</v>
      </c>
      <c r="AE253" s="87" t="s">
        <v>865</v>
      </c>
      <c r="AF253" s="81" t="b">
        <v>0</v>
      </c>
      <c r="AG253" s="81" t="s">
        <v>872</v>
      </c>
      <c r="AH253" s="81"/>
      <c r="AI253" s="87" t="s">
        <v>864</v>
      </c>
      <c r="AJ253" s="81" t="b">
        <v>0</v>
      </c>
      <c r="AK253" s="81">
        <v>0</v>
      </c>
      <c r="AL253" s="87" t="s">
        <v>864</v>
      </c>
      <c r="AM253" s="81" t="s">
        <v>878</v>
      </c>
      <c r="AN253" s="81" t="b">
        <v>0</v>
      </c>
      <c r="AO253" s="87" t="s">
        <v>859</v>
      </c>
      <c r="AP253" s="81" t="s">
        <v>214</v>
      </c>
      <c r="AQ253" s="81">
        <v>0</v>
      </c>
      <c r="AR253" s="81">
        <v>0</v>
      </c>
      <c r="AS253" s="81"/>
      <c r="AT253" s="81"/>
      <c r="AU253" s="81"/>
      <c r="AV253" s="81"/>
      <c r="AW253" s="81"/>
      <c r="AX253" s="81"/>
      <c r="AY253" s="81"/>
      <c r="AZ253" s="81"/>
      <c r="BA253">
        <v>9</v>
      </c>
      <c r="BB253" s="80" t="str">
        <f>REPLACE(INDEX(GroupVertices[Group],MATCH(Edges[[#This Row],[Vertex 1]],GroupVertices[Vertex],0)),1,1,"")</f>
        <v>2</v>
      </c>
      <c r="BC253" s="80" t="str">
        <f>REPLACE(INDEX(GroupVertices[Group],MATCH(Edges[[#This Row],[Vertex 2]],GroupVertices[Vertex],0)),1,1,"")</f>
        <v>1</v>
      </c>
      <c r="BD253" s="48">
        <v>3</v>
      </c>
      <c r="BE253" s="49">
        <v>6.382978723404255</v>
      </c>
      <c r="BF253" s="48">
        <v>0</v>
      </c>
      <c r="BG253" s="49">
        <v>0</v>
      </c>
      <c r="BH253" s="48">
        <v>0</v>
      </c>
      <c r="BI253" s="49">
        <v>0</v>
      </c>
      <c r="BJ253" s="48">
        <v>44</v>
      </c>
      <c r="BK253" s="49">
        <v>93.61702127659575</v>
      </c>
      <c r="BL253" s="48">
        <v>47</v>
      </c>
    </row>
    <row r="254" spans="1:64" ht="15">
      <c r="A254" s="66" t="s">
        <v>365</v>
      </c>
      <c r="B254" s="66" t="s">
        <v>291</v>
      </c>
      <c r="C254" s="67" t="s">
        <v>2088</v>
      </c>
      <c r="D254" s="68">
        <v>10</v>
      </c>
      <c r="E254" s="69" t="s">
        <v>136</v>
      </c>
      <c r="F254" s="70">
        <v>8.88888888888889</v>
      </c>
      <c r="G254" s="67"/>
      <c r="H254" s="71"/>
      <c r="I254" s="72"/>
      <c r="J254" s="72"/>
      <c r="K254" s="34" t="s">
        <v>66</v>
      </c>
      <c r="L254" s="79">
        <v>254</v>
      </c>
      <c r="M254" s="79"/>
      <c r="N254" s="74"/>
      <c r="O254" s="81" t="s">
        <v>384</v>
      </c>
      <c r="P254" s="83">
        <v>43461.89424768519</v>
      </c>
      <c r="Q254" s="81" t="s">
        <v>413</v>
      </c>
      <c r="R254" s="81"/>
      <c r="S254" s="81"/>
      <c r="T254" s="81"/>
      <c r="U254" s="84" t="s">
        <v>430</v>
      </c>
      <c r="V254" s="84" t="s">
        <v>430</v>
      </c>
      <c r="W254" s="83">
        <v>43461.89424768519</v>
      </c>
      <c r="X254" s="84" t="s">
        <v>684</v>
      </c>
      <c r="Y254" s="81"/>
      <c r="Z254" s="81"/>
      <c r="AA254" s="87" t="s">
        <v>837</v>
      </c>
      <c r="AB254" s="87" t="s">
        <v>860</v>
      </c>
      <c r="AC254" s="81" t="b">
        <v>0</v>
      </c>
      <c r="AD254" s="81">
        <v>1</v>
      </c>
      <c r="AE254" s="87" t="s">
        <v>865</v>
      </c>
      <c r="AF254" s="81" t="b">
        <v>0</v>
      </c>
      <c r="AG254" s="81" t="s">
        <v>872</v>
      </c>
      <c r="AH254" s="81"/>
      <c r="AI254" s="87" t="s">
        <v>864</v>
      </c>
      <c r="AJ254" s="81" t="b">
        <v>0</v>
      </c>
      <c r="AK254" s="81">
        <v>0</v>
      </c>
      <c r="AL254" s="87" t="s">
        <v>864</v>
      </c>
      <c r="AM254" s="81" t="s">
        <v>878</v>
      </c>
      <c r="AN254" s="81" t="b">
        <v>0</v>
      </c>
      <c r="AO254" s="87" t="s">
        <v>860</v>
      </c>
      <c r="AP254" s="81" t="s">
        <v>214</v>
      </c>
      <c r="AQ254" s="81">
        <v>0</v>
      </c>
      <c r="AR254" s="81">
        <v>0</v>
      </c>
      <c r="AS254" s="81"/>
      <c r="AT254" s="81"/>
      <c r="AU254" s="81"/>
      <c r="AV254" s="81"/>
      <c r="AW254" s="81"/>
      <c r="AX254" s="81"/>
      <c r="AY254" s="81"/>
      <c r="AZ254" s="81"/>
      <c r="BA254">
        <v>9</v>
      </c>
      <c r="BB254" s="80" t="str">
        <f>REPLACE(INDEX(GroupVertices[Group],MATCH(Edges[[#This Row],[Vertex 1]],GroupVertices[Vertex],0)),1,1,"")</f>
        <v>2</v>
      </c>
      <c r="BC254" s="80" t="str">
        <f>REPLACE(INDEX(GroupVertices[Group],MATCH(Edges[[#This Row],[Vertex 2]],GroupVertices[Vertex],0)),1,1,"")</f>
        <v>1</v>
      </c>
      <c r="BD254" s="48">
        <v>0</v>
      </c>
      <c r="BE254" s="49">
        <v>0</v>
      </c>
      <c r="BF254" s="48">
        <v>0</v>
      </c>
      <c r="BG254" s="49">
        <v>0</v>
      </c>
      <c r="BH254" s="48">
        <v>0</v>
      </c>
      <c r="BI254" s="49">
        <v>0</v>
      </c>
      <c r="BJ254" s="48">
        <v>14</v>
      </c>
      <c r="BK254" s="49">
        <v>100</v>
      </c>
      <c r="BL254" s="48">
        <v>14</v>
      </c>
    </row>
    <row r="255" spans="1:64" ht="15">
      <c r="A255" s="66" t="s">
        <v>365</v>
      </c>
      <c r="B255" s="66" t="s">
        <v>291</v>
      </c>
      <c r="C255" s="67" t="s">
        <v>2088</v>
      </c>
      <c r="D255" s="68">
        <v>10</v>
      </c>
      <c r="E255" s="69" t="s">
        <v>136</v>
      </c>
      <c r="F255" s="70">
        <v>8.88888888888889</v>
      </c>
      <c r="G255" s="67"/>
      <c r="H255" s="71"/>
      <c r="I255" s="72"/>
      <c r="J255" s="72"/>
      <c r="K255" s="34" t="s">
        <v>66</v>
      </c>
      <c r="L255" s="79">
        <v>255</v>
      </c>
      <c r="M255" s="79"/>
      <c r="N255" s="74"/>
      <c r="O255" s="81" t="s">
        <v>384</v>
      </c>
      <c r="P255" s="83">
        <v>43461.90052083333</v>
      </c>
      <c r="Q255" s="81" t="s">
        <v>414</v>
      </c>
      <c r="R255" s="81"/>
      <c r="S255" s="81"/>
      <c r="T255" s="81"/>
      <c r="U255" s="81"/>
      <c r="V255" s="84" t="s">
        <v>546</v>
      </c>
      <c r="W255" s="83">
        <v>43461.90052083333</v>
      </c>
      <c r="X255" s="84" t="s">
        <v>685</v>
      </c>
      <c r="Y255" s="81"/>
      <c r="Z255" s="81"/>
      <c r="AA255" s="87" t="s">
        <v>838</v>
      </c>
      <c r="AB255" s="87" t="s">
        <v>861</v>
      </c>
      <c r="AC255" s="81" t="b">
        <v>0</v>
      </c>
      <c r="AD255" s="81">
        <v>0</v>
      </c>
      <c r="AE255" s="87" t="s">
        <v>865</v>
      </c>
      <c r="AF255" s="81" t="b">
        <v>0</v>
      </c>
      <c r="AG255" s="81" t="s">
        <v>872</v>
      </c>
      <c r="AH255" s="81"/>
      <c r="AI255" s="87" t="s">
        <v>864</v>
      </c>
      <c r="AJ255" s="81" t="b">
        <v>0</v>
      </c>
      <c r="AK255" s="81">
        <v>0</v>
      </c>
      <c r="AL255" s="87" t="s">
        <v>864</v>
      </c>
      <c r="AM255" s="81" t="s">
        <v>878</v>
      </c>
      <c r="AN255" s="81" t="b">
        <v>0</v>
      </c>
      <c r="AO255" s="87" t="s">
        <v>861</v>
      </c>
      <c r="AP255" s="81" t="s">
        <v>214</v>
      </c>
      <c r="AQ255" s="81">
        <v>0</v>
      </c>
      <c r="AR255" s="81">
        <v>0</v>
      </c>
      <c r="AS255" s="81"/>
      <c r="AT255" s="81"/>
      <c r="AU255" s="81"/>
      <c r="AV255" s="81"/>
      <c r="AW255" s="81"/>
      <c r="AX255" s="81"/>
      <c r="AY255" s="81"/>
      <c r="AZ255" s="81"/>
      <c r="BA255">
        <v>9</v>
      </c>
      <c r="BB255" s="80" t="str">
        <f>REPLACE(INDEX(GroupVertices[Group],MATCH(Edges[[#This Row],[Vertex 1]],GroupVertices[Vertex],0)),1,1,"")</f>
        <v>2</v>
      </c>
      <c r="BC255" s="80" t="str">
        <f>REPLACE(INDEX(GroupVertices[Group],MATCH(Edges[[#This Row],[Vertex 2]],GroupVertices[Vertex],0)),1,1,"")</f>
        <v>1</v>
      </c>
      <c r="BD255" s="48">
        <v>1</v>
      </c>
      <c r="BE255" s="49">
        <v>2.9411764705882355</v>
      </c>
      <c r="BF255" s="48">
        <v>1</v>
      </c>
      <c r="BG255" s="49">
        <v>2.9411764705882355</v>
      </c>
      <c r="BH255" s="48">
        <v>0</v>
      </c>
      <c r="BI255" s="49">
        <v>0</v>
      </c>
      <c r="BJ255" s="48">
        <v>32</v>
      </c>
      <c r="BK255" s="49">
        <v>94.11764705882354</v>
      </c>
      <c r="BL255" s="48">
        <v>34</v>
      </c>
    </row>
    <row r="256" spans="1:64" ht="15">
      <c r="A256" s="66" t="s">
        <v>365</v>
      </c>
      <c r="B256" s="66" t="s">
        <v>291</v>
      </c>
      <c r="C256" s="67" t="s">
        <v>2088</v>
      </c>
      <c r="D256" s="68">
        <v>10</v>
      </c>
      <c r="E256" s="69" t="s">
        <v>136</v>
      </c>
      <c r="F256" s="70">
        <v>8.88888888888889</v>
      </c>
      <c r="G256" s="67"/>
      <c r="H256" s="71"/>
      <c r="I256" s="72"/>
      <c r="J256" s="72"/>
      <c r="K256" s="34" t="s">
        <v>66</v>
      </c>
      <c r="L256" s="79">
        <v>256</v>
      </c>
      <c r="M256" s="79"/>
      <c r="N256" s="74"/>
      <c r="O256" s="81" t="s">
        <v>384</v>
      </c>
      <c r="P256" s="83">
        <v>43461.90770833333</v>
      </c>
      <c r="Q256" s="81" t="s">
        <v>415</v>
      </c>
      <c r="R256" s="81"/>
      <c r="S256" s="81"/>
      <c r="T256" s="81" t="s">
        <v>427</v>
      </c>
      <c r="U256" s="81"/>
      <c r="V256" s="84" t="s">
        <v>546</v>
      </c>
      <c r="W256" s="83">
        <v>43461.90770833333</v>
      </c>
      <c r="X256" s="84" t="s">
        <v>686</v>
      </c>
      <c r="Y256" s="81"/>
      <c r="Z256" s="81"/>
      <c r="AA256" s="87" t="s">
        <v>839</v>
      </c>
      <c r="AB256" s="87" t="s">
        <v>862</v>
      </c>
      <c r="AC256" s="81" t="b">
        <v>0</v>
      </c>
      <c r="AD256" s="81">
        <v>0</v>
      </c>
      <c r="AE256" s="87" t="s">
        <v>865</v>
      </c>
      <c r="AF256" s="81" t="b">
        <v>0</v>
      </c>
      <c r="AG256" s="81" t="s">
        <v>872</v>
      </c>
      <c r="AH256" s="81"/>
      <c r="AI256" s="87" t="s">
        <v>864</v>
      </c>
      <c r="AJ256" s="81" t="b">
        <v>0</v>
      </c>
      <c r="AK256" s="81">
        <v>0</v>
      </c>
      <c r="AL256" s="87" t="s">
        <v>864</v>
      </c>
      <c r="AM256" s="81" t="s">
        <v>878</v>
      </c>
      <c r="AN256" s="81" t="b">
        <v>0</v>
      </c>
      <c r="AO256" s="87" t="s">
        <v>862</v>
      </c>
      <c r="AP256" s="81" t="s">
        <v>214</v>
      </c>
      <c r="AQ256" s="81">
        <v>0</v>
      </c>
      <c r="AR256" s="81">
        <v>0</v>
      </c>
      <c r="AS256" s="81"/>
      <c r="AT256" s="81"/>
      <c r="AU256" s="81"/>
      <c r="AV256" s="81"/>
      <c r="AW256" s="81"/>
      <c r="AX256" s="81"/>
      <c r="AY256" s="81"/>
      <c r="AZ256" s="81"/>
      <c r="BA256">
        <v>9</v>
      </c>
      <c r="BB256" s="80" t="str">
        <f>REPLACE(INDEX(GroupVertices[Group],MATCH(Edges[[#This Row],[Vertex 1]],GroupVertices[Vertex],0)),1,1,"")</f>
        <v>2</v>
      </c>
      <c r="BC256" s="80" t="str">
        <f>REPLACE(INDEX(GroupVertices[Group],MATCH(Edges[[#This Row],[Vertex 2]],GroupVertices[Vertex],0)),1,1,"")</f>
        <v>1</v>
      </c>
      <c r="BD256" s="48">
        <v>3</v>
      </c>
      <c r="BE256" s="49">
        <v>7.894736842105263</v>
      </c>
      <c r="BF256" s="48">
        <v>0</v>
      </c>
      <c r="BG256" s="49">
        <v>0</v>
      </c>
      <c r="BH256" s="48">
        <v>0</v>
      </c>
      <c r="BI256" s="49">
        <v>0</v>
      </c>
      <c r="BJ256" s="48">
        <v>35</v>
      </c>
      <c r="BK256" s="49">
        <v>92.10526315789474</v>
      </c>
      <c r="BL256" s="48">
        <v>38</v>
      </c>
    </row>
    <row r="257" spans="1:64" ht="15">
      <c r="A257" s="66" t="s">
        <v>365</v>
      </c>
      <c r="B257" s="66" t="s">
        <v>291</v>
      </c>
      <c r="C257" s="67" t="s">
        <v>2085</v>
      </c>
      <c r="D257" s="68">
        <v>3</v>
      </c>
      <c r="E257" s="69" t="s">
        <v>132</v>
      </c>
      <c r="F257" s="70">
        <v>32</v>
      </c>
      <c r="G257" s="67"/>
      <c r="H257" s="71"/>
      <c r="I257" s="72"/>
      <c r="J257" s="72"/>
      <c r="K257" s="34" t="s">
        <v>66</v>
      </c>
      <c r="L257" s="79">
        <v>257</v>
      </c>
      <c r="M257" s="79"/>
      <c r="N257" s="74"/>
      <c r="O257" s="81" t="s">
        <v>382</v>
      </c>
      <c r="P257" s="83">
        <v>43462.76672453704</v>
      </c>
      <c r="Q257" s="81" t="s">
        <v>385</v>
      </c>
      <c r="R257" s="81"/>
      <c r="S257" s="81"/>
      <c r="T257" s="81"/>
      <c r="U257" s="81"/>
      <c r="V257" s="84" t="s">
        <v>546</v>
      </c>
      <c r="W257" s="83">
        <v>43462.76672453704</v>
      </c>
      <c r="X257" s="84" t="s">
        <v>701</v>
      </c>
      <c r="Y257" s="81"/>
      <c r="Z257" s="81"/>
      <c r="AA257" s="87" t="s">
        <v>854</v>
      </c>
      <c r="AB257" s="81"/>
      <c r="AC257" s="81" t="b">
        <v>0</v>
      </c>
      <c r="AD257" s="81">
        <v>0</v>
      </c>
      <c r="AE257" s="87" t="s">
        <v>864</v>
      </c>
      <c r="AF257" s="81" t="b">
        <v>0</v>
      </c>
      <c r="AG257" s="81" t="s">
        <v>872</v>
      </c>
      <c r="AH257" s="81"/>
      <c r="AI257" s="87" t="s">
        <v>864</v>
      </c>
      <c r="AJ257" s="81" t="b">
        <v>0</v>
      </c>
      <c r="AK257" s="81">
        <v>105</v>
      </c>
      <c r="AL257" s="87" t="s">
        <v>852</v>
      </c>
      <c r="AM257" s="81" t="s">
        <v>878</v>
      </c>
      <c r="AN257" s="81" t="b">
        <v>0</v>
      </c>
      <c r="AO257" s="87" t="s">
        <v>852</v>
      </c>
      <c r="AP257" s="81" t="s">
        <v>214</v>
      </c>
      <c r="AQ257" s="81">
        <v>0</v>
      </c>
      <c r="AR257" s="81">
        <v>0</v>
      </c>
      <c r="AS257" s="81"/>
      <c r="AT257" s="81"/>
      <c r="AU257" s="81"/>
      <c r="AV257" s="81"/>
      <c r="AW257" s="81"/>
      <c r="AX257" s="81"/>
      <c r="AY257" s="81"/>
      <c r="AZ257" s="81"/>
      <c r="BA257">
        <v>1</v>
      </c>
      <c r="BB257" s="80" t="str">
        <f>REPLACE(INDEX(GroupVertices[Group],MATCH(Edges[[#This Row],[Vertex 1]],GroupVertices[Vertex],0)),1,1,"")</f>
        <v>2</v>
      </c>
      <c r="BC257" s="80" t="str">
        <f>REPLACE(INDEX(GroupVertices[Group],MATCH(Edges[[#This Row],[Vertex 2]],GroupVertices[Vertex],0)),1,1,"")</f>
        <v>1</v>
      </c>
      <c r="BD257" s="48">
        <v>0</v>
      </c>
      <c r="BE257" s="49">
        <v>0</v>
      </c>
      <c r="BF257" s="48">
        <v>1</v>
      </c>
      <c r="BG257" s="49">
        <v>2.7027027027027026</v>
      </c>
      <c r="BH257" s="48">
        <v>0</v>
      </c>
      <c r="BI257" s="49">
        <v>0</v>
      </c>
      <c r="BJ257" s="48">
        <v>36</v>
      </c>
      <c r="BK257" s="49">
        <v>97.29729729729729</v>
      </c>
      <c r="BL257" s="48">
        <v>37</v>
      </c>
    </row>
    <row r="258" spans="1:64" ht="15">
      <c r="A258" s="66" t="s">
        <v>365</v>
      </c>
      <c r="B258" s="66" t="s">
        <v>291</v>
      </c>
      <c r="C258" s="67" t="s">
        <v>2088</v>
      </c>
      <c r="D258" s="68">
        <v>10</v>
      </c>
      <c r="E258" s="69" t="s">
        <v>136</v>
      </c>
      <c r="F258" s="70">
        <v>8.88888888888889</v>
      </c>
      <c r="G258" s="67"/>
      <c r="H258" s="71"/>
      <c r="I258" s="72"/>
      <c r="J258" s="72"/>
      <c r="K258" s="34" t="s">
        <v>66</v>
      </c>
      <c r="L258" s="79">
        <v>258</v>
      </c>
      <c r="M258" s="79"/>
      <c r="N258" s="74"/>
      <c r="O258" s="81" t="s">
        <v>384</v>
      </c>
      <c r="P258" s="83">
        <v>43465.783125</v>
      </c>
      <c r="Q258" s="81" t="s">
        <v>420</v>
      </c>
      <c r="R258" s="81"/>
      <c r="S258" s="81"/>
      <c r="T258" s="81"/>
      <c r="U258" s="81"/>
      <c r="V258" s="84" t="s">
        <v>546</v>
      </c>
      <c r="W258" s="83">
        <v>43465.783125</v>
      </c>
      <c r="X258" s="84" t="s">
        <v>692</v>
      </c>
      <c r="Y258" s="81"/>
      <c r="Z258" s="81"/>
      <c r="AA258" s="87" t="s">
        <v>845</v>
      </c>
      <c r="AB258" s="87" t="s">
        <v>840</v>
      </c>
      <c r="AC258" s="81" t="b">
        <v>0</v>
      </c>
      <c r="AD258" s="81">
        <v>1</v>
      </c>
      <c r="AE258" s="87" t="s">
        <v>865</v>
      </c>
      <c r="AF258" s="81" t="b">
        <v>0</v>
      </c>
      <c r="AG258" s="81" t="s">
        <v>872</v>
      </c>
      <c r="AH258" s="81"/>
      <c r="AI258" s="87" t="s">
        <v>864</v>
      </c>
      <c r="AJ258" s="81" t="b">
        <v>0</v>
      </c>
      <c r="AK258" s="81">
        <v>0</v>
      </c>
      <c r="AL258" s="87" t="s">
        <v>864</v>
      </c>
      <c r="AM258" s="81" t="s">
        <v>878</v>
      </c>
      <c r="AN258" s="81" t="b">
        <v>0</v>
      </c>
      <c r="AO258" s="87" t="s">
        <v>840</v>
      </c>
      <c r="AP258" s="81" t="s">
        <v>214</v>
      </c>
      <c r="AQ258" s="81">
        <v>0</v>
      </c>
      <c r="AR258" s="81">
        <v>0</v>
      </c>
      <c r="AS258" s="81"/>
      <c r="AT258" s="81"/>
      <c r="AU258" s="81"/>
      <c r="AV258" s="81"/>
      <c r="AW258" s="81"/>
      <c r="AX258" s="81"/>
      <c r="AY258" s="81"/>
      <c r="AZ258" s="81"/>
      <c r="BA258">
        <v>9</v>
      </c>
      <c r="BB258" s="80" t="str">
        <f>REPLACE(INDEX(GroupVertices[Group],MATCH(Edges[[#This Row],[Vertex 1]],GroupVertices[Vertex],0)),1,1,"")</f>
        <v>2</v>
      </c>
      <c r="BC258" s="80" t="str">
        <f>REPLACE(INDEX(GroupVertices[Group],MATCH(Edges[[#This Row],[Vertex 2]],GroupVertices[Vertex],0)),1,1,"")</f>
        <v>1</v>
      </c>
      <c r="BD258" s="48"/>
      <c r="BE258" s="49"/>
      <c r="BF258" s="48"/>
      <c r="BG258" s="49"/>
      <c r="BH258" s="48"/>
      <c r="BI258" s="49"/>
      <c r="BJ258" s="48"/>
      <c r="BK258" s="49"/>
      <c r="BL258" s="48"/>
    </row>
    <row r="259" spans="1:64" ht="15">
      <c r="A259" s="66" t="s">
        <v>365</v>
      </c>
      <c r="B259" s="66" t="s">
        <v>291</v>
      </c>
      <c r="C259" s="67" t="s">
        <v>2088</v>
      </c>
      <c r="D259" s="68">
        <v>10</v>
      </c>
      <c r="E259" s="69" t="s">
        <v>136</v>
      </c>
      <c r="F259" s="70">
        <v>8.88888888888889</v>
      </c>
      <c r="G259" s="67"/>
      <c r="H259" s="71"/>
      <c r="I259" s="72"/>
      <c r="J259" s="72"/>
      <c r="K259" s="34" t="s">
        <v>66</v>
      </c>
      <c r="L259" s="79">
        <v>259</v>
      </c>
      <c r="M259" s="79"/>
      <c r="N259" s="74"/>
      <c r="O259" s="81" t="s">
        <v>384</v>
      </c>
      <c r="P259" s="83">
        <v>43465.78497685185</v>
      </c>
      <c r="Q259" s="81" t="s">
        <v>407</v>
      </c>
      <c r="R259" s="81"/>
      <c r="S259" s="81"/>
      <c r="T259" s="81"/>
      <c r="U259" s="81"/>
      <c r="V259" s="84" t="s">
        <v>546</v>
      </c>
      <c r="W259" s="83">
        <v>43465.78497685185</v>
      </c>
      <c r="X259" s="84" t="s">
        <v>677</v>
      </c>
      <c r="Y259" s="81"/>
      <c r="Z259" s="81"/>
      <c r="AA259" s="87" t="s">
        <v>830</v>
      </c>
      <c r="AB259" s="87" t="s">
        <v>845</v>
      </c>
      <c r="AC259" s="81" t="b">
        <v>0</v>
      </c>
      <c r="AD259" s="81">
        <v>3</v>
      </c>
      <c r="AE259" s="87" t="s">
        <v>867</v>
      </c>
      <c r="AF259" s="81" t="b">
        <v>0</v>
      </c>
      <c r="AG259" s="81" t="s">
        <v>872</v>
      </c>
      <c r="AH259" s="81"/>
      <c r="AI259" s="87" t="s">
        <v>864</v>
      </c>
      <c r="AJ259" s="81" t="b">
        <v>0</v>
      </c>
      <c r="AK259" s="81">
        <v>0</v>
      </c>
      <c r="AL259" s="87" t="s">
        <v>864</v>
      </c>
      <c r="AM259" s="81" t="s">
        <v>878</v>
      </c>
      <c r="AN259" s="81" t="b">
        <v>0</v>
      </c>
      <c r="AO259" s="87" t="s">
        <v>845</v>
      </c>
      <c r="AP259" s="81" t="s">
        <v>214</v>
      </c>
      <c r="AQ259" s="81">
        <v>0</v>
      </c>
      <c r="AR259" s="81">
        <v>0</v>
      </c>
      <c r="AS259" s="81"/>
      <c r="AT259" s="81"/>
      <c r="AU259" s="81"/>
      <c r="AV259" s="81"/>
      <c r="AW259" s="81"/>
      <c r="AX259" s="81"/>
      <c r="AY259" s="81"/>
      <c r="AZ259" s="81"/>
      <c r="BA259">
        <v>9</v>
      </c>
      <c r="BB259" s="80" t="str">
        <f>REPLACE(INDEX(GroupVertices[Group],MATCH(Edges[[#This Row],[Vertex 1]],GroupVertices[Vertex],0)),1,1,"")</f>
        <v>2</v>
      </c>
      <c r="BC259" s="80" t="str">
        <f>REPLACE(INDEX(GroupVertices[Group],MATCH(Edges[[#This Row],[Vertex 2]],GroupVertices[Vertex],0)),1,1,"")</f>
        <v>1</v>
      </c>
      <c r="BD259" s="48"/>
      <c r="BE259" s="49"/>
      <c r="BF259" s="48"/>
      <c r="BG259" s="49"/>
      <c r="BH259" s="48"/>
      <c r="BI259" s="49"/>
      <c r="BJ259" s="48"/>
      <c r="BK259" s="49"/>
      <c r="BL259" s="48"/>
    </row>
    <row r="260" spans="1:64" ht="15">
      <c r="A260" s="66" t="s">
        <v>365</v>
      </c>
      <c r="B260" s="66" t="s">
        <v>291</v>
      </c>
      <c r="C260" s="67" t="s">
        <v>2088</v>
      </c>
      <c r="D260" s="68">
        <v>10</v>
      </c>
      <c r="E260" s="69" t="s">
        <v>136</v>
      </c>
      <c r="F260" s="70">
        <v>8.88888888888889</v>
      </c>
      <c r="G260" s="67"/>
      <c r="H260" s="71"/>
      <c r="I260" s="72"/>
      <c r="J260" s="72"/>
      <c r="K260" s="34" t="s">
        <v>66</v>
      </c>
      <c r="L260" s="79">
        <v>260</v>
      </c>
      <c r="M260" s="79"/>
      <c r="N260" s="74"/>
      <c r="O260" s="81" t="s">
        <v>384</v>
      </c>
      <c r="P260" s="83">
        <v>43465.78554398148</v>
      </c>
      <c r="Q260" s="81" t="s">
        <v>421</v>
      </c>
      <c r="R260" s="81"/>
      <c r="S260" s="81"/>
      <c r="T260" s="81"/>
      <c r="U260" s="81"/>
      <c r="V260" s="84" t="s">
        <v>546</v>
      </c>
      <c r="W260" s="83">
        <v>43465.78554398148</v>
      </c>
      <c r="X260" s="84" t="s">
        <v>693</v>
      </c>
      <c r="Y260" s="81"/>
      <c r="Z260" s="81"/>
      <c r="AA260" s="87" t="s">
        <v>846</v>
      </c>
      <c r="AB260" s="87" t="s">
        <v>840</v>
      </c>
      <c r="AC260" s="81" t="b">
        <v>0</v>
      </c>
      <c r="AD260" s="81">
        <v>2</v>
      </c>
      <c r="AE260" s="87" t="s">
        <v>865</v>
      </c>
      <c r="AF260" s="81" t="b">
        <v>0</v>
      </c>
      <c r="AG260" s="81" t="s">
        <v>872</v>
      </c>
      <c r="AH260" s="81"/>
      <c r="AI260" s="87" t="s">
        <v>864</v>
      </c>
      <c r="AJ260" s="81" t="b">
        <v>0</v>
      </c>
      <c r="AK260" s="81">
        <v>0</v>
      </c>
      <c r="AL260" s="87" t="s">
        <v>864</v>
      </c>
      <c r="AM260" s="81" t="s">
        <v>878</v>
      </c>
      <c r="AN260" s="81" t="b">
        <v>0</v>
      </c>
      <c r="AO260" s="87" t="s">
        <v>840</v>
      </c>
      <c r="AP260" s="81" t="s">
        <v>214</v>
      </c>
      <c r="AQ260" s="81">
        <v>0</v>
      </c>
      <c r="AR260" s="81">
        <v>0</v>
      </c>
      <c r="AS260" s="81"/>
      <c r="AT260" s="81"/>
      <c r="AU260" s="81"/>
      <c r="AV260" s="81"/>
      <c r="AW260" s="81"/>
      <c r="AX260" s="81"/>
      <c r="AY260" s="81"/>
      <c r="AZ260" s="81"/>
      <c r="BA260">
        <v>9</v>
      </c>
      <c r="BB260" s="80" t="str">
        <f>REPLACE(INDEX(GroupVertices[Group],MATCH(Edges[[#This Row],[Vertex 1]],GroupVertices[Vertex],0)),1,1,"")</f>
        <v>2</v>
      </c>
      <c r="BC260" s="80" t="str">
        <f>REPLACE(INDEX(GroupVertices[Group],MATCH(Edges[[#This Row],[Vertex 2]],GroupVertices[Vertex],0)),1,1,"")</f>
        <v>1</v>
      </c>
      <c r="BD260" s="48"/>
      <c r="BE260" s="49"/>
      <c r="BF260" s="48"/>
      <c r="BG260" s="49"/>
      <c r="BH260" s="48"/>
      <c r="BI260" s="49"/>
      <c r="BJ260" s="48"/>
      <c r="BK260" s="49"/>
      <c r="BL260" s="48"/>
    </row>
    <row r="261" spans="1:64" ht="15">
      <c r="A261" s="66" t="s">
        <v>365</v>
      </c>
      <c r="B261" s="66" t="s">
        <v>291</v>
      </c>
      <c r="C261" s="67" t="s">
        <v>2086</v>
      </c>
      <c r="D261" s="68">
        <v>4.75</v>
      </c>
      <c r="E261" s="69" t="s">
        <v>136</v>
      </c>
      <c r="F261" s="70">
        <v>29.11111111111111</v>
      </c>
      <c r="G261" s="67"/>
      <c r="H261" s="71"/>
      <c r="I261" s="72"/>
      <c r="J261" s="72"/>
      <c r="K261" s="34" t="s">
        <v>66</v>
      </c>
      <c r="L261" s="79">
        <v>261</v>
      </c>
      <c r="M261" s="79"/>
      <c r="N261" s="74"/>
      <c r="O261" s="81" t="s">
        <v>383</v>
      </c>
      <c r="P261" s="83">
        <v>43465.873194444444</v>
      </c>
      <c r="Q261" s="81" t="s">
        <v>408</v>
      </c>
      <c r="R261" s="81"/>
      <c r="S261" s="81"/>
      <c r="T261" s="81"/>
      <c r="U261" s="81"/>
      <c r="V261" s="84" t="s">
        <v>546</v>
      </c>
      <c r="W261" s="83">
        <v>43465.873194444444</v>
      </c>
      <c r="X261" s="84" t="s">
        <v>678</v>
      </c>
      <c r="Y261" s="81"/>
      <c r="Z261" s="81"/>
      <c r="AA261" s="87" t="s">
        <v>831</v>
      </c>
      <c r="AB261" s="87" t="s">
        <v>828</v>
      </c>
      <c r="AC261" s="81" t="b">
        <v>0</v>
      </c>
      <c r="AD261" s="81">
        <v>1</v>
      </c>
      <c r="AE261" s="87" t="s">
        <v>869</v>
      </c>
      <c r="AF261" s="81" t="b">
        <v>0</v>
      </c>
      <c r="AG261" s="81" t="s">
        <v>872</v>
      </c>
      <c r="AH261" s="81"/>
      <c r="AI261" s="87" t="s">
        <v>864</v>
      </c>
      <c r="AJ261" s="81" t="b">
        <v>0</v>
      </c>
      <c r="AK261" s="81">
        <v>0</v>
      </c>
      <c r="AL261" s="87" t="s">
        <v>864</v>
      </c>
      <c r="AM261" s="81" t="s">
        <v>878</v>
      </c>
      <c r="AN261" s="81" t="b">
        <v>0</v>
      </c>
      <c r="AO261" s="87" t="s">
        <v>828</v>
      </c>
      <c r="AP261" s="81" t="s">
        <v>214</v>
      </c>
      <c r="AQ261" s="81">
        <v>0</v>
      </c>
      <c r="AR261" s="81">
        <v>0</v>
      </c>
      <c r="AS261" s="81"/>
      <c r="AT261" s="81"/>
      <c r="AU261" s="81"/>
      <c r="AV261" s="81"/>
      <c r="AW261" s="81"/>
      <c r="AX261" s="81"/>
      <c r="AY261" s="81"/>
      <c r="AZ261" s="81"/>
      <c r="BA261">
        <v>2</v>
      </c>
      <c r="BB261" s="80" t="str">
        <f>REPLACE(INDEX(GroupVertices[Group],MATCH(Edges[[#This Row],[Vertex 1]],GroupVertices[Vertex],0)),1,1,"")</f>
        <v>2</v>
      </c>
      <c r="BC261" s="80" t="str">
        <f>REPLACE(INDEX(GroupVertices[Group],MATCH(Edges[[#This Row],[Vertex 2]],GroupVertices[Vertex],0)),1,1,"")</f>
        <v>1</v>
      </c>
      <c r="BD261" s="48"/>
      <c r="BE261" s="49"/>
      <c r="BF261" s="48"/>
      <c r="BG261" s="49"/>
      <c r="BH261" s="48"/>
      <c r="BI261" s="49"/>
      <c r="BJ261" s="48"/>
      <c r="BK261" s="49"/>
      <c r="BL261" s="48"/>
    </row>
    <row r="262" spans="1:64" ht="15">
      <c r="A262" s="66" t="s">
        <v>365</v>
      </c>
      <c r="B262" s="66" t="s">
        <v>291</v>
      </c>
      <c r="C262" s="67" t="s">
        <v>2086</v>
      </c>
      <c r="D262" s="68">
        <v>4.75</v>
      </c>
      <c r="E262" s="69" t="s">
        <v>136</v>
      </c>
      <c r="F262" s="70">
        <v>29.11111111111111</v>
      </c>
      <c r="G262" s="67"/>
      <c r="H262" s="71"/>
      <c r="I262" s="72"/>
      <c r="J262" s="72"/>
      <c r="K262" s="34" t="s">
        <v>66</v>
      </c>
      <c r="L262" s="79">
        <v>262</v>
      </c>
      <c r="M262" s="79"/>
      <c r="N262" s="74"/>
      <c r="O262" s="81" t="s">
        <v>383</v>
      </c>
      <c r="P262" s="83">
        <v>43465.92634259259</v>
      </c>
      <c r="Q262" s="81" t="s">
        <v>409</v>
      </c>
      <c r="R262" s="81"/>
      <c r="S262" s="81"/>
      <c r="T262" s="81"/>
      <c r="U262" s="81"/>
      <c r="V262" s="84" t="s">
        <v>546</v>
      </c>
      <c r="W262" s="83">
        <v>43465.92634259259</v>
      </c>
      <c r="X262" s="84" t="s">
        <v>679</v>
      </c>
      <c r="Y262" s="81"/>
      <c r="Z262" s="81"/>
      <c r="AA262" s="87" t="s">
        <v>832</v>
      </c>
      <c r="AB262" s="87" t="s">
        <v>829</v>
      </c>
      <c r="AC262" s="81" t="b">
        <v>0</v>
      </c>
      <c r="AD262" s="81">
        <v>1</v>
      </c>
      <c r="AE262" s="87" t="s">
        <v>869</v>
      </c>
      <c r="AF262" s="81" t="b">
        <v>0</v>
      </c>
      <c r="AG262" s="81" t="s">
        <v>872</v>
      </c>
      <c r="AH262" s="81"/>
      <c r="AI262" s="87" t="s">
        <v>864</v>
      </c>
      <c r="AJ262" s="81" t="b">
        <v>0</v>
      </c>
      <c r="AK262" s="81">
        <v>0</v>
      </c>
      <c r="AL262" s="87" t="s">
        <v>864</v>
      </c>
      <c r="AM262" s="81" t="s">
        <v>878</v>
      </c>
      <c r="AN262" s="81" t="b">
        <v>0</v>
      </c>
      <c r="AO262" s="87" t="s">
        <v>829</v>
      </c>
      <c r="AP262" s="81" t="s">
        <v>214</v>
      </c>
      <c r="AQ262" s="81">
        <v>0</v>
      </c>
      <c r="AR262" s="81">
        <v>0</v>
      </c>
      <c r="AS262" s="81"/>
      <c r="AT262" s="81"/>
      <c r="AU262" s="81"/>
      <c r="AV262" s="81"/>
      <c r="AW262" s="81"/>
      <c r="AX262" s="81"/>
      <c r="AY262" s="81"/>
      <c r="AZ262" s="81"/>
      <c r="BA262">
        <v>2</v>
      </c>
      <c r="BB262" s="80" t="str">
        <f>REPLACE(INDEX(GroupVertices[Group],MATCH(Edges[[#This Row],[Vertex 1]],GroupVertices[Vertex],0)),1,1,"")</f>
        <v>2</v>
      </c>
      <c r="BC262" s="80" t="str">
        <f>REPLACE(INDEX(GroupVertices[Group],MATCH(Edges[[#This Row],[Vertex 2]],GroupVertices[Vertex],0)),1,1,"")</f>
        <v>1</v>
      </c>
      <c r="BD262" s="48"/>
      <c r="BE262" s="49"/>
      <c r="BF262" s="48"/>
      <c r="BG262" s="49"/>
      <c r="BH262" s="48"/>
      <c r="BI262" s="49"/>
      <c r="BJ262" s="48"/>
      <c r="BK262" s="49"/>
      <c r="BL262" s="48"/>
    </row>
    <row r="263" spans="1:64" ht="15">
      <c r="A263" s="66" t="s">
        <v>363</v>
      </c>
      <c r="B263" s="66" t="s">
        <v>365</v>
      </c>
      <c r="C263" s="67" t="s">
        <v>2087</v>
      </c>
      <c r="D263" s="68">
        <v>6.5</v>
      </c>
      <c r="E263" s="69" t="s">
        <v>136</v>
      </c>
      <c r="F263" s="70">
        <v>26.22222222222222</v>
      </c>
      <c r="G263" s="67"/>
      <c r="H263" s="71"/>
      <c r="I263" s="72"/>
      <c r="J263" s="72"/>
      <c r="K263" s="34" t="s">
        <v>66</v>
      </c>
      <c r="L263" s="79">
        <v>263</v>
      </c>
      <c r="M263" s="79"/>
      <c r="N263" s="74"/>
      <c r="O263" s="81" t="s">
        <v>384</v>
      </c>
      <c r="P263" s="83">
        <v>43465.81701388889</v>
      </c>
      <c r="Q263" s="81" t="s">
        <v>419</v>
      </c>
      <c r="R263" s="81"/>
      <c r="S263" s="81"/>
      <c r="T263" s="81"/>
      <c r="U263" s="81"/>
      <c r="V263" s="84" t="s">
        <v>544</v>
      </c>
      <c r="W263" s="83">
        <v>43465.81701388889</v>
      </c>
      <c r="X263" s="84" t="s">
        <v>691</v>
      </c>
      <c r="Y263" s="81"/>
      <c r="Z263" s="81"/>
      <c r="AA263" s="87" t="s">
        <v>844</v>
      </c>
      <c r="AB263" s="87" t="s">
        <v>846</v>
      </c>
      <c r="AC263" s="81" t="b">
        <v>0</v>
      </c>
      <c r="AD263" s="81">
        <v>1</v>
      </c>
      <c r="AE263" s="87" t="s">
        <v>867</v>
      </c>
      <c r="AF263" s="81" t="b">
        <v>0</v>
      </c>
      <c r="AG263" s="81" t="s">
        <v>872</v>
      </c>
      <c r="AH263" s="81"/>
      <c r="AI263" s="87" t="s">
        <v>864</v>
      </c>
      <c r="AJ263" s="81" t="b">
        <v>0</v>
      </c>
      <c r="AK263" s="81">
        <v>0</v>
      </c>
      <c r="AL263" s="87" t="s">
        <v>864</v>
      </c>
      <c r="AM263" s="81" t="s">
        <v>876</v>
      </c>
      <c r="AN263" s="81" t="b">
        <v>0</v>
      </c>
      <c r="AO263" s="87" t="s">
        <v>846</v>
      </c>
      <c r="AP263" s="81" t="s">
        <v>214</v>
      </c>
      <c r="AQ263" s="81">
        <v>0</v>
      </c>
      <c r="AR263" s="81">
        <v>0</v>
      </c>
      <c r="AS263" s="81"/>
      <c r="AT263" s="81"/>
      <c r="AU263" s="81"/>
      <c r="AV263" s="81"/>
      <c r="AW263" s="81"/>
      <c r="AX263" s="81"/>
      <c r="AY263" s="81"/>
      <c r="AZ263" s="81"/>
      <c r="BA263">
        <v>3</v>
      </c>
      <c r="BB263" s="80" t="str">
        <f>REPLACE(INDEX(GroupVertices[Group],MATCH(Edges[[#This Row],[Vertex 1]],GroupVertices[Vertex],0)),1,1,"")</f>
        <v>2</v>
      </c>
      <c r="BC263" s="80" t="str">
        <f>REPLACE(INDEX(GroupVertices[Group],MATCH(Edges[[#This Row],[Vertex 2]],GroupVertices[Vertex],0)),1,1,"")</f>
        <v>2</v>
      </c>
      <c r="BD263" s="48"/>
      <c r="BE263" s="49"/>
      <c r="BF263" s="48"/>
      <c r="BG263" s="49"/>
      <c r="BH263" s="48"/>
      <c r="BI263" s="49"/>
      <c r="BJ263" s="48"/>
      <c r="BK263" s="49"/>
      <c r="BL263" s="48"/>
    </row>
    <row r="264" spans="1:64" ht="15">
      <c r="A264" s="66" t="s">
        <v>363</v>
      </c>
      <c r="B264" s="66" t="s">
        <v>365</v>
      </c>
      <c r="C264" s="67" t="s">
        <v>2087</v>
      </c>
      <c r="D264" s="68">
        <v>6.5</v>
      </c>
      <c r="E264" s="69" t="s">
        <v>136</v>
      </c>
      <c r="F264" s="70">
        <v>26.22222222222222</v>
      </c>
      <c r="G264" s="67"/>
      <c r="H264" s="71"/>
      <c r="I264" s="72"/>
      <c r="J264" s="72"/>
      <c r="K264" s="34" t="s">
        <v>66</v>
      </c>
      <c r="L264" s="79">
        <v>264</v>
      </c>
      <c r="M264" s="79"/>
      <c r="N264" s="74"/>
      <c r="O264" s="81" t="s">
        <v>384</v>
      </c>
      <c r="P264" s="83">
        <v>43465.81744212963</v>
      </c>
      <c r="Q264" s="81" t="s">
        <v>405</v>
      </c>
      <c r="R264" s="81"/>
      <c r="S264" s="81"/>
      <c r="T264" s="81"/>
      <c r="U264" s="81"/>
      <c r="V264" s="84" t="s">
        <v>544</v>
      </c>
      <c r="W264" s="83">
        <v>43465.81744212963</v>
      </c>
      <c r="X264" s="84" t="s">
        <v>675</v>
      </c>
      <c r="Y264" s="81"/>
      <c r="Z264" s="81"/>
      <c r="AA264" s="87" t="s">
        <v>828</v>
      </c>
      <c r="AB264" s="87" t="s">
        <v>830</v>
      </c>
      <c r="AC264" s="81" t="b">
        <v>0</v>
      </c>
      <c r="AD264" s="81">
        <v>1</v>
      </c>
      <c r="AE264" s="87" t="s">
        <v>867</v>
      </c>
      <c r="AF264" s="81" t="b">
        <v>0</v>
      </c>
      <c r="AG264" s="81" t="s">
        <v>872</v>
      </c>
      <c r="AH264" s="81"/>
      <c r="AI264" s="87" t="s">
        <v>864</v>
      </c>
      <c r="AJ264" s="81" t="b">
        <v>0</v>
      </c>
      <c r="AK264" s="81">
        <v>0</v>
      </c>
      <c r="AL264" s="87" t="s">
        <v>864</v>
      </c>
      <c r="AM264" s="81" t="s">
        <v>876</v>
      </c>
      <c r="AN264" s="81" t="b">
        <v>0</v>
      </c>
      <c r="AO264" s="87" t="s">
        <v>830</v>
      </c>
      <c r="AP264" s="81" t="s">
        <v>214</v>
      </c>
      <c r="AQ264" s="81">
        <v>0</v>
      </c>
      <c r="AR264" s="81">
        <v>0</v>
      </c>
      <c r="AS264" s="81"/>
      <c r="AT264" s="81"/>
      <c r="AU264" s="81"/>
      <c r="AV264" s="81"/>
      <c r="AW264" s="81"/>
      <c r="AX264" s="81"/>
      <c r="AY264" s="81"/>
      <c r="AZ264" s="81"/>
      <c r="BA264">
        <v>3</v>
      </c>
      <c r="BB264" s="80" t="str">
        <f>REPLACE(INDEX(GroupVertices[Group],MATCH(Edges[[#This Row],[Vertex 1]],GroupVertices[Vertex],0)),1,1,"")</f>
        <v>2</v>
      </c>
      <c r="BC264" s="80" t="str">
        <f>REPLACE(INDEX(GroupVertices[Group],MATCH(Edges[[#This Row],[Vertex 2]],GroupVertices[Vertex],0)),1,1,"")</f>
        <v>2</v>
      </c>
      <c r="BD264" s="48"/>
      <c r="BE264" s="49"/>
      <c r="BF264" s="48"/>
      <c r="BG264" s="49"/>
      <c r="BH264" s="48"/>
      <c r="BI264" s="49"/>
      <c r="BJ264" s="48"/>
      <c r="BK264" s="49"/>
      <c r="BL264" s="48"/>
    </row>
    <row r="265" spans="1:64" ht="15">
      <c r="A265" s="66" t="s">
        <v>363</v>
      </c>
      <c r="B265" s="66" t="s">
        <v>365</v>
      </c>
      <c r="C265" s="67" t="s">
        <v>2087</v>
      </c>
      <c r="D265" s="68">
        <v>6.5</v>
      </c>
      <c r="E265" s="69" t="s">
        <v>136</v>
      </c>
      <c r="F265" s="70">
        <v>26.22222222222222</v>
      </c>
      <c r="G265" s="67"/>
      <c r="H265" s="71"/>
      <c r="I265" s="72"/>
      <c r="J265" s="72"/>
      <c r="K265" s="34" t="s">
        <v>66</v>
      </c>
      <c r="L265" s="79">
        <v>265</v>
      </c>
      <c r="M265" s="79"/>
      <c r="N265" s="74"/>
      <c r="O265" s="81" t="s">
        <v>384</v>
      </c>
      <c r="P265" s="83">
        <v>43465.87671296296</v>
      </c>
      <c r="Q265" s="81" t="s">
        <v>406</v>
      </c>
      <c r="R265" s="81"/>
      <c r="S265" s="81"/>
      <c r="T265" s="81"/>
      <c r="U265" s="81"/>
      <c r="V265" s="84" t="s">
        <v>544</v>
      </c>
      <c r="W265" s="83">
        <v>43465.87671296296</v>
      </c>
      <c r="X265" s="84" t="s">
        <v>676</v>
      </c>
      <c r="Y265" s="81"/>
      <c r="Z265" s="81"/>
      <c r="AA265" s="87" t="s">
        <v>829</v>
      </c>
      <c r="AB265" s="87" t="s">
        <v>831</v>
      </c>
      <c r="AC265" s="81" t="b">
        <v>0</v>
      </c>
      <c r="AD265" s="81">
        <v>1</v>
      </c>
      <c r="AE265" s="87" t="s">
        <v>867</v>
      </c>
      <c r="AF265" s="81" t="b">
        <v>0</v>
      </c>
      <c r="AG265" s="81" t="s">
        <v>872</v>
      </c>
      <c r="AH265" s="81"/>
      <c r="AI265" s="87" t="s">
        <v>864</v>
      </c>
      <c r="AJ265" s="81" t="b">
        <v>0</v>
      </c>
      <c r="AK265" s="81">
        <v>0</v>
      </c>
      <c r="AL265" s="87" t="s">
        <v>864</v>
      </c>
      <c r="AM265" s="81" t="s">
        <v>876</v>
      </c>
      <c r="AN265" s="81" t="b">
        <v>0</v>
      </c>
      <c r="AO265" s="87" t="s">
        <v>831</v>
      </c>
      <c r="AP265" s="81" t="s">
        <v>214</v>
      </c>
      <c r="AQ265" s="81">
        <v>0</v>
      </c>
      <c r="AR265" s="81">
        <v>0</v>
      </c>
      <c r="AS265" s="81"/>
      <c r="AT265" s="81"/>
      <c r="AU265" s="81"/>
      <c r="AV265" s="81"/>
      <c r="AW265" s="81"/>
      <c r="AX265" s="81"/>
      <c r="AY265" s="81"/>
      <c r="AZ265" s="81"/>
      <c r="BA265">
        <v>3</v>
      </c>
      <c r="BB265" s="80" t="str">
        <f>REPLACE(INDEX(GroupVertices[Group],MATCH(Edges[[#This Row],[Vertex 1]],GroupVertices[Vertex],0)),1,1,"")</f>
        <v>2</v>
      </c>
      <c r="BC265" s="80" t="str">
        <f>REPLACE(INDEX(GroupVertices[Group],MATCH(Edges[[#This Row],[Vertex 2]],GroupVertices[Vertex],0)),1,1,"")</f>
        <v>2</v>
      </c>
      <c r="BD265" s="48"/>
      <c r="BE265" s="49"/>
      <c r="BF265" s="48"/>
      <c r="BG265" s="49"/>
      <c r="BH265" s="48"/>
      <c r="BI265" s="49"/>
      <c r="BJ265" s="48"/>
      <c r="BK265" s="49"/>
      <c r="BL265" s="48"/>
    </row>
    <row r="266" spans="1:64" ht="15">
      <c r="A266" s="66" t="s">
        <v>365</v>
      </c>
      <c r="B266" s="66" t="s">
        <v>363</v>
      </c>
      <c r="C266" s="67" t="s">
        <v>2086</v>
      </c>
      <c r="D266" s="68">
        <v>4.75</v>
      </c>
      <c r="E266" s="69" t="s">
        <v>136</v>
      </c>
      <c r="F266" s="70">
        <v>29.11111111111111</v>
      </c>
      <c r="G266" s="67"/>
      <c r="H266" s="71"/>
      <c r="I266" s="72"/>
      <c r="J266" s="72"/>
      <c r="K266" s="34" t="s">
        <v>66</v>
      </c>
      <c r="L266" s="79">
        <v>266</v>
      </c>
      <c r="M266" s="79"/>
      <c r="N266" s="74"/>
      <c r="O266" s="81" t="s">
        <v>384</v>
      </c>
      <c r="P266" s="83">
        <v>43465.873194444444</v>
      </c>
      <c r="Q266" s="81" t="s">
        <v>408</v>
      </c>
      <c r="R266" s="81"/>
      <c r="S266" s="81"/>
      <c r="T266" s="81"/>
      <c r="U266" s="81"/>
      <c r="V266" s="84" t="s">
        <v>546</v>
      </c>
      <c r="W266" s="83">
        <v>43465.873194444444</v>
      </c>
      <c r="X266" s="84" t="s">
        <v>678</v>
      </c>
      <c r="Y266" s="81"/>
      <c r="Z266" s="81"/>
      <c r="AA266" s="87" t="s">
        <v>831</v>
      </c>
      <c r="AB266" s="87" t="s">
        <v>828</v>
      </c>
      <c r="AC266" s="81" t="b">
        <v>0</v>
      </c>
      <c r="AD266" s="81">
        <v>1</v>
      </c>
      <c r="AE266" s="87" t="s">
        <v>869</v>
      </c>
      <c r="AF266" s="81" t="b">
        <v>0</v>
      </c>
      <c r="AG266" s="81" t="s">
        <v>872</v>
      </c>
      <c r="AH266" s="81"/>
      <c r="AI266" s="87" t="s">
        <v>864</v>
      </c>
      <c r="AJ266" s="81" t="b">
        <v>0</v>
      </c>
      <c r="AK266" s="81">
        <v>0</v>
      </c>
      <c r="AL266" s="87" t="s">
        <v>864</v>
      </c>
      <c r="AM266" s="81" t="s">
        <v>878</v>
      </c>
      <c r="AN266" s="81" t="b">
        <v>0</v>
      </c>
      <c r="AO266" s="87" t="s">
        <v>828</v>
      </c>
      <c r="AP266" s="81" t="s">
        <v>214</v>
      </c>
      <c r="AQ266" s="81">
        <v>0</v>
      </c>
      <c r="AR266" s="81">
        <v>0</v>
      </c>
      <c r="AS266" s="81"/>
      <c r="AT266" s="81"/>
      <c r="AU266" s="81"/>
      <c r="AV266" s="81"/>
      <c r="AW266" s="81"/>
      <c r="AX266" s="81"/>
      <c r="AY266" s="81"/>
      <c r="AZ266" s="81"/>
      <c r="BA266">
        <v>2</v>
      </c>
      <c r="BB266" s="80" t="str">
        <f>REPLACE(INDEX(GroupVertices[Group],MATCH(Edges[[#This Row],[Vertex 1]],GroupVertices[Vertex],0)),1,1,"")</f>
        <v>2</v>
      </c>
      <c r="BC266" s="80" t="str">
        <f>REPLACE(INDEX(GroupVertices[Group],MATCH(Edges[[#This Row],[Vertex 2]],GroupVertices[Vertex],0)),1,1,"")</f>
        <v>2</v>
      </c>
      <c r="BD266" s="48"/>
      <c r="BE266" s="49"/>
      <c r="BF266" s="48"/>
      <c r="BG266" s="49"/>
      <c r="BH266" s="48"/>
      <c r="BI266" s="49"/>
      <c r="BJ266" s="48"/>
      <c r="BK266" s="49"/>
      <c r="BL266" s="48"/>
    </row>
    <row r="267" spans="1:64" ht="15">
      <c r="A267" s="66" t="s">
        <v>365</v>
      </c>
      <c r="B267" s="66" t="s">
        <v>363</v>
      </c>
      <c r="C267" s="67" t="s">
        <v>2086</v>
      </c>
      <c r="D267" s="68">
        <v>4.75</v>
      </c>
      <c r="E267" s="69" t="s">
        <v>136</v>
      </c>
      <c r="F267" s="70">
        <v>29.11111111111111</v>
      </c>
      <c r="G267" s="67"/>
      <c r="H267" s="71"/>
      <c r="I267" s="72"/>
      <c r="J267" s="72"/>
      <c r="K267" s="34" t="s">
        <v>66</v>
      </c>
      <c r="L267" s="79">
        <v>267</v>
      </c>
      <c r="M267" s="79"/>
      <c r="N267" s="74"/>
      <c r="O267" s="81" t="s">
        <v>384</v>
      </c>
      <c r="P267" s="83">
        <v>43465.92634259259</v>
      </c>
      <c r="Q267" s="81" t="s">
        <v>409</v>
      </c>
      <c r="R267" s="81"/>
      <c r="S267" s="81"/>
      <c r="T267" s="81"/>
      <c r="U267" s="81"/>
      <c r="V267" s="84" t="s">
        <v>546</v>
      </c>
      <c r="W267" s="83">
        <v>43465.92634259259</v>
      </c>
      <c r="X267" s="84" t="s">
        <v>679</v>
      </c>
      <c r="Y267" s="81"/>
      <c r="Z267" s="81"/>
      <c r="AA267" s="87" t="s">
        <v>832</v>
      </c>
      <c r="AB267" s="87" t="s">
        <v>829</v>
      </c>
      <c r="AC267" s="81" t="b">
        <v>0</v>
      </c>
      <c r="AD267" s="81">
        <v>1</v>
      </c>
      <c r="AE267" s="87" t="s">
        <v>869</v>
      </c>
      <c r="AF267" s="81" t="b">
        <v>0</v>
      </c>
      <c r="AG267" s="81" t="s">
        <v>872</v>
      </c>
      <c r="AH267" s="81"/>
      <c r="AI267" s="87" t="s">
        <v>864</v>
      </c>
      <c r="AJ267" s="81" t="b">
        <v>0</v>
      </c>
      <c r="AK267" s="81">
        <v>0</v>
      </c>
      <c r="AL267" s="87" t="s">
        <v>864</v>
      </c>
      <c r="AM267" s="81" t="s">
        <v>878</v>
      </c>
      <c r="AN267" s="81" t="b">
        <v>0</v>
      </c>
      <c r="AO267" s="87" t="s">
        <v>829</v>
      </c>
      <c r="AP267" s="81" t="s">
        <v>214</v>
      </c>
      <c r="AQ267" s="81">
        <v>0</v>
      </c>
      <c r="AR267" s="81">
        <v>0</v>
      </c>
      <c r="AS267" s="81"/>
      <c r="AT267" s="81"/>
      <c r="AU267" s="81"/>
      <c r="AV267" s="81"/>
      <c r="AW267" s="81"/>
      <c r="AX267" s="81"/>
      <c r="AY267" s="81"/>
      <c r="AZ267" s="81"/>
      <c r="BA267">
        <v>2</v>
      </c>
      <c r="BB267" s="80" t="str">
        <f>REPLACE(INDEX(GroupVertices[Group],MATCH(Edges[[#This Row],[Vertex 1]],GroupVertices[Vertex],0)),1,1,"")</f>
        <v>2</v>
      </c>
      <c r="BC267" s="80" t="str">
        <f>REPLACE(INDEX(GroupVertices[Group],MATCH(Edges[[#This Row],[Vertex 2]],GroupVertices[Vertex],0)),1,1,"")</f>
        <v>2</v>
      </c>
      <c r="BD267" s="48"/>
      <c r="BE267" s="49"/>
      <c r="BF267" s="48"/>
      <c r="BG267" s="49"/>
      <c r="BH267" s="48"/>
      <c r="BI267" s="49"/>
      <c r="BJ267" s="48"/>
      <c r="BK267" s="49"/>
      <c r="BL267"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7"/>
    <dataValidation allowBlank="1" showErrorMessage="1" sqref="N2:N2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7"/>
    <dataValidation allowBlank="1" showInputMessage="1" promptTitle="Edge Color" prompt="To select an optional edge color, right-click and select Select Color on the right-click menu." sqref="C3:C267"/>
    <dataValidation allowBlank="1" showInputMessage="1" promptTitle="Edge Width" prompt="Enter an optional edge width between 1 and 10." errorTitle="Invalid Edge Width" error="The optional edge width must be a whole number between 1 and 10." sqref="D3:D267"/>
    <dataValidation allowBlank="1" showInputMessage="1" promptTitle="Edge Opacity" prompt="Enter an optional edge opacity between 0 (transparent) and 100 (opaque)." errorTitle="Invalid Edge Opacity" error="The optional edge opacity must be a whole number between 0 and 10." sqref="F3:F2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7">
      <formula1>ValidEdgeVisibilities</formula1>
    </dataValidation>
    <dataValidation allowBlank="1" showInputMessage="1" showErrorMessage="1" promptTitle="Vertex 1 Name" prompt="Enter the name of the edge's first vertex." sqref="A3:A267"/>
    <dataValidation allowBlank="1" showInputMessage="1" showErrorMessage="1" promptTitle="Vertex 2 Name" prompt="Enter the name of the edge's second vertex." sqref="B3:B267"/>
    <dataValidation allowBlank="1" showInputMessage="1" showErrorMessage="1" promptTitle="Edge Label" prompt="Enter an optional edge label." errorTitle="Invalid Edge Visibility" error="You have entered an unrecognized edge visibility.  Try selecting from the drop-down list instead." sqref="H3:H2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7"/>
  </dataValidations>
  <hyperlinks>
    <hyperlink ref="U182" r:id="rId1" display="https://pbs.twimg.com/media/DvdA9elX4AAxpm_.jpg"/>
    <hyperlink ref="U217" r:id="rId2" display="https://pbs.twimg.com/media/DvdA9elX4AAxpm_.jpg"/>
    <hyperlink ref="U254" r:id="rId3" display="https://pbs.twimg.com/media/DvdA9elX4AAxpm_.jpg"/>
    <hyperlink ref="V3" r:id="rId4" display="http://pbs.twimg.com/profile_images/781769079292067840/lJwdjTLi_normal.jpg"/>
    <hyperlink ref="V4" r:id="rId5" display="http://pbs.twimg.com/profile_images/655783905232945152/YUc_yo6e_normal.png"/>
    <hyperlink ref="V5" r:id="rId6" display="http://pbs.twimg.com/profile_images/956241307248267265/r_0rZgQ8_normal.jpg"/>
    <hyperlink ref="V6" r:id="rId7" display="http://pbs.twimg.com/profile_images/1078338655532605445/tZY5n8NQ_normal.jpg"/>
    <hyperlink ref="V7" r:id="rId8" display="http://pbs.twimg.com/profile_images/1056647413186904064/m2qNIFV8_normal.jpg"/>
    <hyperlink ref="V8" r:id="rId9" display="http://pbs.twimg.com/profile_images/378800000125057205/2f194327236f4a8744e8d9752e06f478_normal.jpeg"/>
    <hyperlink ref="V9" r:id="rId10" display="http://pbs.twimg.com/profile_images/1007181499744116737/JjiV6VRf_normal.jpg"/>
    <hyperlink ref="V10" r:id="rId11" display="http://pbs.twimg.com/profile_images/1038683064308776960/aOQO-TOL_normal.jpg"/>
    <hyperlink ref="V11" r:id="rId12" display="http://pbs.twimg.com/profile_images/1022758668213936128/dSqRmriy_normal.jpg"/>
    <hyperlink ref="V12" r:id="rId13" display="http://pbs.twimg.com/profile_images/917572461553704961/OxkLU_LZ_normal.jpg"/>
    <hyperlink ref="V13" r:id="rId14" display="http://pbs.twimg.com/profile_images/787291299661615104/yJ5S2Ymv_normal.jpg"/>
    <hyperlink ref="V14" r:id="rId15" display="http://pbs.twimg.com/profile_images/1068268808853426176/wwHOVPQ0_normal.jpg"/>
    <hyperlink ref="V15" r:id="rId16" display="http://pbs.twimg.com/profile_images/930123000757850112/s54M9nuz_normal.jpg"/>
    <hyperlink ref="V16" r:id="rId17" display="http://pbs.twimg.com/profile_images/967022531730444288/bpQFrwl__normal.jpg"/>
    <hyperlink ref="V17" r:id="rId18" display="http://pbs.twimg.com/profile_images/967022531730444288/bpQFrwl__normal.jpg"/>
    <hyperlink ref="V18" r:id="rId19" display="http://pbs.twimg.com/profile_images/1065146788523446274/G72rQ88y_normal.jpg"/>
    <hyperlink ref="V19" r:id="rId20" display="http://pbs.twimg.com/profile_images/1078767539835023361/n2esHPzC_normal.jpg"/>
    <hyperlink ref="V20" r:id="rId21" display="http://pbs.twimg.com/profile_images/932066356870205440/PmEdFpIo_normal.jpg"/>
    <hyperlink ref="V21" r:id="rId22" display="http://pbs.twimg.com/profile_images/1054668070164283392/lp5MOSfe_normal.jpg"/>
    <hyperlink ref="V22" r:id="rId23" display="http://pbs.twimg.com/profile_images/532197678969401344/shOrfOoq_normal.jpeg"/>
    <hyperlink ref="V23" r:id="rId24" display="http://pbs.twimg.com/profile_images/945085756741169152/2SrXCwaf_normal.jpg"/>
    <hyperlink ref="V24" r:id="rId25" display="http://pbs.twimg.com/profile_images/1078732810519744512/TncJ5sf__normal.jpg"/>
    <hyperlink ref="V25" r:id="rId26" display="http://pbs.twimg.com/profile_images/873272724512276480/NM0blSqH_normal.jpg"/>
    <hyperlink ref="V26" r:id="rId27" display="http://pbs.twimg.com/profile_images/787730667861905413/LcqW55Gm_normal.jpg"/>
    <hyperlink ref="V27" r:id="rId28" display="http://pbs.twimg.com/profile_images/845717076878802946/ajr7DJe4_normal.jpg"/>
    <hyperlink ref="V28" r:id="rId29" display="http://pbs.twimg.com/profile_images/1025112702845415425/DZCnf62d_normal.jpg"/>
    <hyperlink ref="V29" r:id="rId30" display="http://pbs.twimg.com/profile_images/1060899247111970816/vYgyfLXg_normal.jpg"/>
    <hyperlink ref="V30" r:id="rId31" display="http://pbs.twimg.com/profile_images/865178980755709953/ug_IwhFR_normal.jpg"/>
    <hyperlink ref="V31" r:id="rId32" display="http://pbs.twimg.com/profile_images/668936335982469120/5U-0sx3P_normal.jpg"/>
    <hyperlink ref="V32" r:id="rId33" display="http://pbs.twimg.com/profile_images/748514039463022592/bPhvD9mA_normal.jpg"/>
    <hyperlink ref="V33" r:id="rId34" display="http://pbs.twimg.com/profile_images/2851383583/f45f13302211b95ac6af6d20ad6636fe_normal.png"/>
    <hyperlink ref="V34" r:id="rId35" display="http://pbs.twimg.com/profile_images/1016341506284769280/vK46aVq8_normal.jpg"/>
    <hyperlink ref="V35" r:id="rId36" display="http://pbs.twimg.com/profile_images/929835150564839425/DJue9zSn_normal.jpg"/>
    <hyperlink ref="V36" r:id="rId37" display="http://pbs.twimg.com/profile_images/1048234159049793536/tn2Tlx1L_normal.jpg"/>
    <hyperlink ref="V37" r:id="rId38" display="http://pbs.twimg.com/profile_images/774584907880247298/JZt1azVA_normal.jpg"/>
    <hyperlink ref="V38" r:id="rId39" display="http://pbs.twimg.com/profile_images/756271667832352768/P5Mdtxuc_normal.jpg"/>
    <hyperlink ref="V39" r:id="rId40" display="http://pbs.twimg.com/profile_images/2667259421/8966264c73f8cc7c724607bda83b41d3_normal.jpeg"/>
    <hyperlink ref="V40" r:id="rId41" display="http://pbs.twimg.com/profile_images/631165569824329728/0Y-ohzJn_normal.jpg"/>
    <hyperlink ref="V41" r:id="rId42" display="http://pbs.twimg.com/profile_images/475227400192925696/d0hyEeZ7_normal.jpeg"/>
    <hyperlink ref="V42" r:id="rId43" display="http://pbs.twimg.com/profile_images/1032580450701770753/1yVo_hPR_normal.jpg"/>
    <hyperlink ref="V43" r:id="rId44" display="http://pbs.twimg.com/profile_images/683649402662219776/EHUj-6q__normal.jpg"/>
    <hyperlink ref="V44" r:id="rId45" display="http://pbs.twimg.com/profile_images/1027994612424691713/9eoSPdM__normal.jpg"/>
    <hyperlink ref="V45" r:id="rId46" display="http://pbs.twimg.com/profile_images/1059872786406170627/lqpf22wF_normal.jpg"/>
    <hyperlink ref="V46" r:id="rId47" display="http://pbs.twimg.com/profile_images/3398224402/2acd19823870f92de93928be86a2643e_normal.jpeg"/>
    <hyperlink ref="V47" r:id="rId48" display="http://pbs.twimg.com/profile_images/3398224402/2acd19823870f92de93928be86a2643e_normal.jpeg"/>
    <hyperlink ref="V48" r:id="rId49" display="http://pbs.twimg.com/profile_images/378800000515345590/c0e54f89adf4d0412cee53574b9c9846_normal.jpeg"/>
    <hyperlink ref="V49" r:id="rId50" display="http://pbs.twimg.com/profile_images/378800000515345590/c0e54f89adf4d0412cee53574b9c9846_normal.jpeg"/>
    <hyperlink ref="V50" r:id="rId51" display="http://pbs.twimg.com/profile_images/378800000515345590/c0e54f89adf4d0412cee53574b9c9846_normal.jpeg"/>
    <hyperlink ref="V51" r:id="rId52" display="http://pbs.twimg.com/profile_images/675218934803644416/aQYoMqiN_normal.jpg"/>
    <hyperlink ref="V52" r:id="rId53" display="http://pbs.twimg.com/profile_images/675218934803644416/aQYoMqiN_normal.jpg"/>
    <hyperlink ref="V53" r:id="rId54" display="http://pbs.twimg.com/profile_images/675218934803644416/aQYoMqiN_normal.jpg"/>
    <hyperlink ref="V54" r:id="rId55" display="http://pbs.twimg.com/profile_images/675218934803644416/aQYoMqiN_normal.jpg"/>
    <hyperlink ref="V55" r:id="rId56" display="http://pbs.twimg.com/profile_images/926576600858193921/hKvzI7z-_normal.jpg"/>
    <hyperlink ref="V56" r:id="rId57" display="http://pbs.twimg.com/profile_images/970657500604305409/q4HuO4Tu_normal.jpg"/>
    <hyperlink ref="V57" r:id="rId58" display="http://pbs.twimg.com/profile_images/783659730401161216/umx_Q1lb_normal.jpg"/>
    <hyperlink ref="V58" r:id="rId59" display="http://pbs.twimg.com/profile_images/953262929247322114/H3SoCrkY_normal.jpg"/>
    <hyperlink ref="V59" r:id="rId60" display="http://pbs.twimg.com/profile_images/3497459861/4bef22f10a92966c214a1a1e1fa0ec59_normal.jpeg"/>
    <hyperlink ref="V60" r:id="rId61" display="http://pbs.twimg.com/profile_images/814599474198749185/erOJB203_normal.jpg"/>
    <hyperlink ref="V61" r:id="rId62" display="http://pbs.twimg.com/profile_images/535423277481488384/VrHFpXfv_normal.jpeg"/>
    <hyperlink ref="V62" r:id="rId63" display="http://pbs.twimg.com/profile_images/673094734865375232/KnJH5GPO_normal.jpg"/>
    <hyperlink ref="V63" r:id="rId64" display="http://pbs.twimg.com/profile_images/983672933074784256/kGzes_Tl_normal.jpg"/>
    <hyperlink ref="V64" r:id="rId65" display="http://pbs.twimg.com/profile_images/414014887325876224/5viLsnvO_normal.jpeg"/>
    <hyperlink ref="V65" r:id="rId66" display="http://pbs.twimg.com/profile_images/1062613004607467520/AwlnUaru_normal.jpg"/>
    <hyperlink ref="V66" r:id="rId67" display="http://pbs.twimg.com/profile_images/411859646475825154/M6DaQQLF_normal.jpeg"/>
    <hyperlink ref="V67" r:id="rId68" display="http://pbs.twimg.com/profile_images/1020432656893345794/3x97ZAP__normal.jpg"/>
    <hyperlink ref="V68" r:id="rId69" display="http://pbs.twimg.com/profile_images/921852300150345728/BB9GEgVY_normal.jpg"/>
    <hyperlink ref="V69" r:id="rId70" display="http://pbs.twimg.com/profile_images/467174007/360_icon_normal.jpg"/>
    <hyperlink ref="V70" r:id="rId71" display="http://pbs.twimg.com/profile_images/1054283259830505472/5_MwSPPe_normal.jpg"/>
    <hyperlink ref="V71" r:id="rId72" display="http://pbs.twimg.com/profile_images/962418519571910657/ZMG6DS3x_normal.jpg"/>
    <hyperlink ref="V72" r:id="rId73" display="http://pbs.twimg.com/profile_images/998244083901452288/G5lMO_l6_normal.jpg"/>
    <hyperlink ref="V73" r:id="rId74" display="http://pbs.twimg.com/profile_images/1059872786406170627/lqpf22wF_normal.jpg"/>
    <hyperlink ref="V74" r:id="rId75" display="http://pbs.twimg.com/profile_images/623866668381507584/YaK4PDPk_normal.png"/>
    <hyperlink ref="V75" r:id="rId76" display="http://pbs.twimg.com/profile_images/606954102250049536/pTshflZG_normal.png"/>
    <hyperlink ref="V76" r:id="rId77" display="http://pbs.twimg.com/profile_images/1059872786406170627/lqpf22wF_normal.jpg"/>
    <hyperlink ref="V77" r:id="rId78" display="http://pbs.twimg.com/profile_images/623866668381507584/YaK4PDPk_normal.png"/>
    <hyperlink ref="V78" r:id="rId79" display="http://pbs.twimg.com/profile_images/606954102250049536/pTshflZG_normal.png"/>
    <hyperlink ref="V79" r:id="rId80" display="http://pbs.twimg.com/profile_images/1059872786406170627/lqpf22wF_normal.jpg"/>
    <hyperlink ref="V80" r:id="rId81" display="http://pbs.twimg.com/profile_images/623866668381507584/YaK4PDPk_normal.png"/>
    <hyperlink ref="V81" r:id="rId82" display="http://pbs.twimg.com/profile_images/623866668381507584/YaK4PDPk_normal.png"/>
    <hyperlink ref="V82" r:id="rId83" display="http://pbs.twimg.com/profile_images/623866668381507584/YaK4PDPk_normal.png"/>
    <hyperlink ref="V83" r:id="rId84" display="http://pbs.twimg.com/profile_images/623866668381507584/YaK4PDPk_normal.png"/>
    <hyperlink ref="V84" r:id="rId85" display="http://pbs.twimg.com/profile_images/606954102250049536/pTshflZG_normal.png"/>
    <hyperlink ref="V85" r:id="rId86" display="http://pbs.twimg.com/profile_images/606954102250049536/pTshflZG_normal.png"/>
    <hyperlink ref="V86" r:id="rId87" display="http://pbs.twimg.com/profile_images/606954102250049536/pTshflZG_normal.png"/>
    <hyperlink ref="V87" r:id="rId88" display="http://pbs.twimg.com/profile_images/606954102250049536/pTshflZG_normal.png"/>
    <hyperlink ref="V88" r:id="rId89" display="http://pbs.twimg.com/profile_images/606954102250049536/pTshflZG_normal.png"/>
    <hyperlink ref="V89" r:id="rId90" display="http://pbs.twimg.com/profile_images/1066498969893785606/-GlgF2eE_normal.jpg"/>
    <hyperlink ref="V90" r:id="rId91" display="http://pbs.twimg.com/profile_images/1066498969893785606/-GlgF2eE_normal.jpg"/>
    <hyperlink ref="V91" r:id="rId92" display="http://pbs.twimg.com/profile_images/1066498969893785606/-GlgF2eE_normal.jpg"/>
    <hyperlink ref="V92" r:id="rId93" display="http://pbs.twimg.com/profile_images/1033478904000983040/Gr7lcJVJ_normal.jpg"/>
    <hyperlink ref="V93" r:id="rId94" display="http://pbs.twimg.com/profile_images/861982590064107521/uYQqMv7L_normal.jpg"/>
    <hyperlink ref="V94" r:id="rId95" display="http://pbs.twimg.com/profile_images/744680664922992640/lmGGXbvV_normal.jpg"/>
    <hyperlink ref="V95" r:id="rId96" display="http://pbs.twimg.com/profile_images/744680664922992640/lmGGXbvV_normal.jpg"/>
    <hyperlink ref="V96" r:id="rId97" display="http://pbs.twimg.com/profile_images/850755554679173123/-kLFogTy_normal.jpg"/>
    <hyperlink ref="V97" r:id="rId98" display="http://pbs.twimg.com/profile_images/744680664922992640/lmGGXbvV_normal.jpg"/>
    <hyperlink ref="V98" r:id="rId99" display="http://pbs.twimg.com/profile_images/744680664922992640/lmGGXbvV_normal.jpg"/>
    <hyperlink ref="V99" r:id="rId100" display="http://pbs.twimg.com/profile_images/960451289636360192/8vTnLvWk_normal.jpg"/>
    <hyperlink ref="V100" r:id="rId101" display="http://pbs.twimg.com/profile_images/977277443844268032/W_vDBrd1_normal.jpg"/>
    <hyperlink ref="V101" r:id="rId102" display="http://pbs.twimg.com/profile_images/482155308023029760/92U2d_zz_normal.jpeg"/>
    <hyperlink ref="V102" r:id="rId103" display="http://pbs.twimg.com/profile_images/482155308023029760/92U2d_zz_normal.jpeg"/>
    <hyperlink ref="V103" r:id="rId104" display="http://pbs.twimg.com/profile_images/482155308023029760/92U2d_zz_normal.jpeg"/>
    <hyperlink ref="V104" r:id="rId105" display="http://pbs.twimg.com/profile_images/633684440280100865/0cPz9y_V_normal.jpg"/>
    <hyperlink ref="V105" r:id="rId106" display="http://pbs.twimg.com/profile_images/1038070330445709313/sTBgXfPA_normal.jpg"/>
    <hyperlink ref="V106" r:id="rId107" display="http://pbs.twimg.com/profile_images/881004845792100352/oFD95h-C_normal.jpg"/>
    <hyperlink ref="V107" r:id="rId108" display="http://pbs.twimg.com/profile_images/735863464233668608/oTlTKryi_normal.jpg"/>
    <hyperlink ref="V108" r:id="rId109" display="http://pbs.twimg.com/profile_images/736231507300225025/4mKDUCTZ_normal.jpg"/>
    <hyperlink ref="V109" r:id="rId110" display="http://pbs.twimg.com/profile_images/1062279361829785608/jFvhaBi3_normal.jpg"/>
    <hyperlink ref="V110" r:id="rId111" display="http://pbs.twimg.com/profile_images/977161794979540992/NYJbiGob_normal.jpg"/>
    <hyperlink ref="V111" r:id="rId112" display="http://pbs.twimg.com/profile_images/977161794979540992/NYJbiGob_normal.jpg"/>
    <hyperlink ref="V112" r:id="rId113" display="http://pbs.twimg.com/profile_images/977161794979540992/NYJbiGob_normal.jpg"/>
    <hyperlink ref="V113" r:id="rId114" display="http://pbs.twimg.com/profile_images/1051761319202906114/E5CIcLKP_normal.jpg"/>
    <hyperlink ref="V114" r:id="rId115" display="http://pbs.twimg.com/profile_images/440922312666132480/UcwdVk2g_normal.jpeg"/>
    <hyperlink ref="V115" r:id="rId116" display="http://pbs.twimg.com/profile_images/1043860426537271296/_7g_iLUc_normal.jpg"/>
    <hyperlink ref="V116" r:id="rId117" display="http://pbs.twimg.com/profile_images/718935566662909952/MSqER3G8_normal.jpg"/>
    <hyperlink ref="V117" r:id="rId118" display="http://pbs.twimg.com/profile_images/501535980487069698/x0N3MObg_normal.jpeg"/>
    <hyperlink ref="V118" r:id="rId119" display="http://pbs.twimg.com/profile_images/1071863084782968833/mVM4eUo-_normal.jpg"/>
    <hyperlink ref="V119" r:id="rId120" display="http://pbs.twimg.com/profile_images/1018040166408212480/fROmpLOf_normal.jpg"/>
    <hyperlink ref="V120" r:id="rId121" display="http://pbs.twimg.com/profile_images/1065585166905675776/HVZe2yJK_normal.jpg"/>
    <hyperlink ref="V121" r:id="rId122" display="http://pbs.twimg.com/profile_images/1004645565446131712/VqhID7Mb_normal.jpg"/>
    <hyperlink ref="V122" r:id="rId123" display="http://pbs.twimg.com/profile_images/1002228127093985280/dR9IzjdL_normal.jpg"/>
    <hyperlink ref="V123" r:id="rId124" display="http://pbs.twimg.com/profile_images/513719583988264960/ge6k0Io6_normal.jpeg"/>
    <hyperlink ref="V124" r:id="rId125" display="http://pbs.twimg.com/profile_images/795664503958544384/zyr0VdJw_normal.jpg"/>
    <hyperlink ref="V125" r:id="rId126" display="http://pbs.twimg.com/profile_images/795240334074773508/ipyHhCn9_normal.jpg"/>
    <hyperlink ref="V126" r:id="rId127" display="http://pbs.twimg.com/profile_images/1068278427717906435/s69R8RXN_normal.jpg"/>
    <hyperlink ref="V127" r:id="rId128" display="http://pbs.twimg.com/profile_images/1023693630261915648/HFcCylLr_normal.jpg"/>
    <hyperlink ref="V128" r:id="rId129" display="http://pbs.twimg.com/profile_images/943001855709405184/Z0frw2yi_normal.jpg"/>
    <hyperlink ref="V129" r:id="rId130" display="http://pbs.twimg.com/profile_images/943001855709405184/Z0frw2yi_normal.jpg"/>
    <hyperlink ref="V130" r:id="rId131" display="http://pbs.twimg.com/profile_images/1052620735477366784/IIurLaf5_normal.jpg"/>
    <hyperlink ref="V131" r:id="rId132" display="http://pbs.twimg.com/profile_images/1052620735477366784/IIurLaf5_normal.jpg"/>
    <hyperlink ref="V132" r:id="rId133" display="http://pbs.twimg.com/profile_images/1014072413481553920/_AgJKfnd_normal.jpg"/>
    <hyperlink ref="V133" r:id="rId134" display="http://pbs.twimg.com/profile_images/638228358984298496/5G_l714m_normal.jpg"/>
    <hyperlink ref="V134" r:id="rId135" display="http://pbs.twimg.com/profile_images/638228358984298496/5G_l714m_normal.jpg"/>
    <hyperlink ref="V135" r:id="rId136" display="http://pbs.twimg.com/profile_images/638228358984298496/5G_l714m_normal.jpg"/>
    <hyperlink ref="V136" r:id="rId137" display="http://pbs.twimg.com/profile_images/638228358984298496/5G_l714m_normal.jpg"/>
    <hyperlink ref="V137" r:id="rId138" display="http://pbs.twimg.com/profile_images/638228358984298496/5G_l714m_normal.jpg"/>
    <hyperlink ref="V138" r:id="rId139" display="http://pbs.twimg.com/profile_images/949795034773315584/gP0MzPCh_normal.jpg"/>
    <hyperlink ref="V139" r:id="rId140" display="http://pbs.twimg.com/profile_images/860596861727526912/Ua761TEu_normal.jpg"/>
    <hyperlink ref="V140" r:id="rId141" display="http://pbs.twimg.com/profile_images/791943756731654146/j5FPBp6c_normal.jpg"/>
    <hyperlink ref="V141" r:id="rId142" display="http://pbs.twimg.com/profile_images/959882144268148738/WCmjFTqR_normal.jpg"/>
    <hyperlink ref="V142" r:id="rId143" display="http://pbs.twimg.com/profile_images/1053182122507284480/MSm87fz3_normal.jpg"/>
    <hyperlink ref="V143" r:id="rId144" display="http://pbs.twimg.com/profile_images/644943228098224128/QC-uIuCN_normal.jpg"/>
    <hyperlink ref="V144" r:id="rId145" display="http://pbs.twimg.com/profile_images/475752378860179457/Ele_0fSi_normal.jpeg"/>
    <hyperlink ref="V145" r:id="rId146" display="http://pbs.twimg.com/profile_images/819512159927463936/QwjzmbLK_normal.jpg"/>
    <hyperlink ref="V146" r:id="rId147" display="http://pbs.twimg.com/profile_images/871822418926608386/WbO2lOQO_normal.jpg"/>
    <hyperlink ref="V147" r:id="rId148" display="http://pbs.twimg.com/profile_images/953674413689442304/P9vcPl1X_normal.jpg"/>
    <hyperlink ref="V148" r:id="rId149" display="http://pbs.twimg.com/profile_images/1037067993707163648/MHn8KBSX_normal.jpg"/>
    <hyperlink ref="V149" r:id="rId150" display="http://pbs.twimg.com/profile_images/1037067993707163648/MHn8KBSX_normal.jpg"/>
    <hyperlink ref="V150" r:id="rId151" display="http://pbs.twimg.com/profile_images/1037067993707163648/MHn8KBSX_normal.jpg"/>
    <hyperlink ref="V151" r:id="rId152" display="http://pbs.twimg.com/profile_images/799311597869142017/7oxMNr6x_normal.jpg"/>
    <hyperlink ref="V152" r:id="rId153" display="http://pbs.twimg.com/profile_images/799311597869142017/7oxMNr6x_normal.jpg"/>
    <hyperlink ref="V153" r:id="rId154" display="http://pbs.twimg.com/profile_images/799311597869142017/7oxMNr6x_normal.jpg"/>
    <hyperlink ref="V154" r:id="rId155" display="http://pbs.twimg.com/profile_images/542456784963649536/WTX1HC2j_normal.png"/>
    <hyperlink ref="V155" r:id="rId156" display="http://pbs.twimg.com/profile_images/1078993305608818688/fG4fKTnx_normal.jpg"/>
    <hyperlink ref="V156" r:id="rId157" display="http://pbs.twimg.com/profile_images/1059872786406170627/lqpf22wF_normal.jpg"/>
    <hyperlink ref="V157" r:id="rId158" display="http://pbs.twimg.com/profile_images/910871834073141249/i3h_c88c_normal.jpg"/>
    <hyperlink ref="V158" r:id="rId159" display="http://pbs.twimg.com/profile_images/1059872786406170627/lqpf22wF_normal.jpg"/>
    <hyperlink ref="V159" r:id="rId160" display="http://pbs.twimg.com/profile_images/910871834073141249/i3h_c88c_normal.jpg"/>
    <hyperlink ref="V160" r:id="rId161" display="http://pbs.twimg.com/profile_images/1048246079467278337/NNWk6RDK_normal.jpg"/>
    <hyperlink ref="V161" r:id="rId162" display="http://pbs.twimg.com/profile_images/910871834073141249/i3h_c88c_normal.jpg"/>
    <hyperlink ref="V162" r:id="rId163" display="http://pbs.twimg.com/profile_images/1048246079467278337/NNWk6RDK_normal.jpg"/>
    <hyperlink ref="V163" r:id="rId164" display="http://pbs.twimg.com/profile_images/1048246079467278337/NNWk6RDK_normal.jpg"/>
    <hyperlink ref="V164" r:id="rId165" display="http://pbs.twimg.com/profile_images/910871834073141249/i3h_c88c_normal.jpg"/>
    <hyperlink ref="V165" r:id="rId166" display="http://pbs.twimg.com/profile_images/910871834073141249/i3h_c88c_normal.jpg"/>
    <hyperlink ref="V166" r:id="rId167" display="http://pbs.twimg.com/profile_images/910871834073141249/i3h_c88c_normal.jpg"/>
    <hyperlink ref="V167" r:id="rId168" display="http://pbs.twimg.com/profile_images/1070427194747437057/NRrToJei_normal.jpg"/>
    <hyperlink ref="V168" r:id="rId169" display="http://pbs.twimg.com/profile_images/1070427194747437057/NRrToJei_normal.jpg"/>
    <hyperlink ref="V169" r:id="rId170" display="http://pbs.twimg.com/profile_images/1070427194747437057/NRrToJei_normal.jpg"/>
    <hyperlink ref="V170" r:id="rId171" display="http://pbs.twimg.com/profile_images/910871834073141249/i3h_c88c_normal.jpg"/>
    <hyperlink ref="V171" r:id="rId172" display="http://pbs.twimg.com/profile_images/910871834073141249/i3h_c88c_normal.jpg"/>
    <hyperlink ref="V172" r:id="rId173" display="http://pbs.twimg.com/profile_images/1070427194747437057/NRrToJei_normal.jpg"/>
    <hyperlink ref="V173" r:id="rId174" display="http://pbs.twimg.com/profile_images/1070427194747437057/NRrToJei_normal.jpg"/>
    <hyperlink ref="V174" r:id="rId175" display="http://pbs.twimg.com/profile_images/1070427194747437057/NRrToJei_normal.jpg"/>
    <hyperlink ref="V175" r:id="rId176" display="http://pbs.twimg.com/profile_images/1059872786406170627/lqpf22wF_normal.jpg"/>
    <hyperlink ref="V176" r:id="rId177" display="http://pbs.twimg.com/profile_images/1072135487203303424/6lOr3N3c_normal.jpg"/>
    <hyperlink ref="V177" r:id="rId178" display="http://pbs.twimg.com/profile_images/910871834073141249/i3h_c88c_normal.jpg"/>
    <hyperlink ref="V178" r:id="rId179" display="http://pbs.twimg.com/profile_images/910871834073141249/i3h_c88c_normal.jpg"/>
    <hyperlink ref="V179" r:id="rId180" display="http://pbs.twimg.com/profile_images/1070427194747437057/NRrToJei_normal.jpg"/>
    <hyperlink ref="V180" r:id="rId181" display="http://pbs.twimg.com/profile_images/1070427194747437057/NRrToJei_normal.jpg"/>
    <hyperlink ref="V181" r:id="rId182" display="http://pbs.twimg.com/profile_images/1070427194747437057/NRrToJei_normal.jpg"/>
    <hyperlink ref="V182" r:id="rId183" display="https://pbs.twimg.com/media/DvdA9elX4AAxpm_.jpg"/>
    <hyperlink ref="V183" r:id="rId184" display="http://pbs.twimg.com/profile_images/1070427194747437057/NRrToJei_normal.jpg"/>
    <hyperlink ref="V184" r:id="rId185" display="http://pbs.twimg.com/profile_images/1070427194747437057/NRrToJei_normal.jpg"/>
    <hyperlink ref="V185" r:id="rId186" display="http://pbs.twimg.com/profile_images/1070427194747437057/NRrToJei_normal.jpg"/>
    <hyperlink ref="V186" r:id="rId187" display="http://pbs.twimg.com/profile_images/1070427194747437057/NRrToJei_normal.jpg"/>
    <hyperlink ref="V187" r:id="rId188" display="http://pbs.twimg.com/profile_images/1070427194747437057/NRrToJei_normal.jpg"/>
    <hyperlink ref="V188" r:id="rId189" display="http://pbs.twimg.com/profile_images/1059872786406170627/lqpf22wF_normal.jpg"/>
    <hyperlink ref="V189" r:id="rId190" display="http://pbs.twimg.com/profile_images/542456784963649536/WTX1HC2j_normal.png"/>
    <hyperlink ref="V190" r:id="rId191" display="http://pbs.twimg.com/profile_images/1074405409421737984/Z4eXIvVl_normal.jpg"/>
    <hyperlink ref="V191" r:id="rId192" display="http://pbs.twimg.com/profile_images/1074405409421737984/Z4eXIvVl_normal.jpg"/>
    <hyperlink ref="V192" r:id="rId193" display="http://pbs.twimg.com/profile_images/1074405409421737984/Z4eXIvVl_normal.jpg"/>
    <hyperlink ref="V193" r:id="rId194" display="http://pbs.twimg.com/profile_images/1074405409421737984/Z4eXIvVl_normal.jpg"/>
    <hyperlink ref="V194" r:id="rId195" display="http://pbs.twimg.com/profile_images/1074405409421737984/Z4eXIvVl_normal.jpg"/>
    <hyperlink ref="V195" r:id="rId196" display="http://pbs.twimg.com/profile_images/1074405409421737984/Z4eXIvVl_normal.jpg"/>
    <hyperlink ref="V196" r:id="rId197" display="http://pbs.twimg.com/profile_images/1074405409421737984/Z4eXIvVl_normal.jpg"/>
    <hyperlink ref="V197" r:id="rId198" display="http://pbs.twimg.com/profile_images/1074405409421737984/Z4eXIvVl_normal.jpg"/>
    <hyperlink ref="V198" r:id="rId199" display="http://pbs.twimg.com/profile_images/910871834073141249/i3h_c88c_normal.jpg"/>
    <hyperlink ref="V199" r:id="rId200" display="http://pbs.twimg.com/profile_images/910871834073141249/i3h_c88c_normal.jpg"/>
    <hyperlink ref="V200" r:id="rId201" display="http://pbs.twimg.com/profile_images/910871834073141249/i3h_c88c_normal.jpg"/>
    <hyperlink ref="V201" r:id="rId202" display="http://pbs.twimg.com/profile_images/1070427194747437057/NRrToJei_normal.jpg"/>
    <hyperlink ref="V202" r:id="rId203" display="http://pbs.twimg.com/profile_images/1070427194747437057/NRrToJei_normal.jpg"/>
    <hyperlink ref="V203" r:id="rId204" display="http://pbs.twimg.com/profile_images/1070427194747437057/NRrToJei_normal.jpg"/>
    <hyperlink ref="V204" r:id="rId205" display="http://pbs.twimg.com/profile_images/1070427194747437057/NRrToJei_normal.jpg"/>
    <hyperlink ref="V205" r:id="rId206" display="http://pbs.twimg.com/profile_images/1070427194747437057/NRrToJei_normal.jpg"/>
    <hyperlink ref="V206" r:id="rId207" display="http://pbs.twimg.com/profile_images/1059872786406170627/lqpf22wF_normal.jpg"/>
    <hyperlink ref="V207" r:id="rId208" display="http://pbs.twimg.com/profile_images/1059872786406170627/lqpf22wF_normal.jpg"/>
    <hyperlink ref="V208" r:id="rId209" display="http://pbs.twimg.com/profile_images/542456784963649536/WTX1HC2j_normal.png"/>
    <hyperlink ref="V209" r:id="rId210" display="http://pbs.twimg.com/profile_images/542456784963649536/WTX1HC2j_normal.png"/>
    <hyperlink ref="V210" r:id="rId211" display="http://pbs.twimg.com/profile_images/542456784963649536/WTX1HC2j_normal.png"/>
    <hyperlink ref="V211" r:id="rId212" display="http://pbs.twimg.com/profile_images/542456784963649536/WTX1HC2j_normal.png"/>
    <hyperlink ref="V212" r:id="rId213" display="http://pbs.twimg.com/profile_images/910871834073141249/i3h_c88c_normal.jpg"/>
    <hyperlink ref="V213" r:id="rId214" display="http://pbs.twimg.com/profile_images/910871834073141249/i3h_c88c_normal.jpg"/>
    <hyperlink ref="V214" r:id="rId215" display="http://pbs.twimg.com/profile_images/910871834073141249/i3h_c88c_normal.jpg"/>
    <hyperlink ref="V215" r:id="rId216" display="http://pbs.twimg.com/profile_images/1070427194747437057/NRrToJei_normal.jpg"/>
    <hyperlink ref="V216" r:id="rId217" display="http://pbs.twimg.com/profile_images/1070427194747437057/NRrToJei_normal.jpg"/>
    <hyperlink ref="V217" r:id="rId218" display="https://pbs.twimg.com/media/DvdA9elX4AAxpm_.jpg"/>
    <hyperlink ref="V218" r:id="rId219" display="http://pbs.twimg.com/profile_images/1070427194747437057/NRrToJei_normal.jpg"/>
    <hyperlink ref="V219" r:id="rId220" display="http://pbs.twimg.com/profile_images/1070427194747437057/NRrToJei_normal.jpg"/>
    <hyperlink ref="V220" r:id="rId221" display="http://pbs.twimg.com/profile_images/1070427194747437057/NRrToJei_normal.jpg"/>
    <hyperlink ref="V221" r:id="rId222" display="http://pbs.twimg.com/profile_images/1070427194747437057/NRrToJei_normal.jpg"/>
    <hyperlink ref="V222" r:id="rId223" display="http://pbs.twimg.com/profile_images/1070427194747437057/NRrToJei_normal.jpg"/>
    <hyperlink ref="V223" r:id="rId224" display="http://pbs.twimg.com/profile_images/1070427194747437057/NRrToJei_normal.jpg"/>
    <hyperlink ref="V224" r:id="rId225" display="http://pbs.twimg.com/profile_images/1070427194747437057/NRrToJei_normal.jpg"/>
    <hyperlink ref="V225" r:id="rId226" display="http://pbs.twimg.com/profile_images/1059872786406170627/lqpf22wF_normal.jpg"/>
    <hyperlink ref="V226" r:id="rId227" display="http://pbs.twimg.com/profile_images/542456784963649536/WTX1HC2j_normal.png"/>
    <hyperlink ref="V227" r:id="rId228" display="http://pbs.twimg.com/profile_images/542456784963649536/WTX1HC2j_normal.png"/>
    <hyperlink ref="V228" r:id="rId229" display="http://pbs.twimg.com/profile_images/542456784963649536/WTX1HC2j_normal.png"/>
    <hyperlink ref="V229" r:id="rId230" display="http://pbs.twimg.com/profile_images/542456784963649536/WTX1HC2j_normal.png"/>
    <hyperlink ref="V230" r:id="rId231" display="http://pbs.twimg.com/profile_images/542456784963649536/WTX1HC2j_normal.png"/>
    <hyperlink ref="V231" r:id="rId232" display="http://pbs.twimg.com/profile_images/542456784963649536/WTX1HC2j_normal.png"/>
    <hyperlink ref="V232" r:id="rId233" display="http://pbs.twimg.com/profile_images/910871834073141249/i3h_c88c_normal.jpg"/>
    <hyperlink ref="V233" r:id="rId234" display="http://pbs.twimg.com/profile_images/910871834073141249/i3h_c88c_normal.jpg"/>
    <hyperlink ref="V234" r:id="rId235" display="http://pbs.twimg.com/profile_images/910871834073141249/i3h_c88c_normal.jpg"/>
    <hyperlink ref="V235" r:id="rId236" display="http://pbs.twimg.com/profile_images/1070427194747437057/NRrToJei_normal.jpg"/>
    <hyperlink ref="V236" r:id="rId237" display="http://pbs.twimg.com/profile_images/1070427194747437057/NRrToJei_normal.jpg"/>
    <hyperlink ref="V237" r:id="rId238" display="http://pbs.twimg.com/profile_images/1070427194747437057/NRrToJei_normal.jpg"/>
    <hyperlink ref="V238" r:id="rId239" display="http://pbs.twimg.com/profile_images/1070427194747437057/NRrToJei_normal.jpg"/>
    <hyperlink ref="V239" r:id="rId240" display="http://pbs.twimg.com/profile_images/1070427194747437057/NRrToJei_normal.jpg"/>
    <hyperlink ref="V240" r:id="rId241" display="http://pbs.twimg.com/profile_images/1059872786406170627/lqpf22wF_normal.jpg"/>
    <hyperlink ref="V241" r:id="rId242" display="http://pbs.twimg.com/profile_images/1059872786406170627/lqpf22wF_normal.jpg"/>
    <hyperlink ref="V242" r:id="rId243" display="http://pbs.twimg.com/profile_images/1059872786406170627/lqpf22wF_normal.jpg"/>
    <hyperlink ref="V243" r:id="rId244" display="http://pbs.twimg.com/profile_images/1059872786406170627/lqpf22wF_normal.jpg"/>
    <hyperlink ref="V244" r:id="rId245" display="http://pbs.twimg.com/profile_images/1059872786406170627/lqpf22wF_normal.jpg"/>
    <hyperlink ref="V245" r:id="rId246" display="http://pbs.twimg.com/profile_images/910871834073141249/i3h_c88c_normal.jpg"/>
    <hyperlink ref="V246" r:id="rId247" display="http://pbs.twimg.com/profile_images/910871834073141249/i3h_c88c_normal.jpg"/>
    <hyperlink ref="V247" r:id="rId248" display="http://pbs.twimg.com/profile_images/910871834073141249/i3h_c88c_normal.jpg"/>
    <hyperlink ref="V248" r:id="rId249" display="http://pbs.twimg.com/profile_images/910871834073141249/i3h_c88c_normal.jpg"/>
    <hyperlink ref="V249" r:id="rId250" display="http://pbs.twimg.com/profile_images/910871834073141249/i3h_c88c_normal.jpg"/>
    <hyperlink ref="V250" r:id="rId251" display="http://pbs.twimg.com/profile_images/910871834073141249/i3h_c88c_normal.jpg"/>
    <hyperlink ref="V251" r:id="rId252" display="http://pbs.twimg.com/profile_images/1070427194747437057/NRrToJei_normal.jpg"/>
    <hyperlink ref="V252" r:id="rId253" display="http://pbs.twimg.com/profile_images/1070427194747437057/NRrToJei_normal.jpg"/>
    <hyperlink ref="V253" r:id="rId254" display="http://pbs.twimg.com/profile_images/1070427194747437057/NRrToJei_normal.jpg"/>
    <hyperlink ref="V254" r:id="rId255" display="https://pbs.twimg.com/media/DvdA9elX4AAxpm_.jpg"/>
    <hyperlink ref="V255" r:id="rId256" display="http://pbs.twimg.com/profile_images/1070427194747437057/NRrToJei_normal.jpg"/>
    <hyperlink ref="V256" r:id="rId257" display="http://pbs.twimg.com/profile_images/1070427194747437057/NRrToJei_normal.jpg"/>
    <hyperlink ref="V257" r:id="rId258" display="http://pbs.twimg.com/profile_images/1070427194747437057/NRrToJei_normal.jpg"/>
    <hyperlink ref="V258" r:id="rId259" display="http://pbs.twimg.com/profile_images/1070427194747437057/NRrToJei_normal.jpg"/>
    <hyperlink ref="V259" r:id="rId260" display="http://pbs.twimg.com/profile_images/1070427194747437057/NRrToJei_normal.jpg"/>
    <hyperlink ref="V260" r:id="rId261" display="http://pbs.twimg.com/profile_images/1070427194747437057/NRrToJei_normal.jpg"/>
    <hyperlink ref="V261" r:id="rId262" display="http://pbs.twimg.com/profile_images/1070427194747437057/NRrToJei_normal.jpg"/>
    <hyperlink ref="V262" r:id="rId263" display="http://pbs.twimg.com/profile_images/1070427194747437057/NRrToJei_normal.jpg"/>
    <hyperlink ref="V263" r:id="rId264" display="http://pbs.twimg.com/profile_images/910871834073141249/i3h_c88c_normal.jpg"/>
    <hyperlink ref="V264" r:id="rId265" display="http://pbs.twimg.com/profile_images/910871834073141249/i3h_c88c_normal.jpg"/>
    <hyperlink ref="V265" r:id="rId266" display="http://pbs.twimg.com/profile_images/910871834073141249/i3h_c88c_normal.jpg"/>
    <hyperlink ref="V266" r:id="rId267" display="http://pbs.twimg.com/profile_images/1070427194747437057/NRrToJei_normal.jpg"/>
    <hyperlink ref="V267" r:id="rId268" display="http://pbs.twimg.com/profile_images/1070427194747437057/NRrToJei_normal.jpg"/>
    <hyperlink ref="X3" r:id="rId269" display="https://twitter.com/jon_evans_uk/status/1078281648679120897"/>
    <hyperlink ref="X4" r:id="rId270" display="https://twitter.com/robertdocking/status/1078289092973133826"/>
    <hyperlink ref="X5" r:id="rId271" display="https://twitter.com/nccucambridge/status/1078291585870237696"/>
    <hyperlink ref="X6" r:id="rId272" display="https://twitter.com/ali1m/status/1078292120572755968"/>
    <hyperlink ref="X7" r:id="rId273" display="https://twitter.com/emdocjb/status/1078294974943449090"/>
    <hyperlink ref="X8" r:id="rId274" display="https://twitter.com/jaynaisbitt/status/1078296164586397696"/>
    <hyperlink ref="X9" r:id="rId275" display="https://twitter.com/gasdoc2857/status/1078301010412605441"/>
    <hyperlink ref="X10" r:id="rId276" display="https://twitter.com/jackie_burnett/status/1078307151267930112"/>
    <hyperlink ref="X11" r:id="rId277" display="https://twitter.com/chris_bish_78/status/1078307392977289217"/>
    <hyperlink ref="X12" r:id="rId278" display="https://twitter.com/dan_bawden/status/1078311972477849600"/>
    <hyperlink ref="X13" r:id="rId279" display="https://twitter.com/drlindadykes/status/1078312864891523072"/>
    <hyperlink ref="X14" r:id="rId280" display="https://twitter.com/proftomquinn/status/1078317037104128000"/>
    <hyperlink ref="X15" r:id="rId281" display="https://twitter.com/kerryhood/status/1078318005417885696"/>
    <hyperlink ref="X16" r:id="rId282" display="https://twitter.com/anlecturer/status/1078318331826974720"/>
    <hyperlink ref="X17" r:id="rId283" display="https://twitter.com/anlecturer/status/1078318331826974720"/>
    <hyperlink ref="X18" r:id="rId284" display="https://twitter.com/mdimairo/status/1078324660457082883"/>
    <hyperlink ref="X19" r:id="rId285" display="https://twitter.com/liminalentity/status/1078329191924412418"/>
    <hyperlink ref="X20" r:id="rId286" display="https://twitter.com/bagchisubha/status/1078332379977142272"/>
    <hyperlink ref="X21" r:id="rId287" display="https://twitter.com/marion_mcnaught/status/1078333620887191552"/>
    <hyperlink ref="X22" r:id="rId288" display="https://twitter.com/basics_hq/status/1078336798969995265"/>
    <hyperlink ref="X23" r:id="rId289" display="https://twitter.com/racheln76/status/1078346801948868615"/>
    <hyperlink ref="X24" r:id="rId290" display="https://twitter.com/sasconsultpara/status/1078354610799198208"/>
    <hyperlink ref="X25" r:id="rId291" display="https://twitter.com/clifford0584/status/1078361663970123782"/>
    <hyperlink ref="X26" r:id="rId292" display="https://twitter.com/davidwa13761355/status/1078369191571406848"/>
    <hyperlink ref="X27" r:id="rId293" display="https://twitter.com/anderson10jayne/status/1078373859869577216"/>
    <hyperlink ref="X28" r:id="rId294" display="https://twitter.com/emrashworth/status/1078376755906469888"/>
    <hyperlink ref="X29" r:id="rId295" display="https://twitter.com/martinresposito/status/1078378128622477312"/>
    <hyperlink ref="X30" r:id="rId296" display="https://twitter.com/sheffbear/status/1078378972503777280"/>
    <hyperlink ref="X31" r:id="rId297" display="https://twitter.com/steven1701/status/1078380788012511232"/>
    <hyperlink ref="X32" r:id="rId298" display="https://twitter.com/gail_carson/status/1078382028079460359"/>
    <hyperlink ref="X33" r:id="rId299" display="https://twitter.com/iamyourgasman/status/1078387457169739777"/>
    <hyperlink ref="X34" r:id="rId300" display="https://twitter.com/rossdavenport/status/1078387950851948544"/>
    <hyperlink ref="X35" r:id="rId301" display="https://twitter.com/fra_latronico/status/1078388110847868928"/>
    <hyperlink ref="X36" r:id="rId302" display="https://twitter.com/lukestevens_93/status/1078391759787433990"/>
    <hyperlink ref="X37" r:id="rId303" display="https://twitter.com/akourdouli/status/1078397175376367616"/>
    <hyperlink ref="X38" r:id="rId304" display="https://twitter.com/faz_char/status/1078408470263668736"/>
    <hyperlink ref="X39" r:id="rId305" display="https://twitter.com/tomlloyd91/status/1078427411375685632"/>
    <hyperlink ref="X40" r:id="rId306" display="https://twitter.com/paton_catie/status/1078436567998480384"/>
    <hyperlink ref="X41" r:id="rId307" display="https://twitter.com/gborthophysio/status/1078548485593579520"/>
    <hyperlink ref="X42" r:id="rId308" display="https://twitter.com/banerjee_0/status/1078551131884871685"/>
    <hyperlink ref="X43" r:id="rId309" display="https://twitter.com/barbara_tait/status/1078554306247380992"/>
    <hyperlink ref="X44" r:id="rId310" display="https://twitter.com/drlisa_ahp/status/1078554816987709445"/>
    <hyperlink ref="X45" r:id="rId311" display="https://twitter.com/delphi_natric/status/1078556220041105408"/>
    <hyperlink ref="X46" r:id="rId312" display="https://twitter.com/chrisconnolly83/status/1078366964186267649"/>
    <hyperlink ref="X47" r:id="rId313" display="https://twitter.com/chrisconnolly83/status/1078556477365932032"/>
    <hyperlink ref="X48" r:id="rId314" display="https://twitter.com/drjamesglasbey/status/1078557639662075905"/>
    <hyperlink ref="X49" r:id="rId315" display="https://twitter.com/drjamesglasbey/status/1078557639662075905"/>
    <hyperlink ref="X50" r:id="rId316" display="https://twitter.com/drjamesglasbey/status/1078557639662075905"/>
    <hyperlink ref="X51" r:id="rId317" display="https://twitter.com/maxmarsden83/status/1078581177127223296"/>
    <hyperlink ref="X52" r:id="rId318" display="https://twitter.com/maxmarsden83/status/1078581177127223296"/>
    <hyperlink ref="X53" r:id="rId319" display="https://twitter.com/maxmarsden83/status/1078581177127223296"/>
    <hyperlink ref="X54" r:id="rId320" display="https://twitter.com/maxmarsden83/status/1078581216914354178"/>
    <hyperlink ref="X55" r:id="rId321" display="https://twitter.com/chrislochrin/status/1078586394057080832"/>
    <hyperlink ref="X56" r:id="rId322" display="https://twitter.com/husam_ismail/status/1078592928694583296"/>
    <hyperlink ref="X57" r:id="rId323" display="https://twitter.com/zudin_p/status/1078594044907978754"/>
    <hyperlink ref="X58" r:id="rId324" display="https://twitter.com/kevindrooney/status/1078599610912985089"/>
    <hyperlink ref="X59" r:id="rId325" display="https://twitter.com/kangaroosteve/status/1078603554288553984"/>
    <hyperlink ref="X60" r:id="rId326" display="https://twitter.com/alex_m_mitchell/status/1078604170234654720"/>
    <hyperlink ref="X61" r:id="rId327" display="https://twitter.com/westmidsphem/status/1078608799701839872"/>
    <hyperlink ref="X62" r:id="rId328" display="https://twitter.com/gscornell/status/1078623210206388226"/>
    <hyperlink ref="X63" r:id="rId329" display="https://twitter.com/ribrios/status/1078628287654625286"/>
    <hyperlink ref="X64" r:id="rId330" display="https://twitter.com/london_rtc/status/1078637507963691008"/>
    <hyperlink ref="X65" r:id="rId331" display="https://twitter.com/wicsarg/status/1078657330831597568"/>
    <hyperlink ref="X66" r:id="rId332" display="https://twitter.com/mattreed73/status/1078663733830995969"/>
    <hyperlink ref="X67" r:id="rId333" display="https://twitter.com/libbylilias/status/1078668431182958593"/>
    <hyperlink ref="X68" r:id="rId334" display="https://twitter.com/penelopefirshma/status/1078675037379588097"/>
    <hyperlink ref="X69" r:id="rId335" display="https://twitter.com/zoeclift/status/1078675645675331584"/>
    <hyperlink ref="X70" r:id="rId336" display="https://twitter.com/_joemiddleton/status/1078681338352410625"/>
    <hyperlink ref="X71" r:id="rId337" display="https://twitter.com/eslungaard/status/1078684964860973056"/>
    <hyperlink ref="X72" r:id="rId338" display="https://twitter.com/paramedichelen/status/1078686922527133696"/>
    <hyperlink ref="X73" r:id="rId339" display="https://twitter.com/delphi_natric/status/1078407869224157184"/>
    <hyperlink ref="X74" r:id="rId340" display="https://twitter.com/britishhernia/status/1078653973018656773"/>
    <hyperlink ref="X75" r:id="rId341" display="https://twitter.com/amanthesurgeon/status/1078688985730465793"/>
    <hyperlink ref="X76" r:id="rId342" display="https://twitter.com/delphi_natric/status/1078407869224157184"/>
    <hyperlink ref="X77" r:id="rId343" display="https://twitter.com/britishhernia/status/1078653973018656773"/>
    <hyperlink ref="X78" r:id="rId344" display="https://twitter.com/amanthesurgeon/status/1078688985730465793"/>
    <hyperlink ref="X79" r:id="rId345" display="https://twitter.com/delphi_natric/status/1078407869224157184"/>
    <hyperlink ref="X80" r:id="rId346" display="https://twitter.com/britishhernia/status/1078653973018656773"/>
    <hyperlink ref="X81" r:id="rId347" display="https://twitter.com/britishhernia/status/1078653973018656773"/>
    <hyperlink ref="X82" r:id="rId348" display="https://twitter.com/britishhernia/status/1078653973018656773"/>
    <hyperlink ref="X83" r:id="rId349" display="https://twitter.com/britishhernia/status/1078653973018656773"/>
    <hyperlink ref="X84" r:id="rId350" display="https://twitter.com/amanthesurgeon/status/1078688985730465793"/>
    <hyperlink ref="X85" r:id="rId351" display="https://twitter.com/amanthesurgeon/status/1078688985730465793"/>
    <hyperlink ref="X86" r:id="rId352" display="https://twitter.com/amanthesurgeon/status/1078688985730465793"/>
    <hyperlink ref="X87" r:id="rId353" display="https://twitter.com/amanthesurgeon/status/1078688985730465793"/>
    <hyperlink ref="X88" r:id="rId354" display="https://twitter.com/amanthesurgeon/status/1078688985730465793"/>
    <hyperlink ref="X89" r:id="rId355" display="https://twitter.com/respara_jb/status/1078689226076631040"/>
    <hyperlink ref="X90" r:id="rId356" display="https://twitter.com/respara_jb/status/1078634798904692736"/>
    <hyperlink ref="X91" r:id="rId357" display="https://twitter.com/respara_jb/status/1078689226076631040"/>
    <hyperlink ref="X92" r:id="rId358" display="https://twitter.com/1liz11/status/1078706790106304513"/>
    <hyperlink ref="X93" r:id="rId359" display="https://twitter.com/stepsrehabuk/status/1078712141920825349"/>
    <hyperlink ref="X94" r:id="rId360" display="https://twitter.com/cathedwards_1/status/1078716263436832768"/>
    <hyperlink ref="X95" r:id="rId361" display="https://twitter.com/cathedwards_1/status/1078716263436832768"/>
    <hyperlink ref="X96" r:id="rId362" display="https://twitter.com/victoriadicken4/status/1078571414964322304"/>
    <hyperlink ref="X97" r:id="rId363" display="https://twitter.com/cathedwards_1/status/1078716263436832768"/>
    <hyperlink ref="X98" r:id="rId364" display="https://twitter.com/cathedwards_1/status/1078716263436832768"/>
    <hyperlink ref="X99" r:id="rId365" display="https://twitter.com/edclined/status/1078718231601401858"/>
    <hyperlink ref="X100" r:id="rId366" display="https://twitter.com/drsarahedwards/status/1078725657335681024"/>
    <hyperlink ref="X101" r:id="rId367" display="https://twitter.com/philmoss1/status/1078731432443498496"/>
    <hyperlink ref="X102" r:id="rId368" display="https://twitter.com/philmoss1/status/1078731432443498496"/>
    <hyperlink ref="X103" r:id="rId369" display="https://twitter.com/philmoss1/status/1078731432443498496"/>
    <hyperlink ref="X104" r:id="rId370" display="https://twitter.com/lincs999dr/status/1078740046327566340"/>
    <hyperlink ref="X105" r:id="rId371" display="https://twitter.com/dunbarian/status/1078740483835334656"/>
    <hyperlink ref="X106" r:id="rId372" display="https://twitter.com/cph_cast/status/1078745911692541952"/>
    <hyperlink ref="X107" r:id="rId373" display="https://twitter.com/clairesalisbur3/status/1078751600968118273"/>
    <hyperlink ref="X108" r:id="rId374" display="https://twitter.com/iainmoppett/status/1078760923119190017"/>
    <hyperlink ref="X109" r:id="rId375" display="https://twitter.com/kategahr_kate/status/1078771045522378753"/>
    <hyperlink ref="X110" r:id="rId376" display="https://twitter.com/researchphoton/status/1078772639546654722"/>
    <hyperlink ref="X111" r:id="rId377" display="https://twitter.com/researchphoton/status/1078772639546654722"/>
    <hyperlink ref="X112" r:id="rId378" display="https://twitter.com/researchphoton/status/1078772639546654722"/>
    <hyperlink ref="X113" r:id="rId379" display="https://twitter.com/emaroids1/status/1078781168009576449"/>
    <hyperlink ref="X114" r:id="rId380" display="https://twitter.com/matt_westmore/status/1078781476542533632"/>
    <hyperlink ref="X115" r:id="rId381" display="https://twitter.com/pauladimarco1/status/1078794747920166912"/>
    <hyperlink ref="X116" r:id="rId382" display="https://twitter.com/c_ahern26/status/1078850888284950528"/>
    <hyperlink ref="X117" r:id="rId383" display="https://twitter.com/dr_iain_smith/status/1078908153239093249"/>
    <hyperlink ref="X118" r:id="rId384" display="https://twitter.com/leechcaroline/status/1078910710787252224"/>
    <hyperlink ref="X119" r:id="rId385" display="https://twitter.com/drctrice/status/1078929303235166208"/>
    <hyperlink ref="X120" r:id="rId386" display="https://twitter.com/chris_horler/status/1078933268626591744"/>
    <hyperlink ref="X121" r:id="rId387" display="https://twitter.com/stroppybrunette/status/1078942854171541504"/>
    <hyperlink ref="X122" r:id="rId388" display="https://twitter.com/katiejsheehan/status/1078948315679649794"/>
    <hyperlink ref="X123" r:id="rId389" display="https://twitter.com/edbaker_ed/status/1078965102240514049"/>
    <hyperlink ref="X124" r:id="rId390" display="https://twitter.com/atocp_swales/status/1078971052305338368"/>
    <hyperlink ref="X125" r:id="rId391" display="https://twitter.com/docj88/status/1078996277478739968"/>
    <hyperlink ref="X126" r:id="rId392" display="https://twitter.com/gmmajortrauma/status/1079040654305607681"/>
    <hyperlink ref="X127" r:id="rId393" display="https://twitter.com/rachelhowes6/status/1079096977546272768"/>
    <hyperlink ref="X128" r:id="rId394" display="https://twitter.com/srikesavan/status/1078649398815608835"/>
    <hyperlink ref="X129" r:id="rId395" display="https://twitter.com/srikesavan/status/1079233710854193152"/>
    <hyperlink ref="X130" r:id="rId396" display="https://twitter.com/jojenningsnhs/status/1078699747597111296"/>
    <hyperlink ref="X131" r:id="rId397" display="https://twitter.com/jojenningsnhs/status/1079306438504312832"/>
    <hyperlink ref="X132" r:id="rId398" display="https://twitter.com/misscharliex13/status/1079306492778565633"/>
    <hyperlink ref="X133" r:id="rId399" display="https://twitter.com/winters799/status/1078396080151293958"/>
    <hyperlink ref="X134" r:id="rId400" display="https://twitter.com/winters799/status/1078593014136754176"/>
    <hyperlink ref="X135" r:id="rId401" display="https://twitter.com/winters799/status/1078593014136754176"/>
    <hyperlink ref="X136" r:id="rId402" display="https://twitter.com/winters799/status/1078593014136754176"/>
    <hyperlink ref="X137" r:id="rId403" display="https://twitter.com/winters799/status/1079313522872500225"/>
    <hyperlink ref="X138" r:id="rId404" display="https://twitter.com/camanaesthesia/status/1079397587164295169"/>
    <hyperlink ref="X139" r:id="rId405" display="https://twitter.com/drol007/status/1079398259628654592"/>
    <hyperlink ref="X140" r:id="rId406" display="https://twitter.com/drjerrytsang/status/1079436856524226561"/>
    <hyperlink ref="X141" r:id="rId407" display="https://twitter.com/kportas/status/1079454691363311617"/>
    <hyperlink ref="X142" r:id="rId408" display="https://twitter.com/vicjewitt/status/1079472505511907330"/>
    <hyperlink ref="X143" r:id="rId409" display="https://twitter.com/mears_jemma/status/1079649962672250881"/>
    <hyperlink ref="X144" r:id="rId410" display="https://twitter.com/ukemtrauma/status/1079684591017959424"/>
    <hyperlink ref="X145" r:id="rId411" display="https://twitter.com/dbootland/status/1079712007727861761"/>
    <hyperlink ref="X146" r:id="rId412" display="https://twitter.com/carrieweller1/status/1079715891095527424"/>
    <hyperlink ref="X147" r:id="rId413" display="https://twitter.com/edresearchrbft/status/1079743156818796544"/>
    <hyperlink ref="X148" r:id="rId414" display="https://twitter.com/marcusyalman/status/1078647612092358657"/>
    <hyperlink ref="X149" r:id="rId415" display="https://twitter.com/marcusyalman/status/1078647612092358657"/>
    <hyperlink ref="X150" r:id="rId416" display="https://twitter.com/marcusyalman/status/1079777200138801152"/>
    <hyperlink ref="X151" r:id="rId417" display="https://twitter.com/oxscar2016/status/1079798849445789697"/>
    <hyperlink ref="X152" r:id="rId418" display="https://twitter.com/oxscar2016/status/1079798849445789697"/>
    <hyperlink ref="X153" r:id="rId419" display="https://twitter.com/oxscar2016/status/1079798849445789697"/>
    <hyperlink ref="X154" r:id="rId420" display="https://twitter.com/brethertonc/status/1079795996928995328"/>
    <hyperlink ref="X155" r:id="rId421" display="https://twitter.com/drsaharfatima/status/1079840865214959621"/>
    <hyperlink ref="X156" r:id="rId422" display="https://twitter.com/delphi_natric/status/1078555781275049984"/>
    <hyperlink ref="X157" r:id="rId423" display="https://twitter.com/wilsonmsj/status/1078601731553067008"/>
    <hyperlink ref="X158" r:id="rId424" display="https://twitter.com/delphi_natric/status/1078555781275049984"/>
    <hyperlink ref="X159" r:id="rId425" display="https://twitter.com/wilsonmsj/status/1078601731553067008"/>
    <hyperlink ref="X160" r:id="rId426" display="https://twitter.com/abbyharperpayne/status/1079154302046879744"/>
    <hyperlink ref="X161" r:id="rId427" display="https://twitter.com/wilsonmsj/status/1079154589453160454"/>
    <hyperlink ref="X162" r:id="rId428" display="https://twitter.com/abbyharperpayne/status/1079154302046879744"/>
    <hyperlink ref="X163" r:id="rId429" display="https://twitter.com/abbyharperpayne/status/1079154302046879744"/>
    <hyperlink ref="X164" r:id="rId430" display="https://twitter.com/wilsonmsj/status/1079154589453160454"/>
    <hyperlink ref="X165" r:id="rId431" display="https://twitter.com/wilsonmsj/status/1079823787619729408"/>
    <hyperlink ref="X166" r:id="rId432" display="https://twitter.com/wilsonmsj/status/1079845266986029058"/>
    <hyperlink ref="X167" r:id="rId433" display="https://twitter.com/lynn_laidlaw/status/1079812022043332609"/>
    <hyperlink ref="X168" r:id="rId434" display="https://twitter.com/lynn_laidlaw/status/1079843991657549824"/>
    <hyperlink ref="X169" r:id="rId435" display="https://twitter.com/lynn_laidlaw/status/1079863251788316673"/>
    <hyperlink ref="X170" r:id="rId436" display="https://twitter.com/wilsonmsj/status/1079823787619729408"/>
    <hyperlink ref="X171" r:id="rId437" display="https://twitter.com/wilsonmsj/status/1079845266986029058"/>
    <hyperlink ref="X172" r:id="rId438" display="https://twitter.com/lynn_laidlaw/status/1079812022043332609"/>
    <hyperlink ref="X173" r:id="rId439" display="https://twitter.com/lynn_laidlaw/status/1079843991657549824"/>
    <hyperlink ref="X174" r:id="rId440" display="https://twitter.com/lynn_laidlaw/status/1079863251788316673"/>
    <hyperlink ref="X175" r:id="rId441" display="https://twitter.com/delphi_natric/status/1078407869224157184"/>
    <hyperlink ref="X176" r:id="rId442" display="https://twitter.com/emerge_research/status/1078358570792562689"/>
    <hyperlink ref="X177" r:id="rId443" display="https://twitter.com/wilsonmsj/status/1079823787619729408"/>
    <hyperlink ref="X178" r:id="rId444" display="https://twitter.com/wilsonmsj/status/1079845266986029058"/>
    <hyperlink ref="X179" r:id="rId445" display="https://twitter.com/lynn_laidlaw/status/1078387970472849408"/>
    <hyperlink ref="X180" r:id="rId446" display="https://twitter.com/lynn_laidlaw/status/1078398431494836224"/>
    <hyperlink ref="X181" r:id="rId447" display="https://twitter.com/lynn_laidlaw/status/1078400151037857792"/>
    <hyperlink ref="X182" r:id="rId448" display="https://twitter.com/lynn_laidlaw/status/1078402068866613248"/>
    <hyperlink ref="X183" r:id="rId449" display="https://twitter.com/lynn_laidlaw/status/1078404342795943937"/>
    <hyperlink ref="X184" r:id="rId450" display="https://twitter.com/lynn_laidlaw/status/1078406947794235394"/>
    <hyperlink ref="X185" r:id="rId451" display="https://twitter.com/lynn_laidlaw/status/1079812022043332609"/>
    <hyperlink ref="X186" r:id="rId452" display="https://twitter.com/lynn_laidlaw/status/1079843991657549824"/>
    <hyperlink ref="X187" r:id="rId453" display="https://twitter.com/lynn_laidlaw/status/1079863251788316673"/>
    <hyperlink ref="X188" r:id="rId454" display="https://twitter.com/delphi_natric/status/1079802134542123008"/>
    <hyperlink ref="X189" r:id="rId455" display="https://twitter.com/brethertonc/status/1079803590011691010"/>
    <hyperlink ref="X190" r:id="rId456" display="https://twitter.com/littlemissileo/status/1079805567764516864"/>
    <hyperlink ref="X191" r:id="rId457" display="https://twitter.com/littlemissileo/status/1079805567764516864"/>
    <hyperlink ref="X192" r:id="rId458" display="https://twitter.com/littlemissileo/status/1079805567764516864"/>
    <hyperlink ref="X193" r:id="rId459" display="https://twitter.com/littlemissileo/status/1079805567764516864"/>
    <hyperlink ref="X194" r:id="rId460" display="https://twitter.com/littlemissileo/status/1079806824692568064"/>
    <hyperlink ref="X195" r:id="rId461" display="https://twitter.com/littlemissileo/status/1079806824692568064"/>
    <hyperlink ref="X196" r:id="rId462" display="https://twitter.com/littlemissileo/status/1079806824692568064"/>
    <hyperlink ref="X197" r:id="rId463" display="https://twitter.com/littlemissileo/status/1079806824692568064"/>
    <hyperlink ref="X198" r:id="rId464" display="https://twitter.com/wilsonmsj/status/1079823629637038080"/>
    <hyperlink ref="X199" r:id="rId465" display="https://twitter.com/wilsonmsj/status/1079823787619729408"/>
    <hyperlink ref="X200" r:id="rId466" display="https://twitter.com/wilsonmsj/status/1079845266986029058"/>
    <hyperlink ref="X201" r:id="rId467" display="https://twitter.com/lynn_laidlaw/status/1079811348412928002"/>
    <hyperlink ref="X202" r:id="rId468" display="https://twitter.com/lynn_laidlaw/status/1079812022043332609"/>
    <hyperlink ref="X203" r:id="rId469" display="https://twitter.com/lynn_laidlaw/status/1079812226545053696"/>
    <hyperlink ref="X204" r:id="rId470" display="https://twitter.com/lynn_laidlaw/status/1079843991657549824"/>
    <hyperlink ref="X205" r:id="rId471" display="https://twitter.com/lynn_laidlaw/status/1079863251788316673"/>
    <hyperlink ref="X206" r:id="rId472" display="https://twitter.com/delphi_natric/status/1078407869224157184"/>
    <hyperlink ref="X207" r:id="rId473" display="https://twitter.com/delphi_natric/status/1079802134542123008"/>
    <hyperlink ref="X208" r:id="rId474" display="https://twitter.com/brethertonc/status/1079789983928647681"/>
    <hyperlink ref="X209" r:id="rId475" display="https://twitter.com/brethertonc/status/1079795996928995328"/>
    <hyperlink ref="X210" r:id="rId476" display="https://twitter.com/brethertonc/status/1079797579741908995"/>
    <hyperlink ref="X211" r:id="rId477" display="https://twitter.com/brethertonc/status/1079803590011691010"/>
    <hyperlink ref="X212" r:id="rId478" display="https://twitter.com/wilsonmsj/status/1079823629637038080"/>
    <hyperlink ref="X213" r:id="rId479" display="https://twitter.com/wilsonmsj/status/1079823787619729408"/>
    <hyperlink ref="X214" r:id="rId480" display="https://twitter.com/wilsonmsj/status/1079845266986029058"/>
    <hyperlink ref="X215" r:id="rId481" display="https://twitter.com/lynn_laidlaw/status/1078398431494836224"/>
    <hyperlink ref="X216" r:id="rId482" display="https://twitter.com/lynn_laidlaw/status/1078400151037857792"/>
    <hyperlink ref="X217" r:id="rId483" display="https://twitter.com/lynn_laidlaw/status/1078402068866613248"/>
    <hyperlink ref="X218" r:id="rId484" display="https://twitter.com/lynn_laidlaw/status/1078404342795943937"/>
    <hyperlink ref="X219" r:id="rId485" display="https://twitter.com/lynn_laidlaw/status/1078406947794235394"/>
    <hyperlink ref="X220" r:id="rId486" display="https://twitter.com/lynn_laidlaw/status/1079811348412928002"/>
    <hyperlink ref="X221" r:id="rId487" display="https://twitter.com/lynn_laidlaw/status/1079812022043332609"/>
    <hyperlink ref="X222" r:id="rId488" display="https://twitter.com/lynn_laidlaw/status/1079812226545053696"/>
    <hyperlink ref="X223" r:id="rId489" display="https://twitter.com/lynn_laidlaw/status/1079843991657549824"/>
    <hyperlink ref="X224" r:id="rId490" display="https://twitter.com/lynn_laidlaw/status/1079863251788316673"/>
    <hyperlink ref="X225" r:id="rId491" display="https://twitter.com/delphi_natric/status/1079802134542123008"/>
    <hyperlink ref="X226" r:id="rId492" display="https://twitter.com/brethertonc/status/1078273329910464514"/>
    <hyperlink ref="X227" r:id="rId493" display="https://twitter.com/brethertonc/status/1079789983928647681"/>
    <hyperlink ref="X228" r:id="rId494" display="https://twitter.com/brethertonc/status/1079795996928995328"/>
    <hyperlink ref="X229" r:id="rId495" display="https://twitter.com/brethertonc/status/1079797579741908995"/>
    <hyperlink ref="X230" r:id="rId496" display="https://twitter.com/brethertonc/status/1079803590011691010"/>
    <hyperlink ref="X231" r:id="rId497" display="https://twitter.com/brethertonc/status/1079803590011691010"/>
    <hyperlink ref="X232" r:id="rId498" display="https://twitter.com/wilsonmsj/status/1079823629637038080"/>
    <hyperlink ref="X233" r:id="rId499" display="https://twitter.com/wilsonmsj/status/1079823787619729408"/>
    <hyperlink ref="X234" r:id="rId500" display="https://twitter.com/wilsonmsj/status/1079845266986029058"/>
    <hyperlink ref="X235" r:id="rId501" display="https://twitter.com/lynn_laidlaw/status/1079811348412928002"/>
    <hyperlink ref="X236" r:id="rId502" display="https://twitter.com/lynn_laidlaw/status/1079812022043332609"/>
    <hyperlink ref="X237" r:id="rId503" display="https://twitter.com/lynn_laidlaw/status/1079812226545053696"/>
    <hyperlink ref="X238" r:id="rId504" display="https://twitter.com/lynn_laidlaw/status/1079843991657549824"/>
    <hyperlink ref="X239" r:id="rId505" display="https://twitter.com/lynn_laidlaw/status/1079863251788316673"/>
    <hyperlink ref="X240" r:id="rId506" display="https://twitter.com/delphi_natric/status/1078554570152968193"/>
    <hyperlink ref="X241" r:id="rId507" display="https://twitter.com/delphi_natric/status/1078407869224157184"/>
    <hyperlink ref="X242" r:id="rId508" display="https://twitter.com/delphi_natric/status/1079297819666759680"/>
    <hyperlink ref="X243" r:id="rId509" display="https://twitter.com/delphi_natric/status/1079802134542123008"/>
    <hyperlink ref="X244" r:id="rId510" display="https://twitter.com/delphi_natric/status/1078235176080162817"/>
    <hyperlink ref="X245" r:id="rId511" display="https://twitter.com/wilsonmsj/status/1078601731553067008"/>
    <hyperlink ref="X246" r:id="rId512" display="https://twitter.com/wilsonmsj/status/1078601768995573760"/>
    <hyperlink ref="X247" r:id="rId513" display="https://twitter.com/wilsonmsj/status/1079154589453160454"/>
    <hyperlink ref="X248" r:id="rId514" display="https://twitter.com/wilsonmsj/status/1079823629637038080"/>
    <hyperlink ref="X249" r:id="rId515" display="https://twitter.com/wilsonmsj/status/1079823787619729408"/>
    <hyperlink ref="X250" r:id="rId516" display="https://twitter.com/wilsonmsj/status/1079845266986029058"/>
    <hyperlink ref="X251" r:id="rId517" display="https://twitter.com/lynn_laidlaw/status/1078387970472849408"/>
    <hyperlink ref="X252" r:id="rId518" display="https://twitter.com/lynn_laidlaw/status/1078398431494836224"/>
    <hyperlink ref="X253" r:id="rId519" display="https://twitter.com/lynn_laidlaw/status/1078400151037857792"/>
    <hyperlink ref="X254" r:id="rId520" display="https://twitter.com/lynn_laidlaw/status/1078402068866613248"/>
    <hyperlink ref="X255" r:id="rId521" display="https://twitter.com/lynn_laidlaw/status/1078404342795943937"/>
    <hyperlink ref="X256" r:id="rId522" display="https://twitter.com/lynn_laidlaw/status/1078406947794235394"/>
    <hyperlink ref="X257" r:id="rId523" display="https://twitter.com/lynn_laidlaw/status/1078718244637294599"/>
    <hyperlink ref="X258" r:id="rId524" display="https://twitter.com/lynn_laidlaw/status/1079811348412928002"/>
    <hyperlink ref="X259" r:id="rId525" display="https://twitter.com/lynn_laidlaw/status/1079812022043332609"/>
    <hyperlink ref="X260" r:id="rId526" display="https://twitter.com/lynn_laidlaw/status/1079812226545053696"/>
    <hyperlink ref="X261" r:id="rId527" display="https://twitter.com/lynn_laidlaw/status/1079843991657549824"/>
    <hyperlink ref="X262" r:id="rId528" display="https://twitter.com/lynn_laidlaw/status/1079863251788316673"/>
    <hyperlink ref="X263" r:id="rId529" display="https://twitter.com/wilsonmsj/status/1079823629637038080"/>
    <hyperlink ref="X264" r:id="rId530" display="https://twitter.com/wilsonmsj/status/1079823787619729408"/>
    <hyperlink ref="X265" r:id="rId531" display="https://twitter.com/wilsonmsj/status/1079845266986029058"/>
    <hyperlink ref="X266" r:id="rId532" display="https://twitter.com/lynn_laidlaw/status/1079843991657549824"/>
    <hyperlink ref="X267" r:id="rId533" display="https://twitter.com/lynn_laidlaw/status/1079863251788316673"/>
    <hyperlink ref="AZ128" r:id="rId534" display="https://api.twitter.com/1.1/geo/id/616ba1df27270916.json"/>
    <hyperlink ref="AZ129" r:id="rId535" display="https://api.twitter.com/1.1/geo/id/616ba1df27270916.json"/>
  </hyperlinks>
  <printOptions/>
  <pageMargins left="0.7" right="0.7" top="0.75" bottom="0.75" header="0.3" footer="0.3"/>
  <pageSetup horizontalDpi="600" verticalDpi="600" orientation="portrait" r:id="rId539"/>
  <legacyDrawing r:id="rId537"/>
  <tableParts>
    <tablePart r:id="rId5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AD614-1711-48CA-BA45-0BFF8E8CF9E2}">
  <dimension ref="A1:G389"/>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1929</v>
      </c>
      <c r="B1" s="13" t="s">
        <v>2058</v>
      </c>
      <c r="C1" s="13" t="s">
        <v>2059</v>
      </c>
      <c r="D1" s="13" t="s">
        <v>144</v>
      </c>
      <c r="E1" s="13" t="s">
        <v>2061</v>
      </c>
      <c r="F1" s="13" t="s">
        <v>2062</v>
      </c>
      <c r="G1" s="13" t="s">
        <v>2063</v>
      </c>
    </row>
    <row r="2" spans="1:7" ht="15">
      <c r="A2" s="80" t="s">
        <v>1746</v>
      </c>
      <c r="B2" s="80">
        <v>54</v>
      </c>
      <c r="C2" s="122">
        <v>0.010461061604029447</v>
      </c>
      <c r="D2" s="80" t="s">
        <v>2060</v>
      </c>
      <c r="E2" s="80"/>
      <c r="F2" s="80"/>
      <c r="G2" s="80"/>
    </row>
    <row r="3" spans="1:7" ht="15">
      <c r="A3" s="80" t="s">
        <v>1747</v>
      </c>
      <c r="B3" s="80">
        <v>136</v>
      </c>
      <c r="C3" s="122">
        <v>0.0263463773731112</v>
      </c>
      <c r="D3" s="80" t="s">
        <v>2060</v>
      </c>
      <c r="E3" s="80"/>
      <c r="F3" s="80"/>
      <c r="G3" s="80"/>
    </row>
    <row r="4" spans="1:7" ht="15">
      <c r="A4" s="80" t="s">
        <v>1748</v>
      </c>
      <c r="B4" s="80">
        <v>0</v>
      </c>
      <c r="C4" s="122">
        <v>0</v>
      </c>
      <c r="D4" s="80" t="s">
        <v>2060</v>
      </c>
      <c r="E4" s="80"/>
      <c r="F4" s="80"/>
      <c r="G4" s="80"/>
    </row>
    <row r="5" spans="1:7" ht="15">
      <c r="A5" s="80" t="s">
        <v>1749</v>
      </c>
      <c r="B5" s="80">
        <v>4972</v>
      </c>
      <c r="C5" s="122">
        <v>0.9631925610228593</v>
      </c>
      <c r="D5" s="80" t="s">
        <v>2060</v>
      </c>
      <c r="E5" s="80"/>
      <c r="F5" s="80"/>
      <c r="G5" s="80"/>
    </row>
    <row r="6" spans="1:7" ht="15">
      <c r="A6" s="80" t="s">
        <v>1750</v>
      </c>
      <c r="B6" s="80">
        <v>5162</v>
      </c>
      <c r="C6" s="122">
        <v>1</v>
      </c>
      <c r="D6" s="80" t="s">
        <v>2060</v>
      </c>
      <c r="E6" s="80"/>
      <c r="F6" s="80"/>
      <c r="G6" s="80"/>
    </row>
    <row r="7" spans="1:7" ht="15">
      <c r="A7" s="86" t="s">
        <v>1729</v>
      </c>
      <c r="B7" s="86">
        <v>123</v>
      </c>
      <c r="C7" s="123">
        <v>0.003823733861728578</v>
      </c>
      <c r="D7" s="86" t="s">
        <v>2060</v>
      </c>
      <c r="E7" s="86" t="b">
        <v>0</v>
      </c>
      <c r="F7" s="86" t="b">
        <v>1</v>
      </c>
      <c r="G7" s="86" t="b">
        <v>0</v>
      </c>
    </row>
    <row r="8" spans="1:7" ht="15">
      <c r="A8" s="86" t="s">
        <v>1751</v>
      </c>
      <c r="B8" s="86">
        <v>112</v>
      </c>
      <c r="C8" s="123">
        <v>0.004859656005368656</v>
      </c>
      <c r="D8" s="86" t="s">
        <v>2060</v>
      </c>
      <c r="E8" s="86" t="b">
        <v>0</v>
      </c>
      <c r="F8" s="86" t="b">
        <v>0</v>
      </c>
      <c r="G8" s="86" t="b">
        <v>0</v>
      </c>
    </row>
    <row r="9" spans="1:7" ht="15">
      <c r="A9" s="86" t="s">
        <v>1752</v>
      </c>
      <c r="B9" s="86">
        <v>111</v>
      </c>
      <c r="C9" s="123">
        <v>0.004947175003447865</v>
      </c>
      <c r="D9" s="86" t="s">
        <v>2060</v>
      </c>
      <c r="E9" s="86" t="b">
        <v>0</v>
      </c>
      <c r="F9" s="86" t="b">
        <v>0</v>
      </c>
      <c r="G9" s="86" t="b">
        <v>0</v>
      </c>
    </row>
    <row r="10" spans="1:7" ht="15">
      <c r="A10" s="86" t="s">
        <v>1753</v>
      </c>
      <c r="B10" s="86">
        <v>110</v>
      </c>
      <c r="C10" s="123">
        <v>0.004772876433844216</v>
      </c>
      <c r="D10" s="86" t="s">
        <v>2060</v>
      </c>
      <c r="E10" s="86" t="b">
        <v>0</v>
      </c>
      <c r="F10" s="86" t="b">
        <v>0</v>
      </c>
      <c r="G10" s="86" t="b">
        <v>0</v>
      </c>
    </row>
    <row r="11" spans="1:7" ht="15">
      <c r="A11" s="86" t="s">
        <v>1728</v>
      </c>
      <c r="B11" s="86">
        <v>109</v>
      </c>
      <c r="C11" s="123">
        <v>0.004729486648081997</v>
      </c>
      <c r="D11" s="86" t="s">
        <v>2060</v>
      </c>
      <c r="E11" s="86" t="b">
        <v>0</v>
      </c>
      <c r="F11" s="86" t="b">
        <v>0</v>
      </c>
      <c r="G11" s="86" t="b">
        <v>0</v>
      </c>
    </row>
    <row r="12" spans="1:7" ht="15">
      <c r="A12" s="86" t="s">
        <v>1761</v>
      </c>
      <c r="B12" s="86">
        <v>108</v>
      </c>
      <c r="C12" s="123">
        <v>0.004942023140335307</v>
      </c>
      <c r="D12" s="86" t="s">
        <v>2060</v>
      </c>
      <c r="E12" s="86" t="b">
        <v>0</v>
      </c>
      <c r="F12" s="86" t="b">
        <v>0</v>
      </c>
      <c r="G12" s="86" t="b">
        <v>0</v>
      </c>
    </row>
    <row r="13" spans="1:7" ht="15">
      <c r="A13" s="86" t="s">
        <v>1735</v>
      </c>
      <c r="B13" s="86">
        <v>108</v>
      </c>
      <c r="C13" s="123">
        <v>0.004813467570922247</v>
      </c>
      <c r="D13" s="86" t="s">
        <v>2060</v>
      </c>
      <c r="E13" s="86" t="b">
        <v>0</v>
      </c>
      <c r="F13" s="86" t="b">
        <v>0</v>
      </c>
      <c r="G13" s="86" t="b">
        <v>0</v>
      </c>
    </row>
    <row r="14" spans="1:7" ht="15">
      <c r="A14" s="86" t="s">
        <v>1762</v>
      </c>
      <c r="B14" s="86">
        <v>107</v>
      </c>
      <c r="C14" s="123">
        <v>0.004896263666813683</v>
      </c>
      <c r="D14" s="86" t="s">
        <v>2060</v>
      </c>
      <c r="E14" s="86" t="b">
        <v>0</v>
      </c>
      <c r="F14" s="86" t="b">
        <v>0</v>
      </c>
      <c r="G14" s="86" t="b">
        <v>0</v>
      </c>
    </row>
    <row r="15" spans="1:7" ht="15">
      <c r="A15" s="86" t="s">
        <v>1755</v>
      </c>
      <c r="B15" s="86">
        <v>106</v>
      </c>
      <c r="C15" s="123">
        <v>0.004977863862286337</v>
      </c>
      <c r="D15" s="86" t="s">
        <v>2060</v>
      </c>
      <c r="E15" s="86" t="b">
        <v>0</v>
      </c>
      <c r="F15" s="86" t="b">
        <v>0</v>
      </c>
      <c r="G15" s="86" t="b">
        <v>0</v>
      </c>
    </row>
    <row r="16" spans="1:7" ht="15">
      <c r="A16" s="86" t="s">
        <v>1758</v>
      </c>
      <c r="B16" s="86">
        <v>105</v>
      </c>
      <c r="C16" s="123">
        <v>0.005058256874927629</v>
      </c>
      <c r="D16" s="86" t="s">
        <v>2060</v>
      </c>
      <c r="E16" s="86" t="b">
        <v>0</v>
      </c>
      <c r="F16" s="86" t="b">
        <v>0</v>
      </c>
      <c r="G16" s="86" t="b">
        <v>0</v>
      </c>
    </row>
    <row r="17" spans="1:7" ht="15">
      <c r="A17" s="86" t="s">
        <v>1930</v>
      </c>
      <c r="B17" s="86">
        <v>104</v>
      </c>
      <c r="C17" s="123">
        <v>0.005137431207412234</v>
      </c>
      <c r="D17" s="86" t="s">
        <v>2060</v>
      </c>
      <c r="E17" s="86" t="b">
        <v>0</v>
      </c>
      <c r="F17" s="86" t="b">
        <v>0</v>
      </c>
      <c r="G17" s="86" t="b">
        <v>0</v>
      </c>
    </row>
    <row r="18" spans="1:7" ht="15">
      <c r="A18" s="86" t="s">
        <v>1931</v>
      </c>
      <c r="B18" s="86">
        <v>104</v>
      </c>
      <c r="C18" s="123">
        <v>0.005137431207412234</v>
      </c>
      <c r="D18" s="86" t="s">
        <v>2060</v>
      </c>
      <c r="E18" s="86" t="b">
        <v>0</v>
      </c>
      <c r="F18" s="86" t="b">
        <v>0</v>
      </c>
      <c r="G18" s="86" t="b">
        <v>0</v>
      </c>
    </row>
    <row r="19" spans="1:7" ht="15">
      <c r="A19" s="86" t="s">
        <v>1756</v>
      </c>
      <c r="B19" s="86">
        <v>104</v>
      </c>
      <c r="C19" s="123">
        <v>0.005137431207412234</v>
      </c>
      <c r="D19" s="86" t="s">
        <v>2060</v>
      </c>
      <c r="E19" s="86" t="b">
        <v>0</v>
      </c>
      <c r="F19" s="86" t="b">
        <v>0</v>
      </c>
      <c r="G19" s="86" t="b">
        <v>0</v>
      </c>
    </row>
    <row r="20" spans="1:7" ht="15">
      <c r="A20" s="86" t="s">
        <v>1757</v>
      </c>
      <c r="B20" s="86">
        <v>104</v>
      </c>
      <c r="C20" s="123">
        <v>0.005137431207412234</v>
      </c>
      <c r="D20" s="86" t="s">
        <v>2060</v>
      </c>
      <c r="E20" s="86" t="b">
        <v>0</v>
      </c>
      <c r="F20" s="86" t="b">
        <v>0</v>
      </c>
      <c r="G20" s="86" t="b">
        <v>0</v>
      </c>
    </row>
    <row r="21" spans="1:7" ht="15">
      <c r="A21" s="86" t="s">
        <v>1932</v>
      </c>
      <c r="B21" s="86">
        <v>104</v>
      </c>
      <c r="C21" s="123">
        <v>0.005137431207412234</v>
      </c>
      <c r="D21" s="86" t="s">
        <v>2060</v>
      </c>
      <c r="E21" s="86" t="b">
        <v>0</v>
      </c>
      <c r="F21" s="86" t="b">
        <v>0</v>
      </c>
      <c r="G21" s="86" t="b">
        <v>0</v>
      </c>
    </row>
    <row r="22" spans="1:7" ht="15">
      <c r="A22" s="86" t="s">
        <v>1933</v>
      </c>
      <c r="B22" s="86">
        <v>103</v>
      </c>
      <c r="C22" s="123">
        <v>0.00521537514130228</v>
      </c>
      <c r="D22" s="86" t="s">
        <v>2060</v>
      </c>
      <c r="E22" s="86" t="b">
        <v>0</v>
      </c>
      <c r="F22" s="86" t="b">
        <v>0</v>
      </c>
      <c r="G22" s="86" t="b">
        <v>0</v>
      </c>
    </row>
    <row r="23" spans="1:7" ht="15">
      <c r="A23" s="86" t="s">
        <v>1934</v>
      </c>
      <c r="B23" s="86">
        <v>103</v>
      </c>
      <c r="C23" s="123">
        <v>0.00521537514130228</v>
      </c>
      <c r="D23" s="86" t="s">
        <v>2060</v>
      </c>
      <c r="E23" s="86" t="b">
        <v>0</v>
      </c>
      <c r="F23" s="86" t="b">
        <v>0</v>
      </c>
      <c r="G23" s="86" t="b">
        <v>0</v>
      </c>
    </row>
    <row r="24" spans="1:7" ht="15">
      <c r="A24" s="86" t="s">
        <v>1935</v>
      </c>
      <c r="B24" s="86">
        <v>103</v>
      </c>
      <c r="C24" s="123">
        <v>0.00521537514130228</v>
      </c>
      <c r="D24" s="86" t="s">
        <v>2060</v>
      </c>
      <c r="E24" s="86" t="b">
        <v>0</v>
      </c>
      <c r="F24" s="86" t="b">
        <v>0</v>
      </c>
      <c r="G24" s="86" t="b">
        <v>0</v>
      </c>
    </row>
    <row r="25" spans="1:7" ht="15">
      <c r="A25" s="86" t="s">
        <v>1936</v>
      </c>
      <c r="B25" s="86">
        <v>103</v>
      </c>
      <c r="C25" s="123">
        <v>0.00521537514130228</v>
      </c>
      <c r="D25" s="86" t="s">
        <v>2060</v>
      </c>
      <c r="E25" s="86" t="b">
        <v>0</v>
      </c>
      <c r="F25" s="86" t="b">
        <v>0</v>
      </c>
      <c r="G25" s="86" t="b">
        <v>0</v>
      </c>
    </row>
    <row r="26" spans="1:7" ht="15">
      <c r="A26" s="86" t="s">
        <v>1937</v>
      </c>
      <c r="B26" s="86">
        <v>103</v>
      </c>
      <c r="C26" s="123">
        <v>0.00521537514130228</v>
      </c>
      <c r="D26" s="86" t="s">
        <v>2060</v>
      </c>
      <c r="E26" s="86" t="b">
        <v>0</v>
      </c>
      <c r="F26" s="86" t="b">
        <v>0</v>
      </c>
      <c r="G26" s="86" t="b">
        <v>0</v>
      </c>
    </row>
    <row r="27" spans="1:7" ht="15">
      <c r="A27" s="86" t="s">
        <v>1938</v>
      </c>
      <c r="B27" s="86">
        <v>102</v>
      </c>
      <c r="C27" s="123">
        <v>0.005292076730606802</v>
      </c>
      <c r="D27" s="86" t="s">
        <v>2060</v>
      </c>
      <c r="E27" s="86" t="b">
        <v>0</v>
      </c>
      <c r="F27" s="86" t="b">
        <v>0</v>
      </c>
      <c r="G27" s="86" t="b">
        <v>0</v>
      </c>
    </row>
    <row r="28" spans="1:7" ht="15">
      <c r="A28" s="86" t="s">
        <v>1939</v>
      </c>
      <c r="B28" s="86">
        <v>102</v>
      </c>
      <c r="C28" s="123">
        <v>0.005292076730606802</v>
      </c>
      <c r="D28" s="86" t="s">
        <v>2060</v>
      </c>
      <c r="E28" s="86" t="b">
        <v>0</v>
      </c>
      <c r="F28" s="86" t="b">
        <v>0</v>
      </c>
      <c r="G28" s="86" t="b">
        <v>0</v>
      </c>
    </row>
    <row r="29" spans="1:7" ht="15">
      <c r="A29" s="86" t="s">
        <v>1940</v>
      </c>
      <c r="B29" s="86">
        <v>102</v>
      </c>
      <c r="C29" s="123">
        <v>0.005292076730606802</v>
      </c>
      <c r="D29" s="86" t="s">
        <v>2060</v>
      </c>
      <c r="E29" s="86" t="b">
        <v>0</v>
      </c>
      <c r="F29" s="86" t="b">
        <v>0</v>
      </c>
      <c r="G29" s="86" t="b">
        <v>0</v>
      </c>
    </row>
    <row r="30" spans="1:7" ht="15">
      <c r="A30" s="86" t="s">
        <v>1941</v>
      </c>
      <c r="B30" s="86">
        <v>102</v>
      </c>
      <c r="C30" s="123">
        <v>0.005292076730606802</v>
      </c>
      <c r="D30" s="86" t="s">
        <v>2060</v>
      </c>
      <c r="E30" s="86" t="b">
        <v>0</v>
      </c>
      <c r="F30" s="86" t="b">
        <v>0</v>
      </c>
      <c r="G30" s="86" t="b">
        <v>0</v>
      </c>
    </row>
    <row r="31" spans="1:7" ht="15">
      <c r="A31" s="86" t="s">
        <v>1942</v>
      </c>
      <c r="B31" s="86">
        <v>102</v>
      </c>
      <c r="C31" s="123">
        <v>0.005292076730606802</v>
      </c>
      <c r="D31" s="86" t="s">
        <v>2060</v>
      </c>
      <c r="E31" s="86" t="b">
        <v>0</v>
      </c>
      <c r="F31" s="86" t="b">
        <v>0</v>
      </c>
      <c r="G31" s="86" t="b">
        <v>0</v>
      </c>
    </row>
    <row r="32" spans="1:7" ht="15">
      <c r="A32" s="86" t="s">
        <v>291</v>
      </c>
      <c r="B32" s="86">
        <v>32</v>
      </c>
      <c r="C32" s="123">
        <v>0.006406990713001229</v>
      </c>
      <c r="D32" s="86" t="s">
        <v>2060</v>
      </c>
      <c r="E32" s="86" t="b">
        <v>0</v>
      </c>
      <c r="F32" s="86" t="b">
        <v>0</v>
      </c>
      <c r="G32" s="86" t="b">
        <v>0</v>
      </c>
    </row>
    <row r="33" spans="1:7" ht="15">
      <c r="A33" s="86" t="s">
        <v>373</v>
      </c>
      <c r="B33" s="86">
        <v>29</v>
      </c>
      <c r="C33" s="123">
        <v>0.006873873153822566</v>
      </c>
      <c r="D33" s="86" t="s">
        <v>2060</v>
      </c>
      <c r="E33" s="86" t="b">
        <v>0</v>
      </c>
      <c r="F33" s="86" t="b">
        <v>0</v>
      </c>
      <c r="G33" s="86" t="b">
        <v>0</v>
      </c>
    </row>
    <row r="34" spans="1:7" ht="15">
      <c r="A34" s="86" t="s">
        <v>1760</v>
      </c>
      <c r="B34" s="86">
        <v>18</v>
      </c>
      <c r="C34" s="123">
        <v>0.0055079967921356785</v>
      </c>
      <c r="D34" s="86" t="s">
        <v>2060</v>
      </c>
      <c r="E34" s="86" t="b">
        <v>0</v>
      </c>
      <c r="F34" s="86" t="b">
        <v>0</v>
      </c>
      <c r="G34" s="86" t="b">
        <v>0</v>
      </c>
    </row>
    <row r="35" spans="1:7" ht="15">
      <c r="A35" s="86" t="s">
        <v>366</v>
      </c>
      <c r="B35" s="86">
        <v>15</v>
      </c>
      <c r="C35" s="123">
        <v>0.004589997326779732</v>
      </c>
      <c r="D35" s="86" t="s">
        <v>2060</v>
      </c>
      <c r="E35" s="86" t="b">
        <v>0</v>
      </c>
      <c r="F35" s="86" t="b">
        <v>0</v>
      </c>
      <c r="G35" s="86" t="b">
        <v>0</v>
      </c>
    </row>
    <row r="36" spans="1:7" ht="15">
      <c r="A36" s="86" t="s">
        <v>361</v>
      </c>
      <c r="B36" s="86">
        <v>12</v>
      </c>
      <c r="C36" s="123">
        <v>0.003908698355108924</v>
      </c>
      <c r="D36" s="86" t="s">
        <v>2060</v>
      </c>
      <c r="E36" s="86" t="b">
        <v>0</v>
      </c>
      <c r="F36" s="86" t="b">
        <v>0</v>
      </c>
      <c r="G36" s="86" t="b">
        <v>0</v>
      </c>
    </row>
    <row r="37" spans="1:7" ht="15">
      <c r="A37" s="86" t="s">
        <v>367</v>
      </c>
      <c r="B37" s="86">
        <v>10</v>
      </c>
      <c r="C37" s="123">
        <v>0.0034905463489027662</v>
      </c>
      <c r="D37" s="86" t="s">
        <v>2060</v>
      </c>
      <c r="E37" s="86" t="b">
        <v>0</v>
      </c>
      <c r="F37" s="86" t="b">
        <v>0</v>
      </c>
      <c r="G37" s="86" t="b">
        <v>0</v>
      </c>
    </row>
    <row r="38" spans="1:7" ht="15">
      <c r="A38" s="86" t="s">
        <v>1943</v>
      </c>
      <c r="B38" s="86">
        <v>10</v>
      </c>
      <c r="C38" s="123">
        <v>0.0034905463489027662</v>
      </c>
      <c r="D38" s="86" t="s">
        <v>2060</v>
      </c>
      <c r="E38" s="86" t="b">
        <v>0</v>
      </c>
      <c r="F38" s="86" t="b">
        <v>0</v>
      </c>
      <c r="G38" s="86" t="b">
        <v>0</v>
      </c>
    </row>
    <row r="39" spans="1:7" ht="15">
      <c r="A39" s="86" t="s">
        <v>365</v>
      </c>
      <c r="B39" s="86">
        <v>10</v>
      </c>
      <c r="C39" s="123">
        <v>0.0034905463489027662</v>
      </c>
      <c r="D39" s="86" t="s">
        <v>2060</v>
      </c>
      <c r="E39" s="86" t="b">
        <v>0</v>
      </c>
      <c r="F39" s="86" t="b">
        <v>0</v>
      </c>
      <c r="G39" s="86" t="b">
        <v>0</v>
      </c>
    </row>
    <row r="40" spans="1:7" ht="15">
      <c r="A40" s="86" t="s">
        <v>1764</v>
      </c>
      <c r="B40" s="86">
        <v>10</v>
      </c>
      <c r="C40" s="123">
        <v>0.0034905463489027662</v>
      </c>
      <c r="D40" s="86" t="s">
        <v>2060</v>
      </c>
      <c r="E40" s="86" t="b">
        <v>0</v>
      </c>
      <c r="F40" s="86" t="b">
        <v>0</v>
      </c>
      <c r="G40" s="86" t="b">
        <v>0</v>
      </c>
    </row>
    <row r="41" spans="1:7" ht="15">
      <c r="A41" s="86" t="s">
        <v>1767</v>
      </c>
      <c r="B41" s="86">
        <v>9</v>
      </c>
      <c r="C41" s="123">
        <v>0.00339847171314994</v>
      </c>
      <c r="D41" s="86" t="s">
        <v>2060</v>
      </c>
      <c r="E41" s="86" t="b">
        <v>0</v>
      </c>
      <c r="F41" s="86" t="b">
        <v>0</v>
      </c>
      <c r="G41" s="86" t="b">
        <v>0</v>
      </c>
    </row>
    <row r="42" spans="1:7" ht="15">
      <c r="A42" s="86" t="s">
        <v>1944</v>
      </c>
      <c r="B42" s="86">
        <v>9</v>
      </c>
      <c r="C42" s="123">
        <v>0.003262828607072618</v>
      </c>
      <c r="D42" s="86" t="s">
        <v>2060</v>
      </c>
      <c r="E42" s="86" t="b">
        <v>0</v>
      </c>
      <c r="F42" s="86" t="b">
        <v>0</v>
      </c>
      <c r="G42" s="86" t="b">
        <v>0</v>
      </c>
    </row>
    <row r="43" spans="1:7" ht="15">
      <c r="A43" s="86" t="s">
        <v>1945</v>
      </c>
      <c r="B43" s="86">
        <v>8</v>
      </c>
      <c r="C43" s="123">
        <v>0.003020863745022169</v>
      </c>
      <c r="D43" s="86" t="s">
        <v>2060</v>
      </c>
      <c r="E43" s="86" t="b">
        <v>1</v>
      </c>
      <c r="F43" s="86" t="b">
        <v>0</v>
      </c>
      <c r="G43" s="86" t="b">
        <v>0</v>
      </c>
    </row>
    <row r="44" spans="1:7" ht="15">
      <c r="A44" s="86" t="s">
        <v>1734</v>
      </c>
      <c r="B44" s="86">
        <v>8</v>
      </c>
      <c r="C44" s="123">
        <v>0.003501995112508144</v>
      </c>
      <c r="D44" s="86" t="s">
        <v>2060</v>
      </c>
      <c r="E44" s="86" t="b">
        <v>0</v>
      </c>
      <c r="F44" s="86" t="b">
        <v>0</v>
      </c>
      <c r="G44" s="86" t="b">
        <v>0</v>
      </c>
    </row>
    <row r="45" spans="1:7" ht="15">
      <c r="A45" s="86" t="s">
        <v>1770</v>
      </c>
      <c r="B45" s="86">
        <v>8</v>
      </c>
      <c r="C45" s="123">
        <v>0.003020863745022169</v>
      </c>
      <c r="D45" s="86" t="s">
        <v>2060</v>
      </c>
      <c r="E45" s="86" t="b">
        <v>1</v>
      </c>
      <c r="F45" s="86" t="b">
        <v>0</v>
      </c>
      <c r="G45" s="86" t="b">
        <v>0</v>
      </c>
    </row>
    <row r="46" spans="1:7" ht="15">
      <c r="A46" s="86" t="s">
        <v>1946</v>
      </c>
      <c r="B46" s="86">
        <v>7</v>
      </c>
      <c r="C46" s="123">
        <v>0.002900937319692895</v>
      </c>
      <c r="D46" s="86" t="s">
        <v>2060</v>
      </c>
      <c r="E46" s="86" t="b">
        <v>0</v>
      </c>
      <c r="F46" s="86" t="b">
        <v>0</v>
      </c>
      <c r="G46" s="86" t="b">
        <v>0</v>
      </c>
    </row>
    <row r="47" spans="1:7" ht="15">
      <c r="A47" s="86" t="s">
        <v>370</v>
      </c>
      <c r="B47" s="86">
        <v>7</v>
      </c>
      <c r="C47" s="123">
        <v>0.0027628620317098978</v>
      </c>
      <c r="D47" s="86" t="s">
        <v>2060</v>
      </c>
      <c r="E47" s="86" t="b">
        <v>0</v>
      </c>
      <c r="F47" s="86" t="b">
        <v>0</v>
      </c>
      <c r="G47" s="86" t="b">
        <v>0</v>
      </c>
    </row>
    <row r="48" spans="1:7" ht="15">
      <c r="A48" s="86" t="s">
        <v>369</v>
      </c>
      <c r="B48" s="86">
        <v>7</v>
      </c>
      <c r="C48" s="123">
        <v>0.0027628620317098978</v>
      </c>
      <c r="D48" s="86" t="s">
        <v>2060</v>
      </c>
      <c r="E48" s="86" t="b">
        <v>0</v>
      </c>
      <c r="F48" s="86" t="b">
        <v>0</v>
      </c>
      <c r="G48" s="86" t="b">
        <v>0</v>
      </c>
    </row>
    <row r="49" spans="1:7" ht="15">
      <c r="A49" s="86" t="s">
        <v>1765</v>
      </c>
      <c r="B49" s="86">
        <v>7</v>
      </c>
      <c r="C49" s="123">
        <v>0.0027628620317098978</v>
      </c>
      <c r="D49" s="86" t="s">
        <v>2060</v>
      </c>
      <c r="E49" s="86" t="b">
        <v>0</v>
      </c>
      <c r="F49" s="86" t="b">
        <v>0</v>
      </c>
      <c r="G49" s="86" t="b">
        <v>0</v>
      </c>
    </row>
    <row r="50" spans="1:7" ht="15">
      <c r="A50" s="86" t="s">
        <v>1766</v>
      </c>
      <c r="B50" s="86">
        <v>7</v>
      </c>
      <c r="C50" s="123">
        <v>0.0027628620317098978</v>
      </c>
      <c r="D50" s="86" t="s">
        <v>2060</v>
      </c>
      <c r="E50" s="86" t="b">
        <v>0</v>
      </c>
      <c r="F50" s="86" t="b">
        <v>0</v>
      </c>
      <c r="G50" s="86" t="b">
        <v>0</v>
      </c>
    </row>
    <row r="51" spans="1:7" ht="15">
      <c r="A51" s="86" t="s">
        <v>1768</v>
      </c>
      <c r="B51" s="86">
        <v>7</v>
      </c>
      <c r="C51" s="123">
        <v>0.0027628620317098978</v>
      </c>
      <c r="D51" s="86" t="s">
        <v>2060</v>
      </c>
      <c r="E51" s="86" t="b">
        <v>0</v>
      </c>
      <c r="F51" s="86" t="b">
        <v>0</v>
      </c>
      <c r="G51" s="86" t="b">
        <v>0</v>
      </c>
    </row>
    <row r="52" spans="1:7" ht="15">
      <c r="A52" s="86" t="s">
        <v>1769</v>
      </c>
      <c r="B52" s="86">
        <v>7</v>
      </c>
      <c r="C52" s="123">
        <v>0.0027628620317098978</v>
      </c>
      <c r="D52" s="86" t="s">
        <v>2060</v>
      </c>
      <c r="E52" s="86" t="b">
        <v>0</v>
      </c>
      <c r="F52" s="86" t="b">
        <v>0</v>
      </c>
      <c r="G52" s="86" t="b">
        <v>0</v>
      </c>
    </row>
    <row r="53" spans="1:7" ht="15">
      <c r="A53" s="86" t="s">
        <v>1947</v>
      </c>
      <c r="B53" s="86">
        <v>7</v>
      </c>
      <c r="C53" s="123">
        <v>0.0027628620317098978</v>
      </c>
      <c r="D53" s="86" t="s">
        <v>2060</v>
      </c>
      <c r="E53" s="86" t="b">
        <v>0</v>
      </c>
      <c r="F53" s="86" t="b">
        <v>0</v>
      </c>
      <c r="G53" s="86" t="b">
        <v>0</v>
      </c>
    </row>
    <row r="54" spans="1:7" ht="15">
      <c r="A54" s="86" t="s">
        <v>426</v>
      </c>
      <c r="B54" s="86">
        <v>7</v>
      </c>
      <c r="C54" s="123">
        <v>0.0027628620317098978</v>
      </c>
      <c r="D54" s="86" t="s">
        <v>2060</v>
      </c>
      <c r="E54" s="86" t="b">
        <v>0</v>
      </c>
      <c r="F54" s="86" t="b">
        <v>0</v>
      </c>
      <c r="G54" s="86" t="b">
        <v>0</v>
      </c>
    </row>
    <row r="55" spans="1:7" ht="15">
      <c r="A55" s="86" t="s">
        <v>1948</v>
      </c>
      <c r="B55" s="86">
        <v>6</v>
      </c>
      <c r="C55" s="123">
        <v>0.0024865177025939103</v>
      </c>
      <c r="D55" s="86" t="s">
        <v>2060</v>
      </c>
      <c r="E55" s="86" t="b">
        <v>0</v>
      </c>
      <c r="F55" s="86" t="b">
        <v>0</v>
      </c>
      <c r="G55" s="86" t="b">
        <v>0</v>
      </c>
    </row>
    <row r="56" spans="1:7" ht="15">
      <c r="A56" s="86" t="s">
        <v>1949</v>
      </c>
      <c r="B56" s="86">
        <v>6</v>
      </c>
      <c r="C56" s="123">
        <v>0.0024865177025939103</v>
      </c>
      <c r="D56" s="86" t="s">
        <v>2060</v>
      </c>
      <c r="E56" s="86" t="b">
        <v>0</v>
      </c>
      <c r="F56" s="86" t="b">
        <v>0</v>
      </c>
      <c r="G56" s="86" t="b">
        <v>0</v>
      </c>
    </row>
    <row r="57" spans="1:7" ht="15">
      <c r="A57" s="86" t="s">
        <v>1950</v>
      </c>
      <c r="B57" s="86">
        <v>6</v>
      </c>
      <c r="C57" s="123">
        <v>0.0024865177025939103</v>
      </c>
      <c r="D57" s="86" t="s">
        <v>2060</v>
      </c>
      <c r="E57" s="86" t="b">
        <v>0</v>
      </c>
      <c r="F57" s="86" t="b">
        <v>0</v>
      </c>
      <c r="G57" s="86" t="b">
        <v>0</v>
      </c>
    </row>
    <row r="58" spans="1:7" ht="15">
      <c r="A58" s="86" t="s">
        <v>381</v>
      </c>
      <c r="B58" s="86">
        <v>5</v>
      </c>
      <c r="C58" s="123">
        <v>0.00218874694531759</v>
      </c>
      <c r="D58" s="86" t="s">
        <v>2060</v>
      </c>
      <c r="E58" s="86" t="b">
        <v>0</v>
      </c>
      <c r="F58" s="86" t="b">
        <v>0</v>
      </c>
      <c r="G58" s="86" t="b">
        <v>0</v>
      </c>
    </row>
    <row r="59" spans="1:7" ht="15">
      <c r="A59" s="86" t="s">
        <v>380</v>
      </c>
      <c r="B59" s="86">
        <v>5</v>
      </c>
      <c r="C59" s="123">
        <v>0.00218874694531759</v>
      </c>
      <c r="D59" s="86" t="s">
        <v>2060</v>
      </c>
      <c r="E59" s="86" t="b">
        <v>0</v>
      </c>
      <c r="F59" s="86" t="b">
        <v>0</v>
      </c>
      <c r="G59" s="86" t="b">
        <v>0</v>
      </c>
    </row>
    <row r="60" spans="1:7" ht="15">
      <c r="A60" s="86" t="s">
        <v>1951</v>
      </c>
      <c r="B60" s="86">
        <v>5</v>
      </c>
      <c r="C60" s="123">
        <v>0.00218874694531759</v>
      </c>
      <c r="D60" s="86" t="s">
        <v>2060</v>
      </c>
      <c r="E60" s="86" t="b">
        <v>0</v>
      </c>
      <c r="F60" s="86" t="b">
        <v>0</v>
      </c>
      <c r="G60" s="86" t="b">
        <v>0</v>
      </c>
    </row>
    <row r="61" spans="1:7" ht="15">
      <c r="A61" s="86" t="s">
        <v>1952</v>
      </c>
      <c r="B61" s="86">
        <v>5</v>
      </c>
      <c r="C61" s="123">
        <v>0.0023315136115050626</v>
      </c>
      <c r="D61" s="86" t="s">
        <v>2060</v>
      </c>
      <c r="E61" s="86" t="b">
        <v>0</v>
      </c>
      <c r="F61" s="86" t="b">
        <v>0</v>
      </c>
      <c r="G61" s="86" t="b">
        <v>0</v>
      </c>
    </row>
    <row r="62" spans="1:7" ht="15">
      <c r="A62" s="86" t="s">
        <v>1953</v>
      </c>
      <c r="B62" s="86">
        <v>5</v>
      </c>
      <c r="C62" s="123">
        <v>0.00218874694531759</v>
      </c>
      <c r="D62" s="86" t="s">
        <v>2060</v>
      </c>
      <c r="E62" s="86" t="b">
        <v>0</v>
      </c>
      <c r="F62" s="86" t="b">
        <v>0</v>
      </c>
      <c r="G62" s="86" t="b">
        <v>0</v>
      </c>
    </row>
    <row r="63" spans="1:7" ht="15">
      <c r="A63" s="86" t="s">
        <v>1954</v>
      </c>
      <c r="B63" s="86">
        <v>4</v>
      </c>
      <c r="C63" s="123">
        <v>0.00186521088920405</v>
      </c>
      <c r="D63" s="86" t="s">
        <v>2060</v>
      </c>
      <c r="E63" s="86" t="b">
        <v>0</v>
      </c>
      <c r="F63" s="86" t="b">
        <v>0</v>
      </c>
      <c r="G63" s="86" t="b">
        <v>0</v>
      </c>
    </row>
    <row r="64" spans="1:7" ht="15">
      <c r="A64" s="86" t="s">
        <v>1955</v>
      </c>
      <c r="B64" s="86">
        <v>4</v>
      </c>
      <c r="C64" s="123">
        <v>0.00186521088920405</v>
      </c>
      <c r="D64" s="86" t="s">
        <v>2060</v>
      </c>
      <c r="E64" s="86" t="b">
        <v>0</v>
      </c>
      <c r="F64" s="86" t="b">
        <v>0</v>
      </c>
      <c r="G64" s="86" t="b">
        <v>0</v>
      </c>
    </row>
    <row r="65" spans="1:7" ht="15">
      <c r="A65" s="86" t="s">
        <v>1956</v>
      </c>
      <c r="B65" s="86">
        <v>4</v>
      </c>
      <c r="C65" s="123">
        <v>0.00186521088920405</v>
      </c>
      <c r="D65" s="86" t="s">
        <v>2060</v>
      </c>
      <c r="E65" s="86" t="b">
        <v>0</v>
      </c>
      <c r="F65" s="86" t="b">
        <v>0</v>
      </c>
      <c r="G65" s="86" t="b">
        <v>0</v>
      </c>
    </row>
    <row r="66" spans="1:7" ht="15">
      <c r="A66" s="86" t="s">
        <v>1957</v>
      </c>
      <c r="B66" s="86">
        <v>4</v>
      </c>
      <c r="C66" s="123">
        <v>0.00186521088920405</v>
      </c>
      <c r="D66" s="86" t="s">
        <v>2060</v>
      </c>
      <c r="E66" s="86" t="b">
        <v>1</v>
      </c>
      <c r="F66" s="86" t="b">
        <v>0</v>
      </c>
      <c r="G66" s="86" t="b">
        <v>0</v>
      </c>
    </row>
    <row r="67" spans="1:7" ht="15">
      <c r="A67" s="86" t="s">
        <v>363</v>
      </c>
      <c r="B67" s="86">
        <v>3</v>
      </c>
      <c r="C67" s="123">
        <v>0.0015093431138166792</v>
      </c>
      <c r="D67" s="86" t="s">
        <v>2060</v>
      </c>
      <c r="E67" s="86" t="b">
        <v>0</v>
      </c>
      <c r="F67" s="86" t="b">
        <v>0</v>
      </c>
      <c r="G67" s="86" t="b">
        <v>0</v>
      </c>
    </row>
    <row r="68" spans="1:7" ht="15">
      <c r="A68" s="86" t="s">
        <v>1958</v>
      </c>
      <c r="B68" s="86">
        <v>3</v>
      </c>
      <c r="C68" s="123">
        <v>0.0015093431138166792</v>
      </c>
      <c r="D68" s="86" t="s">
        <v>2060</v>
      </c>
      <c r="E68" s="86" t="b">
        <v>0</v>
      </c>
      <c r="F68" s="86" t="b">
        <v>0</v>
      </c>
      <c r="G68" s="86" t="b">
        <v>0</v>
      </c>
    </row>
    <row r="69" spans="1:7" ht="15">
      <c r="A69" s="86" t="s">
        <v>1959</v>
      </c>
      <c r="B69" s="86">
        <v>3</v>
      </c>
      <c r="C69" s="123">
        <v>0.0015093431138166792</v>
      </c>
      <c r="D69" s="86" t="s">
        <v>2060</v>
      </c>
      <c r="E69" s="86" t="b">
        <v>0</v>
      </c>
      <c r="F69" s="86" t="b">
        <v>0</v>
      </c>
      <c r="G69" s="86" t="b">
        <v>0</v>
      </c>
    </row>
    <row r="70" spans="1:7" ht="15">
      <c r="A70" s="86" t="s">
        <v>1960</v>
      </c>
      <c r="B70" s="86">
        <v>3</v>
      </c>
      <c r="C70" s="123">
        <v>0.0015093431138166792</v>
      </c>
      <c r="D70" s="86" t="s">
        <v>2060</v>
      </c>
      <c r="E70" s="86" t="b">
        <v>0</v>
      </c>
      <c r="F70" s="86" t="b">
        <v>0</v>
      </c>
      <c r="G70" s="86" t="b">
        <v>0</v>
      </c>
    </row>
    <row r="71" spans="1:7" ht="15">
      <c r="A71" s="86" t="s">
        <v>1961</v>
      </c>
      <c r="B71" s="86">
        <v>3</v>
      </c>
      <c r="C71" s="123">
        <v>0.0015093431138166792</v>
      </c>
      <c r="D71" s="86" t="s">
        <v>2060</v>
      </c>
      <c r="E71" s="86" t="b">
        <v>1</v>
      </c>
      <c r="F71" s="86" t="b">
        <v>0</v>
      </c>
      <c r="G71" s="86" t="b">
        <v>0</v>
      </c>
    </row>
    <row r="72" spans="1:7" ht="15">
      <c r="A72" s="86" t="s">
        <v>1962</v>
      </c>
      <c r="B72" s="86">
        <v>3</v>
      </c>
      <c r="C72" s="123">
        <v>0.0015093431138166792</v>
      </c>
      <c r="D72" s="86" t="s">
        <v>2060</v>
      </c>
      <c r="E72" s="86" t="b">
        <v>1</v>
      </c>
      <c r="F72" s="86" t="b">
        <v>0</v>
      </c>
      <c r="G72" s="86" t="b">
        <v>0</v>
      </c>
    </row>
    <row r="73" spans="1:7" ht="15">
      <c r="A73" s="86" t="s">
        <v>1963</v>
      </c>
      <c r="B73" s="86">
        <v>3</v>
      </c>
      <c r="C73" s="123">
        <v>0.0015093431138166792</v>
      </c>
      <c r="D73" s="86" t="s">
        <v>2060</v>
      </c>
      <c r="E73" s="86" t="b">
        <v>0</v>
      </c>
      <c r="F73" s="86" t="b">
        <v>0</v>
      </c>
      <c r="G73" s="86" t="b">
        <v>0</v>
      </c>
    </row>
    <row r="74" spans="1:7" ht="15">
      <c r="A74" s="86" t="s">
        <v>1964</v>
      </c>
      <c r="B74" s="86">
        <v>3</v>
      </c>
      <c r="C74" s="123">
        <v>0.0015093431138166792</v>
      </c>
      <c r="D74" s="86" t="s">
        <v>2060</v>
      </c>
      <c r="E74" s="86" t="b">
        <v>0</v>
      </c>
      <c r="F74" s="86" t="b">
        <v>0</v>
      </c>
      <c r="G74" s="86" t="b">
        <v>0</v>
      </c>
    </row>
    <row r="75" spans="1:7" ht="15">
      <c r="A75" s="86" t="s">
        <v>1965</v>
      </c>
      <c r="B75" s="86">
        <v>3</v>
      </c>
      <c r="C75" s="123">
        <v>0.0015093431138166792</v>
      </c>
      <c r="D75" s="86" t="s">
        <v>2060</v>
      </c>
      <c r="E75" s="86" t="b">
        <v>0</v>
      </c>
      <c r="F75" s="86" t="b">
        <v>0</v>
      </c>
      <c r="G75" s="86" t="b">
        <v>0</v>
      </c>
    </row>
    <row r="76" spans="1:7" ht="15">
      <c r="A76" s="86" t="s">
        <v>1966</v>
      </c>
      <c r="B76" s="86">
        <v>3</v>
      </c>
      <c r="C76" s="123">
        <v>0.0015093431138166792</v>
      </c>
      <c r="D76" s="86" t="s">
        <v>2060</v>
      </c>
      <c r="E76" s="86" t="b">
        <v>0</v>
      </c>
      <c r="F76" s="86" t="b">
        <v>0</v>
      </c>
      <c r="G76" s="86" t="b">
        <v>0</v>
      </c>
    </row>
    <row r="77" spans="1:7" ht="15">
      <c r="A77" s="86" t="s">
        <v>1967</v>
      </c>
      <c r="B77" s="86">
        <v>3</v>
      </c>
      <c r="C77" s="123">
        <v>0.0015093431138166792</v>
      </c>
      <c r="D77" s="86" t="s">
        <v>2060</v>
      </c>
      <c r="E77" s="86" t="b">
        <v>0</v>
      </c>
      <c r="F77" s="86" t="b">
        <v>0</v>
      </c>
      <c r="G77" s="86" t="b">
        <v>0</v>
      </c>
    </row>
    <row r="78" spans="1:7" ht="15">
      <c r="A78" s="86" t="s">
        <v>1968</v>
      </c>
      <c r="B78" s="86">
        <v>3</v>
      </c>
      <c r="C78" s="123">
        <v>0.0015093431138166792</v>
      </c>
      <c r="D78" s="86" t="s">
        <v>2060</v>
      </c>
      <c r="E78" s="86" t="b">
        <v>0</v>
      </c>
      <c r="F78" s="86" t="b">
        <v>0</v>
      </c>
      <c r="G78" s="86" t="b">
        <v>0</v>
      </c>
    </row>
    <row r="79" spans="1:7" ht="15">
      <c r="A79" s="86" t="s">
        <v>1969</v>
      </c>
      <c r="B79" s="86">
        <v>3</v>
      </c>
      <c r="C79" s="123">
        <v>0.0015093431138166792</v>
      </c>
      <c r="D79" s="86" t="s">
        <v>2060</v>
      </c>
      <c r="E79" s="86" t="b">
        <v>0</v>
      </c>
      <c r="F79" s="86" t="b">
        <v>0</v>
      </c>
      <c r="G79" s="86" t="b">
        <v>0</v>
      </c>
    </row>
    <row r="80" spans="1:7" ht="15">
      <c r="A80" s="86" t="s">
        <v>1970</v>
      </c>
      <c r="B80" s="86">
        <v>3</v>
      </c>
      <c r="C80" s="123">
        <v>0.0015093431138166792</v>
      </c>
      <c r="D80" s="86" t="s">
        <v>2060</v>
      </c>
      <c r="E80" s="86" t="b">
        <v>0</v>
      </c>
      <c r="F80" s="86" t="b">
        <v>0</v>
      </c>
      <c r="G80" s="86" t="b">
        <v>0</v>
      </c>
    </row>
    <row r="81" spans="1:7" ht="15">
      <c r="A81" s="86" t="s">
        <v>1971</v>
      </c>
      <c r="B81" s="86">
        <v>3</v>
      </c>
      <c r="C81" s="123">
        <v>0.0015093431138166792</v>
      </c>
      <c r="D81" s="86" t="s">
        <v>2060</v>
      </c>
      <c r="E81" s="86" t="b">
        <v>0</v>
      </c>
      <c r="F81" s="86" t="b">
        <v>0</v>
      </c>
      <c r="G81" s="86" t="b">
        <v>0</v>
      </c>
    </row>
    <row r="82" spans="1:7" ht="15">
      <c r="A82" s="86" t="s">
        <v>1972</v>
      </c>
      <c r="B82" s="86">
        <v>3</v>
      </c>
      <c r="C82" s="123">
        <v>0.0015093431138166792</v>
      </c>
      <c r="D82" s="86" t="s">
        <v>2060</v>
      </c>
      <c r="E82" s="86" t="b">
        <v>0</v>
      </c>
      <c r="F82" s="86" t="b">
        <v>0</v>
      </c>
      <c r="G82" s="86" t="b">
        <v>0</v>
      </c>
    </row>
    <row r="83" spans="1:7" ht="15">
      <c r="A83" s="86" t="s">
        <v>1973</v>
      </c>
      <c r="B83" s="86">
        <v>3</v>
      </c>
      <c r="C83" s="123">
        <v>0.0015093431138166792</v>
      </c>
      <c r="D83" s="86" t="s">
        <v>2060</v>
      </c>
      <c r="E83" s="86" t="b">
        <v>0</v>
      </c>
      <c r="F83" s="86" t="b">
        <v>0</v>
      </c>
      <c r="G83" s="86" t="b">
        <v>0</v>
      </c>
    </row>
    <row r="84" spans="1:7" ht="15">
      <c r="A84" s="86" t="s">
        <v>1974</v>
      </c>
      <c r="B84" s="86">
        <v>3</v>
      </c>
      <c r="C84" s="123">
        <v>0.0015093431138166792</v>
      </c>
      <c r="D84" s="86" t="s">
        <v>2060</v>
      </c>
      <c r="E84" s="86" t="b">
        <v>1</v>
      </c>
      <c r="F84" s="86" t="b">
        <v>0</v>
      </c>
      <c r="G84" s="86" t="b">
        <v>0</v>
      </c>
    </row>
    <row r="85" spans="1:7" ht="15">
      <c r="A85" s="86" t="s">
        <v>1975</v>
      </c>
      <c r="B85" s="86">
        <v>3</v>
      </c>
      <c r="C85" s="123">
        <v>0.0015093431138166792</v>
      </c>
      <c r="D85" s="86" t="s">
        <v>2060</v>
      </c>
      <c r="E85" s="86" t="b">
        <v>0</v>
      </c>
      <c r="F85" s="86" t="b">
        <v>0</v>
      </c>
      <c r="G85" s="86" t="b">
        <v>0</v>
      </c>
    </row>
    <row r="86" spans="1:7" ht="15">
      <c r="A86" s="86" t="s">
        <v>1976</v>
      </c>
      <c r="B86" s="86">
        <v>3</v>
      </c>
      <c r="C86" s="123">
        <v>0.0015093431138166792</v>
      </c>
      <c r="D86" s="86" t="s">
        <v>2060</v>
      </c>
      <c r="E86" s="86" t="b">
        <v>0</v>
      </c>
      <c r="F86" s="86" t="b">
        <v>0</v>
      </c>
      <c r="G86" s="86" t="b">
        <v>0</v>
      </c>
    </row>
    <row r="87" spans="1:7" ht="15">
      <c r="A87" s="86" t="s">
        <v>1977</v>
      </c>
      <c r="B87" s="86">
        <v>3</v>
      </c>
      <c r="C87" s="123">
        <v>0.0015093431138166792</v>
      </c>
      <c r="D87" s="86" t="s">
        <v>2060</v>
      </c>
      <c r="E87" s="86" t="b">
        <v>0</v>
      </c>
      <c r="F87" s="86" t="b">
        <v>0</v>
      </c>
      <c r="G87" s="86" t="b">
        <v>0</v>
      </c>
    </row>
    <row r="88" spans="1:7" ht="15">
      <c r="A88" s="86" t="s">
        <v>1978</v>
      </c>
      <c r="B88" s="86">
        <v>3</v>
      </c>
      <c r="C88" s="123">
        <v>0.0015093431138166792</v>
      </c>
      <c r="D88" s="86" t="s">
        <v>2060</v>
      </c>
      <c r="E88" s="86" t="b">
        <v>0</v>
      </c>
      <c r="F88" s="86" t="b">
        <v>0</v>
      </c>
      <c r="G88" s="86" t="b">
        <v>0</v>
      </c>
    </row>
    <row r="89" spans="1:7" ht="15">
      <c r="A89" s="86" t="s">
        <v>1979</v>
      </c>
      <c r="B89" s="86">
        <v>3</v>
      </c>
      <c r="C89" s="123">
        <v>0.0015093431138166792</v>
      </c>
      <c r="D89" s="86" t="s">
        <v>2060</v>
      </c>
      <c r="E89" s="86" t="b">
        <v>0</v>
      </c>
      <c r="F89" s="86" t="b">
        <v>0</v>
      </c>
      <c r="G89" s="86" t="b">
        <v>0</v>
      </c>
    </row>
    <row r="90" spans="1:7" ht="15">
      <c r="A90" s="86" t="s">
        <v>1980</v>
      </c>
      <c r="B90" s="86">
        <v>3</v>
      </c>
      <c r="C90" s="123">
        <v>0.0015093431138166792</v>
      </c>
      <c r="D90" s="86" t="s">
        <v>2060</v>
      </c>
      <c r="E90" s="86" t="b">
        <v>0</v>
      </c>
      <c r="F90" s="86" t="b">
        <v>0</v>
      </c>
      <c r="G90" s="86" t="b">
        <v>0</v>
      </c>
    </row>
    <row r="91" spans="1:7" ht="15">
      <c r="A91" s="86" t="s">
        <v>1981</v>
      </c>
      <c r="B91" s="86">
        <v>3</v>
      </c>
      <c r="C91" s="123">
        <v>0.0015093431138166792</v>
      </c>
      <c r="D91" s="86" t="s">
        <v>2060</v>
      </c>
      <c r="E91" s="86" t="b">
        <v>0</v>
      </c>
      <c r="F91" s="86" t="b">
        <v>0</v>
      </c>
      <c r="G91" s="86" t="b">
        <v>0</v>
      </c>
    </row>
    <row r="92" spans="1:7" ht="15">
      <c r="A92" s="86" t="s">
        <v>1982</v>
      </c>
      <c r="B92" s="86">
        <v>3</v>
      </c>
      <c r="C92" s="123">
        <v>0.0015093431138166792</v>
      </c>
      <c r="D92" s="86" t="s">
        <v>2060</v>
      </c>
      <c r="E92" s="86" t="b">
        <v>0</v>
      </c>
      <c r="F92" s="86" t="b">
        <v>0</v>
      </c>
      <c r="G92" s="86" t="b">
        <v>0</v>
      </c>
    </row>
    <row r="93" spans="1:7" ht="15">
      <c r="A93" s="86" t="s">
        <v>1983</v>
      </c>
      <c r="B93" s="86">
        <v>3</v>
      </c>
      <c r="C93" s="123">
        <v>0.0015093431138166792</v>
      </c>
      <c r="D93" s="86" t="s">
        <v>2060</v>
      </c>
      <c r="E93" s="86" t="b">
        <v>0</v>
      </c>
      <c r="F93" s="86" t="b">
        <v>0</v>
      </c>
      <c r="G93" s="86" t="b">
        <v>0</v>
      </c>
    </row>
    <row r="94" spans="1:7" ht="15">
      <c r="A94" s="86" t="s">
        <v>1984</v>
      </c>
      <c r="B94" s="86">
        <v>3</v>
      </c>
      <c r="C94" s="123">
        <v>0.0015093431138166792</v>
      </c>
      <c r="D94" s="86" t="s">
        <v>2060</v>
      </c>
      <c r="E94" s="86" t="b">
        <v>0</v>
      </c>
      <c r="F94" s="86" t="b">
        <v>0</v>
      </c>
      <c r="G94" s="86" t="b">
        <v>0</v>
      </c>
    </row>
    <row r="95" spans="1:7" ht="15">
      <c r="A95" s="86" t="s">
        <v>1985</v>
      </c>
      <c r="B95" s="86">
        <v>3</v>
      </c>
      <c r="C95" s="123">
        <v>0.0015093431138166792</v>
      </c>
      <c r="D95" s="86" t="s">
        <v>2060</v>
      </c>
      <c r="E95" s="86" t="b">
        <v>0</v>
      </c>
      <c r="F95" s="86" t="b">
        <v>0</v>
      </c>
      <c r="G95" s="86" t="b">
        <v>0</v>
      </c>
    </row>
    <row r="96" spans="1:7" ht="15">
      <c r="A96" s="86" t="s">
        <v>1986</v>
      </c>
      <c r="B96" s="86">
        <v>3</v>
      </c>
      <c r="C96" s="123">
        <v>0.0015093431138166792</v>
      </c>
      <c r="D96" s="86" t="s">
        <v>2060</v>
      </c>
      <c r="E96" s="86" t="b">
        <v>0</v>
      </c>
      <c r="F96" s="86" t="b">
        <v>0</v>
      </c>
      <c r="G96" s="86" t="b">
        <v>0</v>
      </c>
    </row>
    <row r="97" spans="1:7" ht="15">
      <c r="A97" s="86" t="s">
        <v>1987</v>
      </c>
      <c r="B97" s="86">
        <v>3</v>
      </c>
      <c r="C97" s="123">
        <v>0.0015093431138166792</v>
      </c>
      <c r="D97" s="86" t="s">
        <v>2060</v>
      </c>
      <c r="E97" s="86" t="b">
        <v>0</v>
      </c>
      <c r="F97" s="86" t="b">
        <v>0</v>
      </c>
      <c r="G97" s="86" t="b">
        <v>0</v>
      </c>
    </row>
    <row r="98" spans="1:7" ht="15">
      <c r="A98" s="86" t="s">
        <v>1988</v>
      </c>
      <c r="B98" s="86">
        <v>3</v>
      </c>
      <c r="C98" s="123">
        <v>0.0015093431138166792</v>
      </c>
      <c r="D98" s="86" t="s">
        <v>2060</v>
      </c>
      <c r="E98" s="86" t="b">
        <v>0</v>
      </c>
      <c r="F98" s="86" t="b">
        <v>0</v>
      </c>
      <c r="G98" s="86" t="b">
        <v>0</v>
      </c>
    </row>
    <row r="99" spans="1:7" ht="15">
      <c r="A99" s="86" t="s">
        <v>1989</v>
      </c>
      <c r="B99" s="86">
        <v>3</v>
      </c>
      <c r="C99" s="123">
        <v>0.0015093431138166792</v>
      </c>
      <c r="D99" s="86" t="s">
        <v>2060</v>
      </c>
      <c r="E99" s="86" t="b">
        <v>0</v>
      </c>
      <c r="F99" s="86" t="b">
        <v>0</v>
      </c>
      <c r="G99" s="86" t="b">
        <v>0</v>
      </c>
    </row>
    <row r="100" spans="1:7" ht="15">
      <c r="A100" s="86" t="s">
        <v>1990</v>
      </c>
      <c r="B100" s="86">
        <v>3</v>
      </c>
      <c r="C100" s="123">
        <v>0.0015093431138166792</v>
      </c>
      <c r="D100" s="86" t="s">
        <v>2060</v>
      </c>
      <c r="E100" s="86" t="b">
        <v>0</v>
      </c>
      <c r="F100" s="86" t="b">
        <v>0</v>
      </c>
      <c r="G100" s="86" t="b">
        <v>0</v>
      </c>
    </row>
    <row r="101" spans="1:7" ht="15">
      <c r="A101" s="86" t="s">
        <v>1991</v>
      </c>
      <c r="B101" s="86">
        <v>3</v>
      </c>
      <c r="C101" s="123">
        <v>0.0015093431138166792</v>
      </c>
      <c r="D101" s="86" t="s">
        <v>2060</v>
      </c>
      <c r="E101" s="86" t="b">
        <v>0</v>
      </c>
      <c r="F101" s="86" t="b">
        <v>0</v>
      </c>
      <c r="G101" s="86" t="b">
        <v>0</v>
      </c>
    </row>
    <row r="102" spans="1:7" ht="15">
      <c r="A102" s="86" t="s">
        <v>1992</v>
      </c>
      <c r="B102" s="86">
        <v>3</v>
      </c>
      <c r="C102" s="123">
        <v>0.0015093431138166792</v>
      </c>
      <c r="D102" s="86" t="s">
        <v>2060</v>
      </c>
      <c r="E102" s="86" t="b">
        <v>0</v>
      </c>
      <c r="F102" s="86" t="b">
        <v>1</v>
      </c>
      <c r="G102" s="86" t="b">
        <v>0</v>
      </c>
    </row>
    <row r="103" spans="1:7" ht="15">
      <c r="A103" s="86" t="s">
        <v>1993</v>
      </c>
      <c r="B103" s="86">
        <v>3</v>
      </c>
      <c r="C103" s="123">
        <v>0.0015093431138166792</v>
      </c>
      <c r="D103" s="86" t="s">
        <v>2060</v>
      </c>
      <c r="E103" s="86" t="b">
        <v>0</v>
      </c>
      <c r="F103" s="86" t="b">
        <v>0</v>
      </c>
      <c r="G103" s="86" t="b">
        <v>0</v>
      </c>
    </row>
    <row r="104" spans="1:7" ht="15">
      <c r="A104" s="86" t="s">
        <v>1994</v>
      </c>
      <c r="B104" s="86">
        <v>3</v>
      </c>
      <c r="C104" s="123">
        <v>0.0015093431138166792</v>
      </c>
      <c r="D104" s="86" t="s">
        <v>2060</v>
      </c>
      <c r="E104" s="86" t="b">
        <v>0</v>
      </c>
      <c r="F104" s="86" t="b">
        <v>0</v>
      </c>
      <c r="G104" s="86" t="b">
        <v>0</v>
      </c>
    </row>
    <row r="105" spans="1:7" ht="15">
      <c r="A105" s="86" t="s">
        <v>1730</v>
      </c>
      <c r="B105" s="86">
        <v>3</v>
      </c>
      <c r="C105" s="123">
        <v>0.0015093431138166792</v>
      </c>
      <c r="D105" s="86" t="s">
        <v>2060</v>
      </c>
      <c r="E105" s="86" t="b">
        <v>0</v>
      </c>
      <c r="F105" s="86" t="b">
        <v>0</v>
      </c>
      <c r="G105" s="86" t="b">
        <v>0</v>
      </c>
    </row>
    <row r="106" spans="1:7" ht="15">
      <c r="A106" s="86" t="s">
        <v>1731</v>
      </c>
      <c r="B106" s="86">
        <v>3</v>
      </c>
      <c r="C106" s="123">
        <v>0.0015093431138166792</v>
      </c>
      <c r="D106" s="86" t="s">
        <v>2060</v>
      </c>
      <c r="E106" s="86" t="b">
        <v>0</v>
      </c>
      <c r="F106" s="86" t="b">
        <v>0</v>
      </c>
      <c r="G106" s="86" t="b">
        <v>0</v>
      </c>
    </row>
    <row r="107" spans="1:7" ht="15">
      <c r="A107" s="86" t="s">
        <v>1732</v>
      </c>
      <c r="B107" s="86">
        <v>3</v>
      </c>
      <c r="C107" s="123">
        <v>0.0015093431138166792</v>
      </c>
      <c r="D107" s="86" t="s">
        <v>2060</v>
      </c>
      <c r="E107" s="86" t="b">
        <v>0</v>
      </c>
      <c r="F107" s="86" t="b">
        <v>0</v>
      </c>
      <c r="G107" s="86" t="b">
        <v>0</v>
      </c>
    </row>
    <row r="108" spans="1:7" ht="15">
      <c r="A108" s="86" t="s">
        <v>1995</v>
      </c>
      <c r="B108" s="86">
        <v>3</v>
      </c>
      <c r="C108" s="123">
        <v>0.0015093431138166792</v>
      </c>
      <c r="D108" s="86" t="s">
        <v>2060</v>
      </c>
      <c r="E108" s="86" t="b">
        <v>0</v>
      </c>
      <c r="F108" s="86" t="b">
        <v>0</v>
      </c>
      <c r="G108" s="86" t="b">
        <v>0</v>
      </c>
    </row>
    <row r="109" spans="1:7" ht="15">
      <c r="A109" s="86" t="s">
        <v>1996</v>
      </c>
      <c r="B109" s="86">
        <v>3</v>
      </c>
      <c r="C109" s="123">
        <v>0.0015093431138166792</v>
      </c>
      <c r="D109" s="86" t="s">
        <v>2060</v>
      </c>
      <c r="E109" s="86" t="b">
        <v>0</v>
      </c>
      <c r="F109" s="86" t="b">
        <v>0</v>
      </c>
      <c r="G109" s="86" t="b">
        <v>0</v>
      </c>
    </row>
    <row r="110" spans="1:7" ht="15">
      <c r="A110" s="86" t="s">
        <v>1997</v>
      </c>
      <c r="B110" s="86">
        <v>3</v>
      </c>
      <c r="C110" s="123">
        <v>0.0015093431138166792</v>
      </c>
      <c r="D110" s="86" t="s">
        <v>2060</v>
      </c>
      <c r="E110" s="86" t="b">
        <v>0</v>
      </c>
      <c r="F110" s="86" t="b">
        <v>0</v>
      </c>
      <c r="G110" s="86" t="b">
        <v>0</v>
      </c>
    </row>
    <row r="111" spans="1:7" ht="15">
      <c r="A111" s="86" t="s">
        <v>1998</v>
      </c>
      <c r="B111" s="86">
        <v>3</v>
      </c>
      <c r="C111" s="123">
        <v>0.0015093431138166792</v>
      </c>
      <c r="D111" s="86" t="s">
        <v>2060</v>
      </c>
      <c r="E111" s="86" t="b">
        <v>1</v>
      </c>
      <c r="F111" s="86" t="b">
        <v>0</v>
      </c>
      <c r="G111" s="86" t="b">
        <v>0</v>
      </c>
    </row>
    <row r="112" spans="1:7" ht="15">
      <c r="A112" s="86" t="s">
        <v>1999</v>
      </c>
      <c r="B112" s="86">
        <v>3</v>
      </c>
      <c r="C112" s="123">
        <v>0.0015093431138166792</v>
      </c>
      <c r="D112" s="86" t="s">
        <v>2060</v>
      </c>
      <c r="E112" s="86" t="b">
        <v>0</v>
      </c>
      <c r="F112" s="86" t="b">
        <v>0</v>
      </c>
      <c r="G112" s="86" t="b">
        <v>0</v>
      </c>
    </row>
    <row r="113" spans="1:7" ht="15">
      <c r="A113" s="86" t="s">
        <v>313</v>
      </c>
      <c r="B113" s="86">
        <v>3</v>
      </c>
      <c r="C113" s="123">
        <v>0.0015093431138166792</v>
      </c>
      <c r="D113" s="86" t="s">
        <v>2060</v>
      </c>
      <c r="E113" s="86" t="b">
        <v>0</v>
      </c>
      <c r="F113" s="86" t="b">
        <v>0</v>
      </c>
      <c r="G113" s="86" t="b">
        <v>0</v>
      </c>
    </row>
    <row r="114" spans="1:7" ht="15">
      <c r="A114" s="86" t="s">
        <v>372</v>
      </c>
      <c r="B114" s="86">
        <v>3</v>
      </c>
      <c r="C114" s="123">
        <v>0.0015093431138166792</v>
      </c>
      <c r="D114" s="86" t="s">
        <v>2060</v>
      </c>
      <c r="E114" s="86" t="b">
        <v>0</v>
      </c>
      <c r="F114" s="86" t="b">
        <v>0</v>
      </c>
      <c r="G114" s="86" t="b">
        <v>0</v>
      </c>
    </row>
    <row r="115" spans="1:7" ht="15">
      <c r="A115" s="86" t="s">
        <v>371</v>
      </c>
      <c r="B115" s="86">
        <v>3</v>
      </c>
      <c r="C115" s="123">
        <v>0.0015093431138166792</v>
      </c>
      <c r="D115" s="86" t="s">
        <v>2060</v>
      </c>
      <c r="E115" s="86" t="b">
        <v>0</v>
      </c>
      <c r="F115" s="86" t="b">
        <v>0</v>
      </c>
      <c r="G115" s="86" t="b">
        <v>0</v>
      </c>
    </row>
    <row r="116" spans="1:7" ht="15">
      <c r="A116" s="86" t="s">
        <v>2000</v>
      </c>
      <c r="B116" s="86">
        <v>2</v>
      </c>
      <c r="C116" s="123">
        <v>0.0011099949529485076</v>
      </c>
      <c r="D116" s="86" t="s">
        <v>2060</v>
      </c>
      <c r="E116" s="86" t="b">
        <v>0</v>
      </c>
      <c r="F116" s="86" t="b">
        <v>0</v>
      </c>
      <c r="G116" s="86" t="b">
        <v>0</v>
      </c>
    </row>
    <row r="117" spans="1:7" ht="15">
      <c r="A117" s="86" t="s">
        <v>2001</v>
      </c>
      <c r="B117" s="86">
        <v>2</v>
      </c>
      <c r="C117" s="123">
        <v>0.0011099949529485076</v>
      </c>
      <c r="D117" s="86" t="s">
        <v>2060</v>
      </c>
      <c r="E117" s="86" t="b">
        <v>0</v>
      </c>
      <c r="F117" s="86" t="b">
        <v>0</v>
      </c>
      <c r="G117" s="86" t="b">
        <v>0</v>
      </c>
    </row>
    <row r="118" spans="1:7" ht="15">
      <c r="A118" s="86" t="s">
        <v>2002</v>
      </c>
      <c r="B118" s="86">
        <v>2</v>
      </c>
      <c r="C118" s="123">
        <v>0.0011099949529485076</v>
      </c>
      <c r="D118" s="86" t="s">
        <v>2060</v>
      </c>
      <c r="E118" s="86" t="b">
        <v>0</v>
      </c>
      <c r="F118" s="86" t="b">
        <v>0</v>
      </c>
      <c r="G118" s="86" t="b">
        <v>0</v>
      </c>
    </row>
    <row r="119" spans="1:7" ht="15">
      <c r="A119" s="86" t="s">
        <v>2003</v>
      </c>
      <c r="B119" s="86">
        <v>2</v>
      </c>
      <c r="C119" s="123">
        <v>0.0011099949529485076</v>
      </c>
      <c r="D119" s="86" t="s">
        <v>2060</v>
      </c>
      <c r="E119" s="86" t="b">
        <v>0</v>
      </c>
      <c r="F119" s="86" t="b">
        <v>0</v>
      </c>
      <c r="G119" s="86" t="b">
        <v>0</v>
      </c>
    </row>
    <row r="120" spans="1:7" ht="15">
      <c r="A120" s="86" t="s">
        <v>2004</v>
      </c>
      <c r="B120" s="86">
        <v>2</v>
      </c>
      <c r="C120" s="123">
        <v>0.0011099949529485076</v>
      </c>
      <c r="D120" s="86" t="s">
        <v>2060</v>
      </c>
      <c r="E120" s="86" t="b">
        <v>0</v>
      </c>
      <c r="F120" s="86" t="b">
        <v>0</v>
      </c>
      <c r="G120" s="86" t="b">
        <v>0</v>
      </c>
    </row>
    <row r="121" spans="1:7" ht="15">
      <c r="A121" s="86" t="s">
        <v>2005</v>
      </c>
      <c r="B121" s="86">
        <v>2</v>
      </c>
      <c r="C121" s="123">
        <v>0.0011099949529485076</v>
      </c>
      <c r="D121" s="86" t="s">
        <v>2060</v>
      </c>
      <c r="E121" s="86" t="b">
        <v>0</v>
      </c>
      <c r="F121" s="86" t="b">
        <v>0</v>
      </c>
      <c r="G121" s="86" t="b">
        <v>0</v>
      </c>
    </row>
    <row r="122" spans="1:7" ht="15">
      <c r="A122" s="86" t="s">
        <v>2006</v>
      </c>
      <c r="B122" s="86">
        <v>2</v>
      </c>
      <c r="C122" s="123">
        <v>0.0011099949529485076</v>
      </c>
      <c r="D122" s="86" t="s">
        <v>2060</v>
      </c>
      <c r="E122" s="86" t="b">
        <v>0</v>
      </c>
      <c r="F122" s="86" t="b">
        <v>0</v>
      </c>
      <c r="G122" s="86" t="b">
        <v>0</v>
      </c>
    </row>
    <row r="123" spans="1:7" ht="15">
      <c r="A123" s="86" t="s">
        <v>2007</v>
      </c>
      <c r="B123" s="86">
        <v>2</v>
      </c>
      <c r="C123" s="123">
        <v>0.0011099949529485076</v>
      </c>
      <c r="D123" s="86" t="s">
        <v>2060</v>
      </c>
      <c r="E123" s="86" t="b">
        <v>0</v>
      </c>
      <c r="F123" s="86" t="b">
        <v>0</v>
      </c>
      <c r="G123" s="86" t="b">
        <v>0</v>
      </c>
    </row>
    <row r="124" spans="1:7" ht="15">
      <c r="A124" s="86" t="s">
        <v>2008</v>
      </c>
      <c r="B124" s="86">
        <v>2</v>
      </c>
      <c r="C124" s="123">
        <v>0.0011099949529485076</v>
      </c>
      <c r="D124" s="86" t="s">
        <v>2060</v>
      </c>
      <c r="E124" s="86" t="b">
        <v>0</v>
      </c>
      <c r="F124" s="86" t="b">
        <v>0</v>
      </c>
      <c r="G124" s="86" t="b">
        <v>0</v>
      </c>
    </row>
    <row r="125" spans="1:7" ht="15">
      <c r="A125" s="86" t="s">
        <v>2009</v>
      </c>
      <c r="B125" s="86">
        <v>2</v>
      </c>
      <c r="C125" s="123">
        <v>0.0011099949529485076</v>
      </c>
      <c r="D125" s="86" t="s">
        <v>2060</v>
      </c>
      <c r="E125" s="86" t="b">
        <v>0</v>
      </c>
      <c r="F125" s="86" t="b">
        <v>0</v>
      </c>
      <c r="G125" s="86" t="b">
        <v>0</v>
      </c>
    </row>
    <row r="126" spans="1:7" ht="15">
      <c r="A126" s="86" t="s">
        <v>2010</v>
      </c>
      <c r="B126" s="86">
        <v>2</v>
      </c>
      <c r="C126" s="123">
        <v>0.0011099949529485076</v>
      </c>
      <c r="D126" s="86" t="s">
        <v>2060</v>
      </c>
      <c r="E126" s="86" t="b">
        <v>0</v>
      </c>
      <c r="F126" s="86" t="b">
        <v>0</v>
      </c>
      <c r="G126" s="86" t="b">
        <v>0</v>
      </c>
    </row>
    <row r="127" spans="1:7" ht="15">
      <c r="A127" s="86" t="s">
        <v>2011</v>
      </c>
      <c r="B127" s="86">
        <v>2</v>
      </c>
      <c r="C127" s="123">
        <v>0.0012873844612949904</v>
      </c>
      <c r="D127" s="86" t="s">
        <v>2060</v>
      </c>
      <c r="E127" s="86" t="b">
        <v>0</v>
      </c>
      <c r="F127" s="86" t="b">
        <v>0</v>
      </c>
      <c r="G127" s="86" t="b">
        <v>0</v>
      </c>
    </row>
    <row r="128" spans="1:7" ht="15">
      <c r="A128" s="86" t="s">
        <v>2012</v>
      </c>
      <c r="B128" s="86">
        <v>2</v>
      </c>
      <c r="C128" s="123">
        <v>0.0011099949529485076</v>
      </c>
      <c r="D128" s="86" t="s">
        <v>2060</v>
      </c>
      <c r="E128" s="86" t="b">
        <v>0</v>
      </c>
      <c r="F128" s="86" t="b">
        <v>0</v>
      </c>
      <c r="G128" s="86" t="b">
        <v>0</v>
      </c>
    </row>
    <row r="129" spans="1:7" ht="15">
      <c r="A129" s="86" t="s">
        <v>2013</v>
      </c>
      <c r="B129" s="86">
        <v>2</v>
      </c>
      <c r="C129" s="123">
        <v>0.0011099949529485076</v>
      </c>
      <c r="D129" s="86" t="s">
        <v>2060</v>
      </c>
      <c r="E129" s="86" t="b">
        <v>1</v>
      </c>
      <c r="F129" s="86" t="b">
        <v>0</v>
      </c>
      <c r="G129" s="86" t="b">
        <v>0</v>
      </c>
    </row>
    <row r="130" spans="1:7" ht="15">
      <c r="A130" s="86" t="s">
        <v>2014</v>
      </c>
      <c r="B130" s="86">
        <v>2</v>
      </c>
      <c r="C130" s="123">
        <v>0.0011099949529485076</v>
      </c>
      <c r="D130" s="86" t="s">
        <v>2060</v>
      </c>
      <c r="E130" s="86" t="b">
        <v>0</v>
      </c>
      <c r="F130" s="86" t="b">
        <v>1</v>
      </c>
      <c r="G130" s="86" t="b">
        <v>0</v>
      </c>
    </row>
    <row r="131" spans="1:7" ht="15">
      <c r="A131" s="86" t="s">
        <v>2015</v>
      </c>
      <c r="B131" s="86">
        <v>2</v>
      </c>
      <c r="C131" s="123">
        <v>0.0011099949529485076</v>
      </c>
      <c r="D131" s="86" t="s">
        <v>2060</v>
      </c>
      <c r="E131" s="86" t="b">
        <v>0</v>
      </c>
      <c r="F131" s="86" t="b">
        <v>0</v>
      </c>
      <c r="G131" s="86" t="b">
        <v>0</v>
      </c>
    </row>
    <row r="132" spans="1:7" ht="15">
      <c r="A132" s="86" t="s">
        <v>2016</v>
      </c>
      <c r="B132" s="86">
        <v>2</v>
      </c>
      <c r="C132" s="123">
        <v>0.0011099949529485076</v>
      </c>
      <c r="D132" s="86" t="s">
        <v>2060</v>
      </c>
      <c r="E132" s="86" t="b">
        <v>0</v>
      </c>
      <c r="F132" s="86" t="b">
        <v>0</v>
      </c>
      <c r="G132" s="86" t="b">
        <v>0</v>
      </c>
    </row>
    <row r="133" spans="1:7" ht="15">
      <c r="A133" s="86" t="s">
        <v>2017</v>
      </c>
      <c r="B133" s="86">
        <v>2</v>
      </c>
      <c r="C133" s="123">
        <v>0.0011099949529485076</v>
      </c>
      <c r="D133" s="86" t="s">
        <v>2060</v>
      </c>
      <c r="E133" s="86" t="b">
        <v>0</v>
      </c>
      <c r="F133" s="86" t="b">
        <v>0</v>
      </c>
      <c r="G133" s="86" t="b">
        <v>0</v>
      </c>
    </row>
    <row r="134" spans="1:7" ht="15">
      <c r="A134" s="86" t="s">
        <v>2018</v>
      </c>
      <c r="B134" s="86">
        <v>2</v>
      </c>
      <c r="C134" s="123">
        <v>0.0011099949529485076</v>
      </c>
      <c r="D134" s="86" t="s">
        <v>2060</v>
      </c>
      <c r="E134" s="86" t="b">
        <v>0</v>
      </c>
      <c r="F134" s="86" t="b">
        <v>0</v>
      </c>
      <c r="G134" s="86" t="b">
        <v>0</v>
      </c>
    </row>
    <row r="135" spans="1:7" ht="15">
      <c r="A135" s="86" t="s">
        <v>2019</v>
      </c>
      <c r="B135" s="86">
        <v>2</v>
      </c>
      <c r="C135" s="123">
        <v>0.0011099949529485076</v>
      </c>
      <c r="D135" s="86" t="s">
        <v>2060</v>
      </c>
      <c r="E135" s="86" t="b">
        <v>0</v>
      </c>
      <c r="F135" s="86" t="b">
        <v>0</v>
      </c>
      <c r="G135" s="86" t="b">
        <v>0</v>
      </c>
    </row>
    <row r="136" spans="1:7" ht="15">
      <c r="A136" s="86" t="s">
        <v>2020</v>
      </c>
      <c r="B136" s="86">
        <v>2</v>
      </c>
      <c r="C136" s="123">
        <v>0.0011099949529485076</v>
      </c>
      <c r="D136" s="86" t="s">
        <v>2060</v>
      </c>
      <c r="E136" s="86" t="b">
        <v>0</v>
      </c>
      <c r="F136" s="86" t="b">
        <v>1</v>
      </c>
      <c r="G136" s="86" t="b">
        <v>0</v>
      </c>
    </row>
    <row r="137" spans="1:7" ht="15">
      <c r="A137" s="86" t="s">
        <v>2021</v>
      </c>
      <c r="B137" s="86">
        <v>2</v>
      </c>
      <c r="C137" s="123">
        <v>0.0011099949529485076</v>
      </c>
      <c r="D137" s="86" t="s">
        <v>2060</v>
      </c>
      <c r="E137" s="86" t="b">
        <v>0</v>
      </c>
      <c r="F137" s="86" t="b">
        <v>0</v>
      </c>
      <c r="G137" s="86" t="b">
        <v>0</v>
      </c>
    </row>
    <row r="138" spans="1:7" ht="15">
      <c r="A138" s="86" t="s">
        <v>2022</v>
      </c>
      <c r="B138" s="86">
        <v>2</v>
      </c>
      <c r="C138" s="123">
        <v>0.0011099949529485076</v>
      </c>
      <c r="D138" s="86" t="s">
        <v>2060</v>
      </c>
      <c r="E138" s="86" t="b">
        <v>0</v>
      </c>
      <c r="F138" s="86" t="b">
        <v>0</v>
      </c>
      <c r="G138" s="86" t="b">
        <v>0</v>
      </c>
    </row>
    <row r="139" spans="1:7" ht="15">
      <c r="A139" s="86" t="s">
        <v>379</v>
      </c>
      <c r="B139" s="86">
        <v>2</v>
      </c>
      <c r="C139" s="123">
        <v>0.0011099949529485076</v>
      </c>
      <c r="D139" s="86" t="s">
        <v>2060</v>
      </c>
      <c r="E139" s="86" t="b">
        <v>0</v>
      </c>
      <c r="F139" s="86" t="b">
        <v>0</v>
      </c>
      <c r="G139" s="86" t="b">
        <v>0</v>
      </c>
    </row>
    <row r="140" spans="1:7" ht="15">
      <c r="A140" s="86" t="s">
        <v>2023</v>
      </c>
      <c r="B140" s="86">
        <v>2</v>
      </c>
      <c r="C140" s="123">
        <v>0.0011099949529485076</v>
      </c>
      <c r="D140" s="86" t="s">
        <v>2060</v>
      </c>
      <c r="E140" s="86" t="b">
        <v>0</v>
      </c>
      <c r="F140" s="86" t="b">
        <v>0</v>
      </c>
      <c r="G140" s="86" t="b">
        <v>0</v>
      </c>
    </row>
    <row r="141" spans="1:7" ht="15">
      <c r="A141" s="86" t="s">
        <v>2024</v>
      </c>
      <c r="B141" s="86">
        <v>2</v>
      </c>
      <c r="C141" s="123">
        <v>0.0011099949529485076</v>
      </c>
      <c r="D141" s="86" t="s">
        <v>2060</v>
      </c>
      <c r="E141" s="86" t="b">
        <v>0</v>
      </c>
      <c r="F141" s="86" t="b">
        <v>0</v>
      </c>
      <c r="G141" s="86" t="b">
        <v>0</v>
      </c>
    </row>
    <row r="142" spans="1:7" ht="15">
      <c r="A142" s="86" t="s">
        <v>2025</v>
      </c>
      <c r="B142" s="86">
        <v>2</v>
      </c>
      <c r="C142" s="123">
        <v>0.0011099949529485076</v>
      </c>
      <c r="D142" s="86" t="s">
        <v>2060</v>
      </c>
      <c r="E142" s="86" t="b">
        <v>0</v>
      </c>
      <c r="F142" s="86" t="b">
        <v>0</v>
      </c>
      <c r="G142" s="86" t="b">
        <v>0</v>
      </c>
    </row>
    <row r="143" spans="1:7" ht="15">
      <c r="A143" s="86" t="s">
        <v>2026</v>
      </c>
      <c r="B143" s="86">
        <v>2</v>
      </c>
      <c r="C143" s="123">
        <v>0.0011099949529485076</v>
      </c>
      <c r="D143" s="86" t="s">
        <v>2060</v>
      </c>
      <c r="E143" s="86" t="b">
        <v>0</v>
      </c>
      <c r="F143" s="86" t="b">
        <v>0</v>
      </c>
      <c r="G143" s="86" t="b">
        <v>0</v>
      </c>
    </row>
    <row r="144" spans="1:7" ht="15">
      <c r="A144" s="86" t="s">
        <v>425</v>
      </c>
      <c r="B144" s="86">
        <v>2</v>
      </c>
      <c r="C144" s="123">
        <v>0.0011099949529485076</v>
      </c>
      <c r="D144" s="86" t="s">
        <v>2060</v>
      </c>
      <c r="E144" s="86" t="b">
        <v>0</v>
      </c>
      <c r="F144" s="86" t="b">
        <v>0</v>
      </c>
      <c r="G144" s="86" t="b">
        <v>0</v>
      </c>
    </row>
    <row r="145" spans="1:7" ht="15">
      <c r="A145" s="86" t="s">
        <v>2027</v>
      </c>
      <c r="B145" s="86">
        <v>2</v>
      </c>
      <c r="C145" s="123">
        <v>0.0011099949529485076</v>
      </c>
      <c r="D145" s="86" t="s">
        <v>2060</v>
      </c>
      <c r="E145" s="86" t="b">
        <v>0</v>
      </c>
      <c r="F145" s="86" t="b">
        <v>0</v>
      </c>
      <c r="G145" s="86" t="b">
        <v>0</v>
      </c>
    </row>
    <row r="146" spans="1:7" ht="15">
      <c r="A146" s="86" t="s">
        <v>2028</v>
      </c>
      <c r="B146" s="86">
        <v>2</v>
      </c>
      <c r="C146" s="123">
        <v>0.0011099949529485076</v>
      </c>
      <c r="D146" s="86" t="s">
        <v>2060</v>
      </c>
      <c r="E146" s="86" t="b">
        <v>0</v>
      </c>
      <c r="F146" s="86" t="b">
        <v>0</v>
      </c>
      <c r="G146" s="86" t="b">
        <v>0</v>
      </c>
    </row>
    <row r="147" spans="1:7" ht="15">
      <c r="A147" s="86" t="s">
        <v>2029</v>
      </c>
      <c r="B147" s="86">
        <v>2</v>
      </c>
      <c r="C147" s="123">
        <v>0.0011099949529485076</v>
      </c>
      <c r="D147" s="86" t="s">
        <v>2060</v>
      </c>
      <c r="E147" s="86" t="b">
        <v>0</v>
      </c>
      <c r="F147" s="86" t="b">
        <v>0</v>
      </c>
      <c r="G147" s="86" t="b">
        <v>0</v>
      </c>
    </row>
    <row r="148" spans="1:7" ht="15">
      <c r="A148" s="86" t="s">
        <v>2030</v>
      </c>
      <c r="B148" s="86">
        <v>2</v>
      </c>
      <c r="C148" s="123">
        <v>0.0011099949529485076</v>
      </c>
      <c r="D148" s="86" t="s">
        <v>2060</v>
      </c>
      <c r="E148" s="86" t="b">
        <v>0</v>
      </c>
      <c r="F148" s="86" t="b">
        <v>0</v>
      </c>
      <c r="G148" s="86" t="b">
        <v>0</v>
      </c>
    </row>
    <row r="149" spans="1:7" ht="15">
      <c r="A149" s="86" t="s">
        <v>2031</v>
      </c>
      <c r="B149" s="86">
        <v>2</v>
      </c>
      <c r="C149" s="123">
        <v>0.0011099949529485076</v>
      </c>
      <c r="D149" s="86" t="s">
        <v>2060</v>
      </c>
      <c r="E149" s="86" t="b">
        <v>0</v>
      </c>
      <c r="F149" s="86" t="b">
        <v>0</v>
      </c>
      <c r="G149" s="86" t="b">
        <v>0</v>
      </c>
    </row>
    <row r="150" spans="1:7" ht="15">
      <c r="A150" s="86" t="s">
        <v>2032</v>
      </c>
      <c r="B150" s="86">
        <v>2</v>
      </c>
      <c r="C150" s="123">
        <v>0.0011099949529485076</v>
      </c>
      <c r="D150" s="86" t="s">
        <v>2060</v>
      </c>
      <c r="E150" s="86" t="b">
        <v>0</v>
      </c>
      <c r="F150" s="86" t="b">
        <v>0</v>
      </c>
      <c r="G150" s="86" t="b">
        <v>0</v>
      </c>
    </row>
    <row r="151" spans="1:7" ht="15">
      <c r="A151" s="86" t="s">
        <v>2033</v>
      </c>
      <c r="B151" s="86">
        <v>2</v>
      </c>
      <c r="C151" s="123">
        <v>0.0011099949529485076</v>
      </c>
      <c r="D151" s="86" t="s">
        <v>2060</v>
      </c>
      <c r="E151" s="86" t="b">
        <v>0</v>
      </c>
      <c r="F151" s="86" t="b">
        <v>0</v>
      </c>
      <c r="G151" s="86" t="b">
        <v>0</v>
      </c>
    </row>
    <row r="152" spans="1:7" ht="15">
      <c r="A152" s="86" t="s">
        <v>2034</v>
      </c>
      <c r="B152" s="86">
        <v>2</v>
      </c>
      <c r="C152" s="123">
        <v>0.0011099949529485076</v>
      </c>
      <c r="D152" s="86" t="s">
        <v>2060</v>
      </c>
      <c r="E152" s="86" t="b">
        <v>1</v>
      </c>
      <c r="F152" s="86" t="b">
        <v>0</v>
      </c>
      <c r="G152" s="86" t="b">
        <v>0</v>
      </c>
    </row>
    <row r="153" spans="1:7" ht="15">
      <c r="A153" s="86" t="s">
        <v>2035</v>
      </c>
      <c r="B153" s="86">
        <v>2</v>
      </c>
      <c r="C153" s="123">
        <v>0.0011099949529485076</v>
      </c>
      <c r="D153" s="86" t="s">
        <v>2060</v>
      </c>
      <c r="E153" s="86" t="b">
        <v>1</v>
      </c>
      <c r="F153" s="86" t="b">
        <v>0</v>
      </c>
      <c r="G153" s="86" t="b">
        <v>0</v>
      </c>
    </row>
    <row r="154" spans="1:7" ht="15">
      <c r="A154" s="86" t="s">
        <v>2036</v>
      </c>
      <c r="B154" s="86">
        <v>2</v>
      </c>
      <c r="C154" s="123">
        <v>0.0011099949529485076</v>
      </c>
      <c r="D154" s="86" t="s">
        <v>2060</v>
      </c>
      <c r="E154" s="86" t="b">
        <v>0</v>
      </c>
      <c r="F154" s="86" t="b">
        <v>0</v>
      </c>
      <c r="G154" s="86" t="b">
        <v>0</v>
      </c>
    </row>
    <row r="155" spans="1:7" ht="15">
      <c r="A155" s="86" t="s">
        <v>2037</v>
      </c>
      <c r="B155" s="86">
        <v>2</v>
      </c>
      <c r="C155" s="123">
        <v>0.0011099949529485076</v>
      </c>
      <c r="D155" s="86" t="s">
        <v>2060</v>
      </c>
      <c r="E155" s="86" t="b">
        <v>0</v>
      </c>
      <c r="F155" s="86" t="b">
        <v>0</v>
      </c>
      <c r="G155" s="86" t="b">
        <v>0</v>
      </c>
    </row>
    <row r="156" spans="1:7" ht="15">
      <c r="A156" s="86" t="s">
        <v>2038</v>
      </c>
      <c r="B156" s="86">
        <v>2</v>
      </c>
      <c r="C156" s="123">
        <v>0.0011099949529485076</v>
      </c>
      <c r="D156" s="86" t="s">
        <v>2060</v>
      </c>
      <c r="E156" s="86" t="b">
        <v>0</v>
      </c>
      <c r="F156" s="86" t="b">
        <v>0</v>
      </c>
      <c r="G156" s="86" t="b">
        <v>0</v>
      </c>
    </row>
    <row r="157" spans="1:7" ht="15">
      <c r="A157" s="86" t="s">
        <v>2039</v>
      </c>
      <c r="B157" s="86">
        <v>2</v>
      </c>
      <c r="C157" s="123">
        <v>0.0011099949529485076</v>
      </c>
      <c r="D157" s="86" t="s">
        <v>2060</v>
      </c>
      <c r="E157" s="86" t="b">
        <v>0</v>
      </c>
      <c r="F157" s="86" t="b">
        <v>0</v>
      </c>
      <c r="G157" s="86" t="b">
        <v>0</v>
      </c>
    </row>
    <row r="158" spans="1:7" ht="15">
      <c r="A158" s="86" t="s">
        <v>2040</v>
      </c>
      <c r="B158" s="86">
        <v>2</v>
      </c>
      <c r="C158" s="123">
        <v>0.0011099949529485076</v>
      </c>
      <c r="D158" s="86" t="s">
        <v>2060</v>
      </c>
      <c r="E158" s="86" t="b">
        <v>0</v>
      </c>
      <c r="F158" s="86" t="b">
        <v>0</v>
      </c>
      <c r="G158" s="86" t="b">
        <v>0</v>
      </c>
    </row>
    <row r="159" spans="1:7" ht="15">
      <c r="A159" s="86" t="s">
        <v>2041</v>
      </c>
      <c r="B159" s="86">
        <v>2</v>
      </c>
      <c r="C159" s="123">
        <v>0.0011099949529485076</v>
      </c>
      <c r="D159" s="86" t="s">
        <v>2060</v>
      </c>
      <c r="E159" s="86" t="b">
        <v>0</v>
      </c>
      <c r="F159" s="86" t="b">
        <v>0</v>
      </c>
      <c r="G159" s="86" t="b">
        <v>0</v>
      </c>
    </row>
    <row r="160" spans="1:7" ht="15">
      <c r="A160" s="86" t="s">
        <v>2042</v>
      </c>
      <c r="B160" s="86">
        <v>2</v>
      </c>
      <c r="C160" s="123">
        <v>0.0011099949529485076</v>
      </c>
      <c r="D160" s="86" t="s">
        <v>2060</v>
      </c>
      <c r="E160" s="86" t="b">
        <v>0</v>
      </c>
      <c r="F160" s="86" t="b">
        <v>0</v>
      </c>
      <c r="G160" s="86" t="b">
        <v>0</v>
      </c>
    </row>
    <row r="161" spans="1:7" ht="15">
      <c r="A161" s="86" t="s">
        <v>2043</v>
      </c>
      <c r="B161" s="86">
        <v>2</v>
      </c>
      <c r="C161" s="123">
        <v>0.0011099949529485076</v>
      </c>
      <c r="D161" s="86" t="s">
        <v>2060</v>
      </c>
      <c r="E161" s="86" t="b">
        <v>0</v>
      </c>
      <c r="F161" s="86" t="b">
        <v>0</v>
      </c>
      <c r="G161" s="86" t="b">
        <v>0</v>
      </c>
    </row>
    <row r="162" spans="1:7" ht="15">
      <c r="A162" s="86" t="s">
        <v>423</v>
      </c>
      <c r="B162" s="86">
        <v>2</v>
      </c>
      <c r="C162" s="123">
        <v>0.0011099949529485076</v>
      </c>
      <c r="D162" s="86" t="s">
        <v>2060</v>
      </c>
      <c r="E162" s="86" t="b">
        <v>0</v>
      </c>
      <c r="F162" s="86" t="b">
        <v>0</v>
      </c>
      <c r="G162" s="86" t="b">
        <v>0</v>
      </c>
    </row>
    <row r="163" spans="1:7" ht="15">
      <c r="A163" s="86" t="s">
        <v>292</v>
      </c>
      <c r="B163" s="86">
        <v>2</v>
      </c>
      <c r="C163" s="123">
        <v>0.0011099949529485076</v>
      </c>
      <c r="D163" s="86" t="s">
        <v>2060</v>
      </c>
      <c r="E163" s="86" t="b">
        <v>0</v>
      </c>
      <c r="F163" s="86" t="b">
        <v>0</v>
      </c>
      <c r="G163" s="86" t="b">
        <v>0</v>
      </c>
    </row>
    <row r="164" spans="1:7" ht="15">
      <c r="A164" s="86" t="s">
        <v>2044</v>
      </c>
      <c r="B164" s="86">
        <v>2</v>
      </c>
      <c r="C164" s="123">
        <v>0.0011099949529485076</v>
      </c>
      <c r="D164" s="86" t="s">
        <v>2060</v>
      </c>
      <c r="E164" s="86" t="b">
        <v>0</v>
      </c>
      <c r="F164" s="86" t="b">
        <v>0</v>
      </c>
      <c r="G164" s="86" t="b">
        <v>0</v>
      </c>
    </row>
    <row r="165" spans="1:7" ht="15">
      <c r="A165" s="86" t="s">
        <v>2045</v>
      </c>
      <c r="B165" s="86">
        <v>2</v>
      </c>
      <c r="C165" s="123">
        <v>0.0011099949529485076</v>
      </c>
      <c r="D165" s="86" t="s">
        <v>2060</v>
      </c>
      <c r="E165" s="86" t="b">
        <v>0</v>
      </c>
      <c r="F165" s="86" t="b">
        <v>0</v>
      </c>
      <c r="G165" s="86" t="b">
        <v>0</v>
      </c>
    </row>
    <row r="166" spans="1:7" ht="15">
      <c r="A166" s="86" t="s">
        <v>2046</v>
      </c>
      <c r="B166" s="86">
        <v>2</v>
      </c>
      <c r="C166" s="123">
        <v>0.0011099949529485076</v>
      </c>
      <c r="D166" s="86" t="s">
        <v>2060</v>
      </c>
      <c r="E166" s="86" t="b">
        <v>0</v>
      </c>
      <c r="F166" s="86" t="b">
        <v>0</v>
      </c>
      <c r="G166" s="86" t="b">
        <v>0</v>
      </c>
    </row>
    <row r="167" spans="1:7" ht="15">
      <c r="A167" s="86" t="s">
        <v>2047</v>
      </c>
      <c r="B167" s="86">
        <v>2</v>
      </c>
      <c r="C167" s="123">
        <v>0.0011099949529485076</v>
      </c>
      <c r="D167" s="86" t="s">
        <v>2060</v>
      </c>
      <c r="E167" s="86" t="b">
        <v>0</v>
      </c>
      <c r="F167" s="86" t="b">
        <v>0</v>
      </c>
      <c r="G167" s="86" t="b">
        <v>0</v>
      </c>
    </row>
    <row r="168" spans="1:7" ht="15">
      <c r="A168" s="86" t="s">
        <v>2048</v>
      </c>
      <c r="B168" s="86">
        <v>2</v>
      </c>
      <c r="C168" s="123">
        <v>0.0011099949529485076</v>
      </c>
      <c r="D168" s="86" t="s">
        <v>2060</v>
      </c>
      <c r="E168" s="86" t="b">
        <v>1</v>
      </c>
      <c r="F168" s="86" t="b">
        <v>0</v>
      </c>
      <c r="G168" s="86" t="b">
        <v>0</v>
      </c>
    </row>
    <row r="169" spans="1:7" ht="15">
      <c r="A169" s="86" t="s">
        <v>2049</v>
      </c>
      <c r="B169" s="86">
        <v>2</v>
      </c>
      <c r="C169" s="123">
        <v>0.0011099949529485076</v>
      </c>
      <c r="D169" s="86" t="s">
        <v>2060</v>
      </c>
      <c r="E169" s="86" t="b">
        <v>0</v>
      </c>
      <c r="F169" s="86" t="b">
        <v>0</v>
      </c>
      <c r="G169" s="86" t="b">
        <v>0</v>
      </c>
    </row>
    <row r="170" spans="1:7" ht="15">
      <c r="A170" s="86" t="s">
        <v>2050</v>
      </c>
      <c r="B170" s="86">
        <v>2</v>
      </c>
      <c r="C170" s="123">
        <v>0.0011099949529485076</v>
      </c>
      <c r="D170" s="86" t="s">
        <v>2060</v>
      </c>
      <c r="E170" s="86" t="b">
        <v>0</v>
      </c>
      <c r="F170" s="86" t="b">
        <v>0</v>
      </c>
      <c r="G170" s="86" t="b">
        <v>0</v>
      </c>
    </row>
    <row r="171" spans="1:7" ht="15">
      <c r="A171" s="86" t="s">
        <v>2051</v>
      </c>
      <c r="B171" s="86">
        <v>2</v>
      </c>
      <c r="C171" s="123">
        <v>0.0011099949529485076</v>
      </c>
      <c r="D171" s="86" t="s">
        <v>2060</v>
      </c>
      <c r="E171" s="86" t="b">
        <v>0</v>
      </c>
      <c r="F171" s="86" t="b">
        <v>0</v>
      </c>
      <c r="G171" s="86" t="b">
        <v>0</v>
      </c>
    </row>
    <row r="172" spans="1:7" ht="15">
      <c r="A172" s="86" t="s">
        <v>2052</v>
      </c>
      <c r="B172" s="86">
        <v>2</v>
      </c>
      <c r="C172" s="123">
        <v>0.0011099949529485076</v>
      </c>
      <c r="D172" s="86" t="s">
        <v>2060</v>
      </c>
      <c r="E172" s="86" t="b">
        <v>0</v>
      </c>
      <c r="F172" s="86" t="b">
        <v>0</v>
      </c>
      <c r="G172" s="86" t="b">
        <v>0</v>
      </c>
    </row>
    <row r="173" spans="1:7" ht="15">
      <c r="A173" s="86" t="s">
        <v>2053</v>
      </c>
      <c r="B173" s="86">
        <v>2</v>
      </c>
      <c r="C173" s="123">
        <v>0.0011099949529485076</v>
      </c>
      <c r="D173" s="86" t="s">
        <v>2060</v>
      </c>
      <c r="E173" s="86" t="b">
        <v>0</v>
      </c>
      <c r="F173" s="86" t="b">
        <v>0</v>
      </c>
      <c r="G173" s="86" t="b">
        <v>0</v>
      </c>
    </row>
    <row r="174" spans="1:7" ht="15">
      <c r="A174" s="86" t="s">
        <v>2054</v>
      </c>
      <c r="B174" s="86">
        <v>2</v>
      </c>
      <c r="C174" s="123">
        <v>0.0011099949529485076</v>
      </c>
      <c r="D174" s="86" t="s">
        <v>2060</v>
      </c>
      <c r="E174" s="86" t="b">
        <v>0</v>
      </c>
      <c r="F174" s="86" t="b">
        <v>0</v>
      </c>
      <c r="G174" s="86" t="b">
        <v>0</v>
      </c>
    </row>
    <row r="175" spans="1:7" ht="15">
      <c r="A175" s="86" t="s">
        <v>2055</v>
      </c>
      <c r="B175" s="86">
        <v>2</v>
      </c>
      <c r="C175" s="123">
        <v>0.0011099949529485076</v>
      </c>
      <c r="D175" s="86" t="s">
        <v>2060</v>
      </c>
      <c r="E175" s="86" t="b">
        <v>0</v>
      </c>
      <c r="F175" s="86" t="b">
        <v>0</v>
      </c>
      <c r="G175" s="86" t="b">
        <v>0</v>
      </c>
    </row>
    <row r="176" spans="1:7" ht="15">
      <c r="A176" s="86" t="s">
        <v>2056</v>
      </c>
      <c r="B176" s="86">
        <v>2</v>
      </c>
      <c r="C176" s="123">
        <v>0.0011099949529485076</v>
      </c>
      <c r="D176" s="86" t="s">
        <v>2060</v>
      </c>
      <c r="E176" s="86" t="b">
        <v>0</v>
      </c>
      <c r="F176" s="86" t="b">
        <v>0</v>
      </c>
      <c r="G176" s="86" t="b">
        <v>0</v>
      </c>
    </row>
    <row r="177" spans="1:7" ht="15">
      <c r="A177" s="86" t="s">
        <v>2057</v>
      </c>
      <c r="B177" s="86">
        <v>2</v>
      </c>
      <c r="C177" s="123">
        <v>0.0011099949529485076</v>
      </c>
      <c r="D177" s="86" t="s">
        <v>2060</v>
      </c>
      <c r="E177" s="86" t="b">
        <v>0</v>
      </c>
      <c r="F177" s="86" t="b">
        <v>0</v>
      </c>
      <c r="G177" s="86" t="b">
        <v>0</v>
      </c>
    </row>
    <row r="178" spans="1:7" ht="15">
      <c r="A178" s="86" t="s">
        <v>1729</v>
      </c>
      <c r="B178" s="86">
        <v>102</v>
      </c>
      <c r="C178" s="123">
        <v>0.0013137661116257697</v>
      </c>
      <c r="D178" s="86" t="s">
        <v>1677</v>
      </c>
      <c r="E178" s="86" t="b">
        <v>0</v>
      </c>
      <c r="F178" s="86" t="b">
        <v>1</v>
      </c>
      <c r="G178" s="86" t="b">
        <v>0</v>
      </c>
    </row>
    <row r="179" spans="1:7" ht="15">
      <c r="A179" s="86" t="s">
        <v>1751</v>
      </c>
      <c r="B179" s="86">
        <v>100</v>
      </c>
      <c r="C179" s="123">
        <v>0.0016261148283026898</v>
      </c>
      <c r="D179" s="86" t="s">
        <v>1677</v>
      </c>
      <c r="E179" s="86" t="b">
        <v>0</v>
      </c>
      <c r="F179" s="86" t="b">
        <v>0</v>
      </c>
      <c r="G179" s="86" t="b">
        <v>0</v>
      </c>
    </row>
    <row r="180" spans="1:7" ht="15">
      <c r="A180" s="86" t="s">
        <v>1752</v>
      </c>
      <c r="B180" s="86">
        <v>100</v>
      </c>
      <c r="C180" s="123">
        <v>0.0016261148283026898</v>
      </c>
      <c r="D180" s="86" t="s">
        <v>1677</v>
      </c>
      <c r="E180" s="86" t="b">
        <v>0</v>
      </c>
      <c r="F180" s="86" t="b">
        <v>0</v>
      </c>
      <c r="G180" s="86" t="b">
        <v>0</v>
      </c>
    </row>
    <row r="181" spans="1:7" ht="15">
      <c r="A181" s="86" t="s">
        <v>1728</v>
      </c>
      <c r="B181" s="86">
        <v>99</v>
      </c>
      <c r="C181" s="123">
        <v>0.0014416445194799907</v>
      </c>
      <c r="D181" s="86" t="s">
        <v>1677</v>
      </c>
      <c r="E181" s="86" t="b">
        <v>0</v>
      </c>
      <c r="F181" s="86" t="b">
        <v>0</v>
      </c>
      <c r="G181" s="86" t="b">
        <v>0</v>
      </c>
    </row>
    <row r="182" spans="1:7" ht="15">
      <c r="A182" s="86" t="s">
        <v>1753</v>
      </c>
      <c r="B182" s="86">
        <v>97</v>
      </c>
      <c r="C182" s="123">
        <v>0.0017438327778066943</v>
      </c>
      <c r="D182" s="86" t="s">
        <v>1677</v>
      </c>
      <c r="E182" s="86" t="b">
        <v>0</v>
      </c>
      <c r="F182" s="86" t="b">
        <v>0</v>
      </c>
      <c r="G182" s="86" t="b">
        <v>0</v>
      </c>
    </row>
    <row r="183" spans="1:7" ht="15">
      <c r="A183" s="86" t="s">
        <v>1755</v>
      </c>
      <c r="B183" s="86">
        <v>96</v>
      </c>
      <c r="C183" s="123">
        <v>0.0018923476512326027</v>
      </c>
      <c r="D183" s="86" t="s">
        <v>1677</v>
      </c>
      <c r="E183" s="86" t="b">
        <v>0</v>
      </c>
      <c r="F183" s="86" t="b">
        <v>0</v>
      </c>
      <c r="G183" s="86" t="b">
        <v>0</v>
      </c>
    </row>
    <row r="184" spans="1:7" ht="15">
      <c r="A184" s="86" t="s">
        <v>1735</v>
      </c>
      <c r="B184" s="86">
        <v>96</v>
      </c>
      <c r="C184" s="123">
        <v>0.0018923476512326027</v>
      </c>
      <c r="D184" s="86" t="s">
        <v>1677</v>
      </c>
      <c r="E184" s="86" t="b">
        <v>0</v>
      </c>
      <c r="F184" s="86" t="b">
        <v>0</v>
      </c>
      <c r="G184" s="86" t="b">
        <v>0</v>
      </c>
    </row>
    <row r="185" spans="1:7" ht="15">
      <c r="A185" s="86" t="s">
        <v>1756</v>
      </c>
      <c r="B185" s="86">
        <v>96</v>
      </c>
      <c r="C185" s="123">
        <v>0.0018923476512326027</v>
      </c>
      <c r="D185" s="86" t="s">
        <v>1677</v>
      </c>
      <c r="E185" s="86" t="b">
        <v>0</v>
      </c>
      <c r="F185" s="86" t="b">
        <v>0</v>
      </c>
      <c r="G185" s="86" t="b">
        <v>0</v>
      </c>
    </row>
    <row r="186" spans="1:7" ht="15">
      <c r="A186" s="86" t="s">
        <v>1757</v>
      </c>
      <c r="B186" s="86">
        <v>96</v>
      </c>
      <c r="C186" s="123">
        <v>0.0018923476512326027</v>
      </c>
      <c r="D186" s="86" t="s">
        <v>1677</v>
      </c>
      <c r="E186" s="86" t="b">
        <v>0</v>
      </c>
      <c r="F186" s="86" t="b">
        <v>0</v>
      </c>
      <c r="G186" s="86" t="b">
        <v>0</v>
      </c>
    </row>
    <row r="187" spans="1:7" ht="15">
      <c r="A187" s="86" t="s">
        <v>1758</v>
      </c>
      <c r="B187" s="86">
        <v>95</v>
      </c>
      <c r="C187" s="123">
        <v>0.0020391191787359087</v>
      </c>
      <c r="D187" s="86" t="s">
        <v>1677</v>
      </c>
      <c r="E187" s="86" t="b">
        <v>0</v>
      </c>
      <c r="F187" s="86" t="b">
        <v>0</v>
      </c>
      <c r="G187" s="86" t="b">
        <v>0</v>
      </c>
    </row>
    <row r="188" spans="1:7" ht="15">
      <c r="A188" s="86" t="s">
        <v>1931</v>
      </c>
      <c r="B188" s="86">
        <v>95</v>
      </c>
      <c r="C188" s="123">
        <v>0.0020391191787359087</v>
      </c>
      <c r="D188" s="86" t="s">
        <v>1677</v>
      </c>
      <c r="E188" s="86" t="b">
        <v>0</v>
      </c>
      <c r="F188" s="86" t="b">
        <v>0</v>
      </c>
      <c r="G188" s="86" t="b">
        <v>0</v>
      </c>
    </row>
    <row r="189" spans="1:7" ht="15">
      <c r="A189" s="86" t="s">
        <v>1933</v>
      </c>
      <c r="B189" s="86">
        <v>95</v>
      </c>
      <c r="C189" s="123">
        <v>0.0020391191787359087</v>
      </c>
      <c r="D189" s="86" t="s">
        <v>1677</v>
      </c>
      <c r="E189" s="86" t="b">
        <v>0</v>
      </c>
      <c r="F189" s="86" t="b">
        <v>0</v>
      </c>
      <c r="G189" s="86" t="b">
        <v>0</v>
      </c>
    </row>
    <row r="190" spans="1:7" ht="15">
      <c r="A190" s="86" t="s">
        <v>1934</v>
      </c>
      <c r="B190" s="86">
        <v>95</v>
      </c>
      <c r="C190" s="123">
        <v>0.0020391191787359087</v>
      </c>
      <c r="D190" s="86" t="s">
        <v>1677</v>
      </c>
      <c r="E190" s="86" t="b">
        <v>0</v>
      </c>
      <c r="F190" s="86" t="b">
        <v>0</v>
      </c>
      <c r="G190" s="86" t="b">
        <v>0</v>
      </c>
    </row>
    <row r="191" spans="1:7" ht="15">
      <c r="A191" s="86" t="s">
        <v>1935</v>
      </c>
      <c r="B191" s="86">
        <v>95</v>
      </c>
      <c r="C191" s="123">
        <v>0.0020391191787359087</v>
      </c>
      <c r="D191" s="86" t="s">
        <v>1677</v>
      </c>
      <c r="E191" s="86" t="b">
        <v>0</v>
      </c>
      <c r="F191" s="86" t="b">
        <v>0</v>
      </c>
      <c r="G191" s="86" t="b">
        <v>0</v>
      </c>
    </row>
    <row r="192" spans="1:7" ht="15">
      <c r="A192" s="86" t="s">
        <v>1936</v>
      </c>
      <c r="B192" s="86">
        <v>95</v>
      </c>
      <c r="C192" s="123">
        <v>0.0020391191787359087</v>
      </c>
      <c r="D192" s="86" t="s">
        <v>1677</v>
      </c>
      <c r="E192" s="86" t="b">
        <v>0</v>
      </c>
      <c r="F192" s="86" t="b">
        <v>0</v>
      </c>
      <c r="G192" s="86" t="b">
        <v>0</v>
      </c>
    </row>
    <row r="193" spans="1:7" ht="15">
      <c r="A193" s="86" t="s">
        <v>1937</v>
      </c>
      <c r="B193" s="86">
        <v>95</v>
      </c>
      <c r="C193" s="123">
        <v>0.0020391191787359087</v>
      </c>
      <c r="D193" s="86" t="s">
        <v>1677</v>
      </c>
      <c r="E193" s="86" t="b">
        <v>0</v>
      </c>
      <c r="F193" s="86" t="b">
        <v>0</v>
      </c>
      <c r="G193" s="86" t="b">
        <v>0</v>
      </c>
    </row>
    <row r="194" spans="1:7" ht="15">
      <c r="A194" s="86" t="s">
        <v>1932</v>
      </c>
      <c r="B194" s="86">
        <v>95</v>
      </c>
      <c r="C194" s="123">
        <v>0.0020391191787359087</v>
      </c>
      <c r="D194" s="86" t="s">
        <v>1677</v>
      </c>
      <c r="E194" s="86" t="b">
        <v>0</v>
      </c>
      <c r="F194" s="86" t="b">
        <v>0</v>
      </c>
      <c r="G194" s="86" t="b">
        <v>0</v>
      </c>
    </row>
    <row r="195" spans="1:7" ht="15">
      <c r="A195" s="86" t="s">
        <v>1762</v>
      </c>
      <c r="B195" s="86">
        <v>94</v>
      </c>
      <c r="C195" s="123">
        <v>0.002184129008632602</v>
      </c>
      <c r="D195" s="86" t="s">
        <v>1677</v>
      </c>
      <c r="E195" s="86" t="b">
        <v>0</v>
      </c>
      <c r="F195" s="86" t="b">
        <v>0</v>
      </c>
      <c r="G195" s="86" t="b">
        <v>0</v>
      </c>
    </row>
    <row r="196" spans="1:7" ht="15">
      <c r="A196" s="86" t="s">
        <v>1930</v>
      </c>
      <c r="B196" s="86">
        <v>94</v>
      </c>
      <c r="C196" s="123">
        <v>0.002184129008632602</v>
      </c>
      <c r="D196" s="86" t="s">
        <v>1677</v>
      </c>
      <c r="E196" s="86" t="b">
        <v>0</v>
      </c>
      <c r="F196" s="86" t="b">
        <v>0</v>
      </c>
      <c r="G196" s="86" t="b">
        <v>0</v>
      </c>
    </row>
    <row r="197" spans="1:7" ht="15">
      <c r="A197" s="86" t="s">
        <v>1761</v>
      </c>
      <c r="B197" s="86">
        <v>94</v>
      </c>
      <c r="C197" s="123">
        <v>0.002184129008632602</v>
      </c>
      <c r="D197" s="86" t="s">
        <v>1677</v>
      </c>
      <c r="E197" s="86" t="b">
        <v>0</v>
      </c>
      <c r="F197" s="86" t="b">
        <v>0</v>
      </c>
      <c r="G197" s="86" t="b">
        <v>0</v>
      </c>
    </row>
    <row r="198" spans="1:7" ht="15">
      <c r="A198" s="86" t="s">
        <v>1938</v>
      </c>
      <c r="B198" s="86">
        <v>94</v>
      </c>
      <c r="C198" s="123">
        <v>0.002184129008632602</v>
      </c>
      <c r="D198" s="86" t="s">
        <v>1677</v>
      </c>
      <c r="E198" s="86" t="b">
        <v>0</v>
      </c>
      <c r="F198" s="86" t="b">
        <v>0</v>
      </c>
      <c r="G198" s="86" t="b">
        <v>0</v>
      </c>
    </row>
    <row r="199" spans="1:7" ht="15">
      <c r="A199" s="86" t="s">
        <v>1939</v>
      </c>
      <c r="B199" s="86">
        <v>94</v>
      </c>
      <c r="C199" s="123">
        <v>0.002184129008632602</v>
      </c>
      <c r="D199" s="86" t="s">
        <v>1677</v>
      </c>
      <c r="E199" s="86" t="b">
        <v>0</v>
      </c>
      <c r="F199" s="86" t="b">
        <v>0</v>
      </c>
      <c r="G199" s="86" t="b">
        <v>0</v>
      </c>
    </row>
    <row r="200" spans="1:7" ht="15">
      <c r="A200" s="86" t="s">
        <v>1940</v>
      </c>
      <c r="B200" s="86">
        <v>94</v>
      </c>
      <c r="C200" s="123">
        <v>0.002184129008632602</v>
      </c>
      <c r="D200" s="86" t="s">
        <v>1677</v>
      </c>
      <c r="E200" s="86" t="b">
        <v>0</v>
      </c>
      <c r="F200" s="86" t="b">
        <v>0</v>
      </c>
      <c r="G200" s="86" t="b">
        <v>0</v>
      </c>
    </row>
    <row r="201" spans="1:7" ht="15">
      <c r="A201" s="86" t="s">
        <v>1941</v>
      </c>
      <c r="B201" s="86">
        <v>94</v>
      </c>
      <c r="C201" s="123">
        <v>0.002184129008632602</v>
      </c>
      <c r="D201" s="86" t="s">
        <v>1677</v>
      </c>
      <c r="E201" s="86" t="b">
        <v>0</v>
      </c>
      <c r="F201" s="86" t="b">
        <v>0</v>
      </c>
      <c r="G201" s="86" t="b">
        <v>0</v>
      </c>
    </row>
    <row r="202" spans="1:7" ht="15">
      <c r="A202" s="86" t="s">
        <v>1942</v>
      </c>
      <c r="B202" s="86">
        <v>94</v>
      </c>
      <c r="C202" s="123">
        <v>0.002184129008632602</v>
      </c>
      <c r="D202" s="86" t="s">
        <v>1677</v>
      </c>
      <c r="E202" s="86" t="b">
        <v>0</v>
      </c>
      <c r="F202" s="86" t="b">
        <v>0</v>
      </c>
      <c r="G202" s="86" t="b">
        <v>0</v>
      </c>
    </row>
    <row r="203" spans="1:7" ht="15">
      <c r="A203" s="86" t="s">
        <v>1734</v>
      </c>
      <c r="B203" s="86">
        <v>6</v>
      </c>
      <c r="C203" s="123">
        <v>0.003309511593431185</v>
      </c>
      <c r="D203" s="86" t="s">
        <v>1677</v>
      </c>
      <c r="E203" s="86" t="b">
        <v>0</v>
      </c>
      <c r="F203" s="86" t="b">
        <v>0</v>
      </c>
      <c r="G203" s="86" t="b">
        <v>0</v>
      </c>
    </row>
    <row r="204" spans="1:7" ht="15">
      <c r="A204" s="86" t="s">
        <v>291</v>
      </c>
      <c r="B204" s="86">
        <v>5</v>
      </c>
      <c r="C204" s="123">
        <v>0.0025712018326607532</v>
      </c>
      <c r="D204" s="86" t="s">
        <v>1677</v>
      </c>
      <c r="E204" s="86" t="b">
        <v>0</v>
      </c>
      <c r="F204" s="86" t="b">
        <v>0</v>
      </c>
      <c r="G204" s="86" t="b">
        <v>0</v>
      </c>
    </row>
    <row r="205" spans="1:7" ht="15">
      <c r="A205" s="86" t="s">
        <v>1948</v>
      </c>
      <c r="B205" s="86">
        <v>4</v>
      </c>
      <c r="C205" s="123">
        <v>0.0022063410622874566</v>
      </c>
      <c r="D205" s="86" t="s">
        <v>1677</v>
      </c>
      <c r="E205" s="86" t="b">
        <v>0</v>
      </c>
      <c r="F205" s="86" t="b">
        <v>0</v>
      </c>
      <c r="G205" s="86" t="b">
        <v>0</v>
      </c>
    </row>
    <row r="206" spans="1:7" ht="15">
      <c r="A206" s="86" t="s">
        <v>1949</v>
      </c>
      <c r="B206" s="86">
        <v>4</v>
      </c>
      <c r="C206" s="123">
        <v>0.0022063410622874566</v>
      </c>
      <c r="D206" s="86" t="s">
        <v>1677</v>
      </c>
      <c r="E206" s="86" t="b">
        <v>0</v>
      </c>
      <c r="F206" s="86" t="b">
        <v>0</v>
      </c>
      <c r="G206" s="86" t="b">
        <v>0</v>
      </c>
    </row>
    <row r="207" spans="1:7" ht="15">
      <c r="A207" s="86" t="s">
        <v>1953</v>
      </c>
      <c r="B207" s="86">
        <v>4</v>
      </c>
      <c r="C207" s="123">
        <v>0.0022063410622874566</v>
      </c>
      <c r="D207" s="86" t="s">
        <v>1677</v>
      </c>
      <c r="E207" s="86" t="b">
        <v>0</v>
      </c>
      <c r="F207" s="86" t="b">
        <v>0</v>
      </c>
      <c r="G207" s="86" t="b">
        <v>0</v>
      </c>
    </row>
    <row r="208" spans="1:7" ht="15">
      <c r="A208" s="86" t="s">
        <v>1950</v>
      </c>
      <c r="B208" s="86">
        <v>4</v>
      </c>
      <c r="C208" s="123">
        <v>0.0022063410622874566</v>
      </c>
      <c r="D208" s="86" t="s">
        <v>1677</v>
      </c>
      <c r="E208" s="86" t="b">
        <v>0</v>
      </c>
      <c r="F208" s="86" t="b">
        <v>0</v>
      </c>
      <c r="G208" s="86" t="b">
        <v>0</v>
      </c>
    </row>
    <row r="209" spans="1:7" ht="15">
      <c r="A209" s="86" t="s">
        <v>1764</v>
      </c>
      <c r="B209" s="86">
        <v>3</v>
      </c>
      <c r="C209" s="123">
        <v>0.0017991936425055346</v>
      </c>
      <c r="D209" s="86" t="s">
        <v>1677</v>
      </c>
      <c r="E209" s="86" t="b">
        <v>0</v>
      </c>
      <c r="F209" s="86" t="b">
        <v>0</v>
      </c>
      <c r="G209" s="86" t="b">
        <v>0</v>
      </c>
    </row>
    <row r="210" spans="1:7" ht="15">
      <c r="A210" s="86" t="s">
        <v>1957</v>
      </c>
      <c r="B210" s="86">
        <v>3</v>
      </c>
      <c r="C210" s="123">
        <v>0.0017991936425055346</v>
      </c>
      <c r="D210" s="86" t="s">
        <v>1677</v>
      </c>
      <c r="E210" s="86" t="b">
        <v>1</v>
      </c>
      <c r="F210" s="86" t="b">
        <v>0</v>
      </c>
      <c r="G210" s="86" t="b">
        <v>0</v>
      </c>
    </row>
    <row r="211" spans="1:7" ht="15">
      <c r="A211" s="86" t="s">
        <v>1996</v>
      </c>
      <c r="B211" s="86">
        <v>3</v>
      </c>
      <c r="C211" s="123">
        <v>0.0017991936425055346</v>
      </c>
      <c r="D211" s="86" t="s">
        <v>1677</v>
      </c>
      <c r="E211" s="86" t="b">
        <v>0</v>
      </c>
      <c r="F211" s="86" t="b">
        <v>0</v>
      </c>
      <c r="G211" s="86" t="b">
        <v>0</v>
      </c>
    </row>
    <row r="212" spans="1:7" ht="15">
      <c r="A212" s="86" t="s">
        <v>1995</v>
      </c>
      <c r="B212" s="86">
        <v>3</v>
      </c>
      <c r="C212" s="123">
        <v>0.0017991936425055346</v>
      </c>
      <c r="D212" s="86" t="s">
        <v>1677</v>
      </c>
      <c r="E212" s="86" t="b">
        <v>0</v>
      </c>
      <c r="F212" s="86" t="b">
        <v>0</v>
      </c>
      <c r="G212" s="86" t="b">
        <v>0</v>
      </c>
    </row>
    <row r="213" spans="1:7" ht="15">
      <c r="A213" s="86" t="s">
        <v>373</v>
      </c>
      <c r="B213" s="86">
        <v>2</v>
      </c>
      <c r="C213" s="123">
        <v>0.001335178234930997</v>
      </c>
      <c r="D213" s="86" t="s">
        <v>1677</v>
      </c>
      <c r="E213" s="86" t="b">
        <v>0</v>
      </c>
      <c r="F213" s="86" t="b">
        <v>0</v>
      </c>
      <c r="G213" s="86" t="b">
        <v>0</v>
      </c>
    </row>
    <row r="214" spans="1:7" ht="15">
      <c r="A214" s="86" t="s">
        <v>1760</v>
      </c>
      <c r="B214" s="86">
        <v>2</v>
      </c>
      <c r="C214" s="123">
        <v>0.001335178234930997</v>
      </c>
      <c r="D214" s="86" t="s">
        <v>1677</v>
      </c>
      <c r="E214" s="86" t="b">
        <v>0</v>
      </c>
      <c r="F214" s="86" t="b">
        <v>0</v>
      </c>
      <c r="G214" s="86" t="b">
        <v>0</v>
      </c>
    </row>
    <row r="215" spans="1:7" ht="15">
      <c r="A215" s="86" t="s">
        <v>365</v>
      </c>
      <c r="B215" s="86">
        <v>2</v>
      </c>
      <c r="C215" s="123">
        <v>0.001335178234930997</v>
      </c>
      <c r="D215" s="86" t="s">
        <v>1677</v>
      </c>
      <c r="E215" s="86" t="b">
        <v>0</v>
      </c>
      <c r="F215" s="86" t="b">
        <v>0</v>
      </c>
      <c r="G215" s="86" t="b">
        <v>0</v>
      </c>
    </row>
    <row r="216" spans="1:7" ht="15">
      <c r="A216" s="86" t="s">
        <v>1945</v>
      </c>
      <c r="B216" s="86">
        <v>2</v>
      </c>
      <c r="C216" s="123">
        <v>0.001335178234930997</v>
      </c>
      <c r="D216" s="86" t="s">
        <v>1677</v>
      </c>
      <c r="E216" s="86" t="b">
        <v>1</v>
      </c>
      <c r="F216" s="86" t="b">
        <v>0</v>
      </c>
      <c r="G216" s="86" t="b">
        <v>0</v>
      </c>
    </row>
    <row r="217" spans="1:7" ht="15">
      <c r="A217" s="86" t="s">
        <v>1965</v>
      </c>
      <c r="B217" s="86">
        <v>2</v>
      </c>
      <c r="C217" s="123">
        <v>0.001335178234930997</v>
      </c>
      <c r="D217" s="86" t="s">
        <v>1677</v>
      </c>
      <c r="E217" s="86" t="b">
        <v>0</v>
      </c>
      <c r="F217" s="86" t="b">
        <v>0</v>
      </c>
      <c r="G217" s="86" t="b">
        <v>0</v>
      </c>
    </row>
    <row r="218" spans="1:7" ht="15">
      <c r="A218" s="86" t="s">
        <v>1966</v>
      </c>
      <c r="B218" s="86">
        <v>2</v>
      </c>
      <c r="C218" s="123">
        <v>0.001335178234930997</v>
      </c>
      <c r="D218" s="86" t="s">
        <v>1677</v>
      </c>
      <c r="E218" s="86" t="b">
        <v>0</v>
      </c>
      <c r="F218" s="86" t="b">
        <v>0</v>
      </c>
      <c r="G218" s="86" t="b">
        <v>0</v>
      </c>
    </row>
    <row r="219" spans="1:7" ht="15">
      <c r="A219" s="86" t="s">
        <v>1967</v>
      </c>
      <c r="B219" s="86">
        <v>2</v>
      </c>
      <c r="C219" s="123">
        <v>0.001335178234930997</v>
      </c>
      <c r="D219" s="86" t="s">
        <v>1677</v>
      </c>
      <c r="E219" s="86" t="b">
        <v>0</v>
      </c>
      <c r="F219" s="86" t="b">
        <v>0</v>
      </c>
      <c r="G219" s="86" t="b">
        <v>0</v>
      </c>
    </row>
    <row r="220" spans="1:7" ht="15">
      <c r="A220" s="86" t="s">
        <v>1968</v>
      </c>
      <c r="B220" s="86">
        <v>2</v>
      </c>
      <c r="C220" s="123">
        <v>0.001335178234930997</v>
      </c>
      <c r="D220" s="86" t="s">
        <v>1677</v>
      </c>
      <c r="E220" s="86" t="b">
        <v>0</v>
      </c>
      <c r="F220" s="86" t="b">
        <v>0</v>
      </c>
      <c r="G220" s="86" t="b">
        <v>0</v>
      </c>
    </row>
    <row r="221" spans="1:7" ht="15">
      <c r="A221" s="86" t="s">
        <v>1969</v>
      </c>
      <c r="B221" s="86">
        <v>2</v>
      </c>
      <c r="C221" s="123">
        <v>0.001335178234930997</v>
      </c>
      <c r="D221" s="86" t="s">
        <v>1677</v>
      </c>
      <c r="E221" s="86" t="b">
        <v>0</v>
      </c>
      <c r="F221" s="86" t="b">
        <v>0</v>
      </c>
      <c r="G221" s="86" t="b">
        <v>0</v>
      </c>
    </row>
    <row r="222" spans="1:7" ht="15">
      <c r="A222" s="86" t="s">
        <v>1970</v>
      </c>
      <c r="B222" s="86">
        <v>2</v>
      </c>
      <c r="C222" s="123">
        <v>0.001335178234930997</v>
      </c>
      <c r="D222" s="86" t="s">
        <v>1677</v>
      </c>
      <c r="E222" s="86" t="b">
        <v>0</v>
      </c>
      <c r="F222" s="86" t="b">
        <v>0</v>
      </c>
      <c r="G222" s="86" t="b">
        <v>0</v>
      </c>
    </row>
    <row r="223" spans="1:7" ht="15">
      <c r="A223" s="86" t="s">
        <v>1971</v>
      </c>
      <c r="B223" s="86">
        <v>2</v>
      </c>
      <c r="C223" s="123">
        <v>0.001335178234930997</v>
      </c>
      <c r="D223" s="86" t="s">
        <v>1677</v>
      </c>
      <c r="E223" s="86" t="b">
        <v>0</v>
      </c>
      <c r="F223" s="86" t="b">
        <v>0</v>
      </c>
      <c r="G223" s="86" t="b">
        <v>0</v>
      </c>
    </row>
    <row r="224" spans="1:7" ht="15">
      <c r="A224" s="86" t="s">
        <v>1972</v>
      </c>
      <c r="B224" s="86">
        <v>2</v>
      </c>
      <c r="C224" s="123">
        <v>0.001335178234930997</v>
      </c>
      <c r="D224" s="86" t="s">
        <v>1677</v>
      </c>
      <c r="E224" s="86" t="b">
        <v>0</v>
      </c>
      <c r="F224" s="86" t="b">
        <v>0</v>
      </c>
      <c r="G224" s="86" t="b">
        <v>0</v>
      </c>
    </row>
    <row r="225" spans="1:7" ht="15">
      <c r="A225" s="86" t="s">
        <v>1973</v>
      </c>
      <c r="B225" s="86">
        <v>2</v>
      </c>
      <c r="C225" s="123">
        <v>0.001335178234930997</v>
      </c>
      <c r="D225" s="86" t="s">
        <v>1677</v>
      </c>
      <c r="E225" s="86" t="b">
        <v>0</v>
      </c>
      <c r="F225" s="86" t="b">
        <v>0</v>
      </c>
      <c r="G225" s="86" t="b">
        <v>0</v>
      </c>
    </row>
    <row r="226" spans="1:7" ht="15">
      <c r="A226" s="86" t="s">
        <v>1974</v>
      </c>
      <c r="B226" s="86">
        <v>2</v>
      </c>
      <c r="C226" s="123">
        <v>0.001335178234930997</v>
      </c>
      <c r="D226" s="86" t="s">
        <v>1677</v>
      </c>
      <c r="E226" s="86" t="b">
        <v>1</v>
      </c>
      <c r="F226" s="86" t="b">
        <v>0</v>
      </c>
      <c r="G226" s="86" t="b">
        <v>0</v>
      </c>
    </row>
    <row r="227" spans="1:7" ht="15">
      <c r="A227" s="86" t="s">
        <v>1975</v>
      </c>
      <c r="B227" s="86">
        <v>2</v>
      </c>
      <c r="C227" s="123">
        <v>0.001335178234930997</v>
      </c>
      <c r="D227" s="86" t="s">
        <v>1677</v>
      </c>
      <c r="E227" s="86" t="b">
        <v>0</v>
      </c>
      <c r="F227" s="86" t="b">
        <v>0</v>
      </c>
      <c r="G227" s="86" t="b">
        <v>0</v>
      </c>
    </row>
    <row r="228" spans="1:7" ht="15">
      <c r="A228" s="86" t="s">
        <v>1976</v>
      </c>
      <c r="B228" s="86">
        <v>2</v>
      </c>
      <c r="C228" s="123">
        <v>0.001335178234930997</v>
      </c>
      <c r="D228" s="86" t="s">
        <v>1677</v>
      </c>
      <c r="E228" s="86" t="b">
        <v>0</v>
      </c>
      <c r="F228" s="86" t="b">
        <v>0</v>
      </c>
      <c r="G228" s="86" t="b">
        <v>0</v>
      </c>
    </row>
    <row r="229" spans="1:7" ht="15">
      <c r="A229" s="86" t="s">
        <v>1977</v>
      </c>
      <c r="B229" s="86">
        <v>2</v>
      </c>
      <c r="C229" s="123">
        <v>0.001335178234930997</v>
      </c>
      <c r="D229" s="86" t="s">
        <v>1677</v>
      </c>
      <c r="E229" s="86" t="b">
        <v>0</v>
      </c>
      <c r="F229" s="86" t="b">
        <v>0</v>
      </c>
      <c r="G229" s="86" t="b">
        <v>0</v>
      </c>
    </row>
    <row r="230" spans="1:7" ht="15">
      <c r="A230" s="86" t="s">
        <v>1982</v>
      </c>
      <c r="B230" s="86">
        <v>2</v>
      </c>
      <c r="C230" s="123">
        <v>0.001335178234930997</v>
      </c>
      <c r="D230" s="86" t="s">
        <v>1677</v>
      </c>
      <c r="E230" s="86" t="b">
        <v>0</v>
      </c>
      <c r="F230" s="86" t="b">
        <v>0</v>
      </c>
      <c r="G230" s="86" t="b">
        <v>0</v>
      </c>
    </row>
    <row r="231" spans="1:7" ht="15">
      <c r="A231" s="86" t="s">
        <v>1983</v>
      </c>
      <c r="B231" s="86">
        <v>2</v>
      </c>
      <c r="C231" s="123">
        <v>0.001335178234930997</v>
      </c>
      <c r="D231" s="86" t="s">
        <v>1677</v>
      </c>
      <c r="E231" s="86" t="b">
        <v>0</v>
      </c>
      <c r="F231" s="86" t="b">
        <v>0</v>
      </c>
      <c r="G231" s="86" t="b">
        <v>0</v>
      </c>
    </row>
    <row r="232" spans="1:7" ht="15">
      <c r="A232" s="86" t="s">
        <v>1984</v>
      </c>
      <c r="B232" s="86">
        <v>2</v>
      </c>
      <c r="C232" s="123">
        <v>0.001335178234930997</v>
      </c>
      <c r="D232" s="86" t="s">
        <v>1677</v>
      </c>
      <c r="E232" s="86" t="b">
        <v>0</v>
      </c>
      <c r="F232" s="86" t="b">
        <v>0</v>
      </c>
      <c r="G232" s="86" t="b">
        <v>0</v>
      </c>
    </row>
    <row r="233" spans="1:7" ht="15">
      <c r="A233" s="86" t="s">
        <v>1985</v>
      </c>
      <c r="B233" s="86">
        <v>2</v>
      </c>
      <c r="C233" s="123">
        <v>0.001335178234930997</v>
      </c>
      <c r="D233" s="86" t="s">
        <v>1677</v>
      </c>
      <c r="E233" s="86" t="b">
        <v>0</v>
      </c>
      <c r="F233" s="86" t="b">
        <v>0</v>
      </c>
      <c r="G233" s="86" t="b">
        <v>0</v>
      </c>
    </row>
    <row r="234" spans="1:7" ht="15">
      <c r="A234" s="86" t="s">
        <v>1986</v>
      </c>
      <c r="B234" s="86">
        <v>2</v>
      </c>
      <c r="C234" s="123">
        <v>0.001335178234930997</v>
      </c>
      <c r="D234" s="86" t="s">
        <v>1677</v>
      </c>
      <c r="E234" s="86" t="b">
        <v>0</v>
      </c>
      <c r="F234" s="86" t="b">
        <v>0</v>
      </c>
      <c r="G234" s="86" t="b">
        <v>0</v>
      </c>
    </row>
    <row r="235" spans="1:7" ht="15">
      <c r="A235" s="86" t="s">
        <v>1987</v>
      </c>
      <c r="B235" s="86">
        <v>2</v>
      </c>
      <c r="C235" s="123">
        <v>0.001335178234930997</v>
      </c>
      <c r="D235" s="86" t="s">
        <v>1677</v>
      </c>
      <c r="E235" s="86" t="b">
        <v>0</v>
      </c>
      <c r="F235" s="86" t="b">
        <v>0</v>
      </c>
      <c r="G235" s="86" t="b">
        <v>0</v>
      </c>
    </row>
    <row r="236" spans="1:7" ht="15">
      <c r="A236" s="86" t="s">
        <v>1988</v>
      </c>
      <c r="B236" s="86">
        <v>2</v>
      </c>
      <c r="C236" s="123">
        <v>0.001335178234930997</v>
      </c>
      <c r="D236" s="86" t="s">
        <v>1677</v>
      </c>
      <c r="E236" s="86" t="b">
        <v>0</v>
      </c>
      <c r="F236" s="86" t="b">
        <v>0</v>
      </c>
      <c r="G236" s="86" t="b">
        <v>0</v>
      </c>
    </row>
    <row r="237" spans="1:7" ht="15">
      <c r="A237" s="86" t="s">
        <v>1954</v>
      </c>
      <c r="B237" s="86">
        <v>2</v>
      </c>
      <c r="C237" s="123">
        <v>0.001335178234930997</v>
      </c>
      <c r="D237" s="86" t="s">
        <v>1677</v>
      </c>
      <c r="E237" s="86" t="b">
        <v>0</v>
      </c>
      <c r="F237" s="86" t="b">
        <v>0</v>
      </c>
      <c r="G237" s="86" t="b">
        <v>0</v>
      </c>
    </row>
    <row r="238" spans="1:7" ht="15">
      <c r="A238" s="86" t="s">
        <v>1989</v>
      </c>
      <c r="B238" s="86">
        <v>2</v>
      </c>
      <c r="C238" s="123">
        <v>0.001335178234930997</v>
      </c>
      <c r="D238" s="86" t="s">
        <v>1677</v>
      </c>
      <c r="E238" s="86" t="b">
        <v>0</v>
      </c>
      <c r="F238" s="86" t="b">
        <v>0</v>
      </c>
      <c r="G238" s="86" t="b">
        <v>0</v>
      </c>
    </row>
    <row r="239" spans="1:7" ht="15">
      <c r="A239" s="86" t="s">
        <v>1990</v>
      </c>
      <c r="B239" s="86">
        <v>2</v>
      </c>
      <c r="C239" s="123">
        <v>0.001335178234930997</v>
      </c>
      <c r="D239" s="86" t="s">
        <v>1677</v>
      </c>
      <c r="E239" s="86" t="b">
        <v>0</v>
      </c>
      <c r="F239" s="86" t="b">
        <v>0</v>
      </c>
      <c r="G239" s="86" t="b">
        <v>0</v>
      </c>
    </row>
    <row r="240" spans="1:7" ht="15">
      <c r="A240" s="86" t="s">
        <v>1991</v>
      </c>
      <c r="B240" s="86">
        <v>2</v>
      </c>
      <c r="C240" s="123">
        <v>0.001335178234930997</v>
      </c>
      <c r="D240" s="86" t="s">
        <v>1677</v>
      </c>
      <c r="E240" s="86" t="b">
        <v>0</v>
      </c>
      <c r="F240" s="86" t="b">
        <v>0</v>
      </c>
      <c r="G240" s="86" t="b">
        <v>0</v>
      </c>
    </row>
    <row r="241" spans="1:7" ht="15">
      <c r="A241" s="86" t="s">
        <v>1992</v>
      </c>
      <c r="B241" s="86">
        <v>2</v>
      </c>
      <c r="C241" s="123">
        <v>0.001335178234930997</v>
      </c>
      <c r="D241" s="86" t="s">
        <v>1677</v>
      </c>
      <c r="E241" s="86" t="b">
        <v>0</v>
      </c>
      <c r="F241" s="86" t="b">
        <v>1</v>
      </c>
      <c r="G241" s="86" t="b">
        <v>0</v>
      </c>
    </row>
    <row r="242" spans="1:7" ht="15">
      <c r="A242" s="86" t="s">
        <v>1993</v>
      </c>
      <c r="B242" s="86">
        <v>2</v>
      </c>
      <c r="C242" s="123">
        <v>0.001335178234930997</v>
      </c>
      <c r="D242" s="86" t="s">
        <v>1677</v>
      </c>
      <c r="E242" s="86" t="b">
        <v>0</v>
      </c>
      <c r="F242" s="86" t="b">
        <v>0</v>
      </c>
      <c r="G242" s="86" t="b">
        <v>0</v>
      </c>
    </row>
    <row r="243" spans="1:7" ht="15">
      <c r="A243" s="86" t="s">
        <v>1994</v>
      </c>
      <c r="B243" s="86">
        <v>2</v>
      </c>
      <c r="C243" s="123">
        <v>0.001335178234930997</v>
      </c>
      <c r="D243" s="86" t="s">
        <v>1677</v>
      </c>
      <c r="E243" s="86" t="b">
        <v>0</v>
      </c>
      <c r="F243" s="86" t="b">
        <v>0</v>
      </c>
      <c r="G243" s="86" t="b">
        <v>0</v>
      </c>
    </row>
    <row r="244" spans="1:7" ht="15">
      <c r="A244" s="86" t="s">
        <v>1730</v>
      </c>
      <c r="B244" s="86">
        <v>2</v>
      </c>
      <c r="C244" s="123">
        <v>0.001335178234930997</v>
      </c>
      <c r="D244" s="86" t="s">
        <v>1677</v>
      </c>
      <c r="E244" s="86" t="b">
        <v>0</v>
      </c>
      <c r="F244" s="86" t="b">
        <v>0</v>
      </c>
      <c r="G244" s="86" t="b">
        <v>0</v>
      </c>
    </row>
    <row r="245" spans="1:7" ht="15">
      <c r="A245" s="86" t="s">
        <v>1731</v>
      </c>
      <c r="B245" s="86">
        <v>2</v>
      </c>
      <c r="C245" s="123">
        <v>0.001335178234930997</v>
      </c>
      <c r="D245" s="86" t="s">
        <v>1677</v>
      </c>
      <c r="E245" s="86" t="b">
        <v>0</v>
      </c>
      <c r="F245" s="86" t="b">
        <v>0</v>
      </c>
      <c r="G245" s="86" t="b">
        <v>0</v>
      </c>
    </row>
    <row r="246" spans="1:7" ht="15">
      <c r="A246" s="86" t="s">
        <v>1732</v>
      </c>
      <c r="B246" s="86">
        <v>2</v>
      </c>
      <c r="C246" s="123">
        <v>0.001335178234930997</v>
      </c>
      <c r="D246" s="86" t="s">
        <v>1677</v>
      </c>
      <c r="E246" s="86" t="b">
        <v>0</v>
      </c>
      <c r="F246" s="86" t="b">
        <v>0</v>
      </c>
      <c r="G246" s="86" t="b">
        <v>0</v>
      </c>
    </row>
    <row r="247" spans="1:7" ht="15">
      <c r="A247" s="86" t="s">
        <v>292</v>
      </c>
      <c r="B247" s="86">
        <v>2</v>
      </c>
      <c r="C247" s="123">
        <v>0.001335178234930997</v>
      </c>
      <c r="D247" s="86" t="s">
        <v>1677</v>
      </c>
      <c r="E247" s="86" t="b">
        <v>0</v>
      </c>
      <c r="F247" s="86" t="b">
        <v>0</v>
      </c>
      <c r="G247" s="86" t="b">
        <v>0</v>
      </c>
    </row>
    <row r="248" spans="1:7" ht="15">
      <c r="A248" s="86" t="s">
        <v>2044</v>
      </c>
      <c r="B248" s="86">
        <v>2</v>
      </c>
      <c r="C248" s="123">
        <v>0.001335178234930997</v>
      </c>
      <c r="D248" s="86" t="s">
        <v>1677</v>
      </c>
      <c r="E248" s="86" t="b">
        <v>0</v>
      </c>
      <c r="F248" s="86" t="b">
        <v>0</v>
      </c>
      <c r="G248" s="86" t="b">
        <v>0</v>
      </c>
    </row>
    <row r="249" spans="1:7" ht="15">
      <c r="A249" s="86" t="s">
        <v>2045</v>
      </c>
      <c r="B249" s="86">
        <v>2</v>
      </c>
      <c r="C249" s="123">
        <v>0.001335178234930997</v>
      </c>
      <c r="D249" s="86" t="s">
        <v>1677</v>
      </c>
      <c r="E249" s="86" t="b">
        <v>0</v>
      </c>
      <c r="F249" s="86" t="b">
        <v>0</v>
      </c>
      <c r="G249" s="86" t="b">
        <v>0</v>
      </c>
    </row>
    <row r="250" spans="1:7" ht="15">
      <c r="A250" s="86" t="s">
        <v>2046</v>
      </c>
      <c r="B250" s="86">
        <v>2</v>
      </c>
      <c r="C250" s="123">
        <v>0.001335178234930997</v>
      </c>
      <c r="D250" s="86" t="s">
        <v>1677</v>
      </c>
      <c r="E250" s="86" t="b">
        <v>0</v>
      </c>
      <c r="F250" s="86" t="b">
        <v>0</v>
      </c>
      <c r="G250" s="86" t="b">
        <v>0</v>
      </c>
    </row>
    <row r="251" spans="1:7" ht="15">
      <c r="A251" s="86" t="s">
        <v>2047</v>
      </c>
      <c r="B251" s="86">
        <v>2</v>
      </c>
      <c r="C251" s="123">
        <v>0.001335178234930997</v>
      </c>
      <c r="D251" s="86" t="s">
        <v>1677</v>
      </c>
      <c r="E251" s="86" t="b">
        <v>0</v>
      </c>
      <c r="F251" s="86" t="b">
        <v>0</v>
      </c>
      <c r="G251" s="86" t="b">
        <v>0</v>
      </c>
    </row>
    <row r="252" spans="1:7" ht="15">
      <c r="A252" s="86" t="s">
        <v>2048</v>
      </c>
      <c r="B252" s="86">
        <v>2</v>
      </c>
      <c r="C252" s="123">
        <v>0.001335178234930997</v>
      </c>
      <c r="D252" s="86" t="s">
        <v>1677</v>
      </c>
      <c r="E252" s="86" t="b">
        <v>1</v>
      </c>
      <c r="F252" s="86" t="b">
        <v>0</v>
      </c>
      <c r="G252" s="86" t="b">
        <v>0</v>
      </c>
    </row>
    <row r="253" spans="1:7" ht="15">
      <c r="A253" s="86" t="s">
        <v>1956</v>
      </c>
      <c r="B253" s="86">
        <v>2</v>
      </c>
      <c r="C253" s="123">
        <v>0.001335178234930997</v>
      </c>
      <c r="D253" s="86" t="s">
        <v>1677</v>
      </c>
      <c r="E253" s="86" t="b">
        <v>0</v>
      </c>
      <c r="F253" s="86" t="b">
        <v>0</v>
      </c>
      <c r="G253" s="86" t="b">
        <v>0</v>
      </c>
    </row>
    <row r="254" spans="1:7" ht="15">
      <c r="A254" s="86" t="s">
        <v>2049</v>
      </c>
      <c r="B254" s="86">
        <v>2</v>
      </c>
      <c r="C254" s="123">
        <v>0.001335178234930997</v>
      </c>
      <c r="D254" s="86" t="s">
        <v>1677</v>
      </c>
      <c r="E254" s="86" t="b">
        <v>0</v>
      </c>
      <c r="F254" s="86" t="b">
        <v>0</v>
      </c>
      <c r="G254" s="86" t="b">
        <v>0</v>
      </c>
    </row>
    <row r="255" spans="1:7" ht="15">
      <c r="A255" s="86" t="s">
        <v>2050</v>
      </c>
      <c r="B255" s="86">
        <v>2</v>
      </c>
      <c r="C255" s="123">
        <v>0.001335178234930997</v>
      </c>
      <c r="D255" s="86" t="s">
        <v>1677</v>
      </c>
      <c r="E255" s="86" t="b">
        <v>0</v>
      </c>
      <c r="F255" s="86" t="b">
        <v>0</v>
      </c>
      <c r="G255" s="86" t="b">
        <v>0</v>
      </c>
    </row>
    <row r="256" spans="1:7" ht="15">
      <c r="A256" s="86" t="s">
        <v>2051</v>
      </c>
      <c r="B256" s="86">
        <v>2</v>
      </c>
      <c r="C256" s="123">
        <v>0.001335178234930997</v>
      </c>
      <c r="D256" s="86" t="s">
        <v>1677</v>
      </c>
      <c r="E256" s="86" t="b">
        <v>0</v>
      </c>
      <c r="F256" s="86" t="b">
        <v>0</v>
      </c>
      <c r="G256" s="86" t="b">
        <v>0</v>
      </c>
    </row>
    <row r="257" spans="1:7" ht="15">
      <c r="A257" s="86" t="s">
        <v>2052</v>
      </c>
      <c r="B257" s="86">
        <v>2</v>
      </c>
      <c r="C257" s="123">
        <v>0.001335178234930997</v>
      </c>
      <c r="D257" s="86" t="s">
        <v>1677</v>
      </c>
      <c r="E257" s="86" t="b">
        <v>0</v>
      </c>
      <c r="F257" s="86" t="b">
        <v>0</v>
      </c>
      <c r="G257" s="86" t="b">
        <v>0</v>
      </c>
    </row>
    <row r="258" spans="1:7" ht="15">
      <c r="A258" s="86" t="s">
        <v>2053</v>
      </c>
      <c r="B258" s="86">
        <v>2</v>
      </c>
      <c r="C258" s="123">
        <v>0.001335178234930997</v>
      </c>
      <c r="D258" s="86" t="s">
        <v>1677</v>
      </c>
      <c r="E258" s="86" t="b">
        <v>0</v>
      </c>
      <c r="F258" s="86" t="b">
        <v>0</v>
      </c>
      <c r="G258" s="86" t="b">
        <v>0</v>
      </c>
    </row>
    <row r="259" spans="1:7" ht="15">
      <c r="A259" s="86" t="s">
        <v>2054</v>
      </c>
      <c r="B259" s="86">
        <v>2</v>
      </c>
      <c r="C259" s="123">
        <v>0.001335178234930997</v>
      </c>
      <c r="D259" s="86" t="s">
        <v>1677</v>
      </c>
      <c r="E259" s="86" t="b">
        <v>0</v>
      </c>
      <c r="F259" s="86" t="b">
        <v>0</v>
      </c>
      <c r="G259" s="86" t="b">
        <v>0</v>
      </c>
    </row>
    <row r="260" spans="1:7" ht="15">
      <c r="A260" s="86" t="s">
        <v>2055</v>
      </c>
      <c r="B260" s="86">
        <v>2</v>
      </c>
      <c r="C260" s="123">
        <v>0.001335178234930997</v>
      </c>
      <c r="D260" s="86" t="s">
        <v>1677</v>
      </c>
      <c r="E260" s="86" t="b">
        <v>0</v>
      </c>
      <c r="F260" s="86" t="b">
        <v>0</v>
      </c>
      <c r="G260" s="86" t="b">
        <v>0</v>
      </c>
    </row>
    <row r="261" spans="1:7" ht="15">
      <c r="A261" s="86" t="s">
        <v>2056</v>
      </c>
      <c r="B261" s="86">
        <v>2</v>
      </c>
      <c r="C261" s="123">
        <v>0.001335178234930997</v>
      </c>
      <c r="D261" s="86" t="s">
        <v>1677</v>
      </c>
      <c r="E261" s="86" t="b">
        <v>0</v>
      </c>
      <c r="F261" s="86" t="b">
        <v>0</v>
      </c>
      <c r="G261" s="86" t="b">
        <v>0</v>
      </c>
    </row>
    <row r="262" spans="1:7" ht="15">
      <c r="A262" s="86" t="s">
        <v>1958</v>
      </c>
      <c r="B262" s="86">
        <v>2</v>
      </c>
      <c r="C262" s="123">
        <v>0.001335178234930997</v>
      </c>
      <c r="D262" s="86" t="s">
        <v>1677</v>
      </c>
      <c r="E262" s="86" t="b">
        <v>0</v>
      </c>
      <c r="F262" s="86" t="b">
        <v>0</v>
      </c>
      <c r="G262" s="86" t="b">
        <v>0</v>
      </c>
    </row>
    <row r="263" spans="1:7" ht="15">
      <c r="A263" s="86" t="s">
        <v>2057</v>
      </c>
      <c r="B263" s="86">
        <v>2</v>
      </c>
      <c r="C263" s="123">
        <v>0.001335178234930997</v>
      </c>
      <c r="D263" s="86" t="s">
        <v>1677</v>
      </c>
      <c r="E263" s="86" t="b">
        <v>0</v>
      </c>
      <c r="F263" s="86" t="b">
        <v>0</v>
      </c>
      <c r="G263" s="86" t="b">
        <v>0</v>
      </c>
    </row>
    <row r="264" spans="1:7" ht="15">
      <c r="A264" s="86" t="s">
        <v>373</v>
      </c>
      <c r="B264" s="86">
        <v>27</v>
      </c>
      <c r="C264" s="123">
        <v>0.00643692300040941</v>
      </c>
      <c r="D264" s="86" t="s">
        <v>1678</v>
      </c>
      <c r="E264" s="86" t="b">
        <v>0</v>
      </c>
      <c r="F264" s="86" t="b">
        <v>0</v>
      </c>
      <c r="G264" s="86" t="b">
        <v>0</v>
      </c>
    </row>
    <row r="265" spans="1:7" ht="15">
      <c r="A265" s="86" t="s">
        <v>291</v>
      </c>
      <c r="B265" s="86">
        <v>23</v>
      </c>
      <c r="C265" s="123">
        <v>0.004697431203801062</v>
      </c>
      <c r="D265" s="86" t="s">
        <v>1678</v>
      </c>
      <c r="E265" s="86" t="b">
        <v>0</v>
      </c>
      <c r="F265" s="86" t="b">
        <v>0</v>
      </c>
      <c r="G265" s="86" t="b">
        <v>0</v>
      </c>
    </row>
    <row r="266" spans="1:7" ht="15">
      <c r="A266" s="86" t="s">
        <v>1760</v>
      </c>
      <c r="B266" s="86">
        <v>16</v>
      </c>
      <c r="C266" s="123">
        <v>0.01126909759071257</v>
      </c>
      <c r="D266" s="86" t="s">
        <v>1678</v>
      </c>
      <c r="E266" s="86" t="b">
        <v>0</v>
      </c>
      <c r="F266" s="86" t="b">
        <v>0</v>
      </c>
      <c r="G266" s="86" t="b">
        <v>0</v>
      </c>
    </row>
    <row r="267" spans="1:7" ht="15">
      <c r="A267" s="86" t="s">
        <v>366</v>
      </c>
      <c r="B267" s="86">
        <v>14</v>
      </c>
      <c r="C267" s="123">
        <v>0.008999098466866475</v>
      </c>
      <c r="D267" s="86" t="s">
        <v>1678</v>
      </c>
      <c r="E267" s="86" t="b">
        <v>0</v>
      </c>
      <c r="F267" s="86" t="b">
        <v>0</v>
      </c>
      <c r="G267" s="86" t="b">
        <v>0</v>
      </c>
    </row>
    <row r="268" spans="1:7" ht="15">
      <c r="A268" s="86" t="s">
        <v>361</v>
      </c>
      <c r="B268" s="86">
        <v>11</v>
      </c>
      <c r="C268" s="123">
        <v>0.008483211088806744</v>
      </c>
      <c r="D268" s="86" t="s">
        <v>1678</v>
      </c>
      <c r="E268" s="86" t="b">
        <v>0</v>
      </c>
      <c r="F268" s="86" t="b">
        <v>0</v>
      </c>
      <c r="G268" s="86" t="b">
        <v>0</v>
      </c>
    </row>
    <row r="269" spans="1:7" ht="15">
      <c r="A269" s="86" t="s">
        <v>367</v>
      </c>
      <c r="B269" s="86">
        <v>9</v>
      </c>
      <c r="C269" s="123">
        <v>0.008329041960217767</v>
      </c>
      <c r="D269" s="86" t="s">
        <v>1678</v>
      </c>
      <c r="E269" s="86" t="b">
        <v>0</v>
      </c>
      <c r="F269" s="86" t="b">
        <v>0</v>
      </c>
      <c r="G269" s="86" t="b">
        <v>0</v>
      </c>
    </row>
    <row r="270" spans="1:7" ht="15">
      <c r="A270" s="86" t="s">
        <v>1761</v>
      </c>
      <c r="B270" s="86">
        <v>9</v>
      </c>
      <c r="C270" s="123">
        <v>0.009143860901857467</v>
      </c>
      <c r="D270" s="86" t="s">
        <v>1678</v>
      </c>
      <c r="E270" s="86" t="b">
        <v>0</v>
      </c>
      <c r="F270" s="86" t="b">
        <v>0</v>
      </c>
      <c r="G270" s="86" t="b">
        <v>0</v>
      </c>
    </row>
    <row r="271" spans="1:7" ht="15">
      <c r="A271" s="86" t="s">
        <v>1729</v>
      </c>
      <c r="B271" s="86">
        <v>9</v>
      </c>
      <c r="C271" s="123">
        <v>0.008329041960217767</v>
      </c>
      <c r="D271" s="86" t="s">
        <v>1678</v>
      </c>
      <c r="E271" s="86" t="b">
        <v>0</v>
      </c>
      <c r="F271" s="86" t="b">
        <v>1</v>
      </c>
      <c r="G271" s="86" t="b">
        <v>0</v>
      </c>
    </row>
    <row r="272" spans="1:7" ht="15">
      <c r="A272" s="86" t="s">
        <v>1762</v>
      </c>
      <c r="B272" s="86">
        <v>8</v>
      </c>
      <c r="C272" s="123">
        <v>0.008127876357206638</v>
      </c>
      <c r="D272" s="86" t="s">
        <v>1678</v>
      </c>
      <c r="E272" s="86" t="b">
        <v>0</v>
      </c>
      <c r="F272" s="86" t="b">
        <v>0</v>
      </c>
      <c r="G272" s="86" t="b">
        <v>0</v>
      </c>
    </row>
    <row r="273" spans="1:7" ht="15">
      <c r="A273" s="86" t="s">
        <v>1753</v>
      </c>
      <c r="B273" s="86">
        <v>8</v>
      </c>
      <c r="C273" s="123">
        <v>0.008949001270165034</v>
      </c>
      <c r="D273" s="86" t="s">
        <v>1678</v>
      </c>
      <c r="E273" s="86" t="b">
        <v>0</v>
      </c>
      <c r="F273" s="86" t="b">
        <v>0</v>
      </c>
      <c r="G273" s="86" t="b">
        <v>0</v>
      </c>
    </row>
    <row r="274" spans="1:7" ht="15">
      <c r="A274" s="86" t="s">
        <v>365</v>
      </c>
      <c r="B274" s="86">
        <v>8</v>
      </c>
      <c r="C274" s="123">
        <v>0.008127876357206638</v>
      </c>
      <c r="D274" s="86" t="s">
        <v>1678</v>
      </c>
      <c r="E274" s="86" t="b">
        <v>0</v>
      </c>
      <c r="F274" s="86" t="b">
        <v>0</v>
      </c>
      <c r="G274" s="86" t="b">
        <v>0</v>
      </c>
    </row>
    <row r="275" spans="1:7" ht="15">
      <c r="A275" s="86" t="s">
        <v>1735</v>
      </c>
      <c r="B275" s="86">
        <v>7</v>
      </c>
      <c r="C275" s="123">
        <v>0.007830376111394406</v>
      </c>
      <c r="D275" s="86" t="s">
        <v>1678</v>
      </c>
      <c r="E275" s="86" t="b">
        <v>0</v>
      </c>
      <c r="F275" s="86" t="b">
        <v>0</v>
      </c>
      <c r="G275" s="86" t="b">
        <v>0</v>
      </c>
    </row>
    <row r="276" spans="1:7" ht="15">
      <c r="A276" s="86" t="s">
        <v>1945</v>
      </c>
      <c r="B276" s="86">
        <v>6</v>
      </c>
      <c r="C276" s="123">
        <v>0.0074226903115329436</v>
      </c>
      <c r="D276" s="86" t="s">
        <v>1678</v>
      </c>
      <c r="E276" s="86" t="b">
        <v>1</v>
      </c>
      <c r="F276" s="86" t="b">
        <v>0</v>
      </c>
      <c r="G276" s="86" t="b">
        <v>0</v>
      </c>
    </row>
    <row r="277" spans="1:7" ht="15">
      <c r="A277" s="86" t="s">
        <v>1946</v>
      </c>
      <c r="B277" s="86">
        <v>6</v>
      </c>
      <c r="C277" s="123">
        <v>0.008263553101419224</v>
      </c>
      <c r="D277" s="86" t="s">
        <v>1678</v>
      </c>
      <c r="E277" s="86" t="b">
        <v>0</v>
      </c>
      <c r="F277" s="86" t="b">
        <v>0</v>
      </c>
      <c r="G277" s="86" t="b">
        <v>0</v>
      </c>
    </row>
    <row r="278" spans="1:7" ht="15">
      <c r="A278" s="86" t="s">
        <v>381</v>
      </c>
      <c r="B278" s="86">
        <v>5</v>
      </c>
      <c r="C278" s="123">
        <v>0.006886294251182687</v>
      </c>
      <c r="D278" s="86" t="s">
        <v>1678</v>
      </c>
      <c r="E278" s="86" t="b">
        <v>0</v>
      </c>
      <c r="F278" s="86" t="b">
        <v>0</v>
      </c>
      <c r="G278" s="86" t="b">
        <v>0</v>
      </c>
    </row>
    <row r="279" spans="1:7" ht="15">
      <c r="A279" s="86" t="s">
        <v>380</v>
      </c>
      <c r="B279" s="86">
        <v>5</v>
      </c>
      <c r="C279" s="123">
        <v>0.006886294251182687</v>
      </c>
      <c r="D279" s="86" t="s">
        <v>1678</v>
      </c>
      <c r="E279" s="86" t="b">
        <v>0</v>
      </c>
      <c r="F279" s="86" t="b">
        <v>0</v>
      </c>
      <c r="G279" s="86" t="b">
        <v>0</v>
      </c>
    </row>
    <row r="280" spans="1:7" ht="15">
      <c r="A280" s="86" t="s">
        <v>1930</v>
      </c>
      <c r="B280" s="86">
        <v>5</v>
      </c>
      <c r="C280" s="123">
        <v>0.006886294251182687</v>
      </c>
      <c r="D280" s="86" t="s">
        <v>1678</v>
      </c>
      <c r="E280" s="86" t="b">
        <v>0</v>
      </c>
      <c r="F280" s="86" t="b">
        <v>0</v>
      </c>
      <c r="G280" s="86" t="b">
        <v>0</v>
      </c>
    </row>
    <row r="281" spans="1:7" ht="15">
      <c r="A281" s="86" t="s">
        <v>1952</v>
      </c>
      <c r="B281" s="86">
        <v>5</v>
      </c>
      <c r="C281" s="123">
        <v>0.007743904985767257</v>
      </c>
      <c r="D281" s="86" t="s">
        <v>1678</v>
      </c>
      <c r="E281" s="86" t="b">
        <v>0</v>
      </c>
      <c r="F281" s="86" t="b">
        <v>0</v>
      </c>
      <c r="G281" s="86" t="b">
        <v>0</v>
      </c>
    </row>
    <row r="282" spans="1:7" ht="15">
      <c r="A282" s="86" t="s">
        <v>1758</v>
      </c>
      <c r="B282" s="86">
        <v>5</v>
      </c>
      <c r="C282" s="123">
        <v>0.006886294251182687</v>
      </c>
      <c r="D282" s="86" t="s">
        <v>1678</v>
      </c>
      <c r="E282" s="86" t="b">
        <v>0</v>
      </c>
      <c r="F282" s="86" t="b">
        <v>0</v>
      </c>
      <c r="G282" s="86" t="b">
        <v>0</v>
      </c>
    </row>
    <row r="283" spans="1:7" ht="15">
      <c r="A283" s="86" t="s">
        <v>1755</v>
      </c>
      <c r="B283" s="86">
        <v>5</v>
      </c>
      <c r="C283" s="123">
        <v>0.006886294251182687</v>
      </c>
      <c r="D283" s="86" t="s">
        <v>1678</v>
      </c>
      <c r="E283" s="86" t="b">
        <v>0</v>
      </c>
      <c r="F283" s="86" t="b">
        <v>0</v>
      </c>
      <c r="G283" s="86" t="b">
        <v>0</v>
      </c>
    </row>
    <row r="284" spans="1:7" ht="15">
      <c r="A284" s="86" t="s">
        <v>1751</v>
      </c>
      <c r="B284" s="86">
        <v>5</v>
      </c>
      <c r="C284" s="123">
        <v>0.006886294251182687</v>
      </c>
      <c r="D284" s="86" t="s">
        <v>1678</v>
      </c>
      <c r="E284" s="86" t="b">
        <v>0</v>
      </c>
      <c r="F284" s="86" t="b">
        <v>0</v>
      </c>
      <c r="G284" s="86" t="b">
        <v>0</v>
      </c>
    </row>
    <row r="285" spans="1:7" ht="15">
      <c r="A285" s="86" t="s">
        <v>1932</v>
      </c>
      <c r="B285" s="86">
        <v>4</v>
      </c>
      <c r="C285" s="123">
        <v>0.006195123988613806</v>
      </c>
      <c r="D285" s="86" t="s">
        <v>1678</v>
      </c>
      <c r="E285" s="86" t="b">
        <v>0</v>
      </c>
      <c r="F285" s="86" t="b">
        <v>0</v>
      </c>
      <c r="G285" s="86" t="b">
        <v>0</v>
      </c>
    </row>
    <row r="286" spans="1:7" ht="15">
      <c r="A286" s="86" t="s">
        <v>1951</v>
      </c>
      <c r="B286" s="86">
        <v>4</v>
      </c>
      <c r="C286" s="123">
        <v>0.006195123988613806</v>
      </c>
      <c r="D286" s="86" t="s">
        <v>1678</v>
      </c>
      <c r="E286" s="86" t="b">
        <v>0</v>
      </c>
      <c r="F286" s="86" t="b">
        <v>0</v>
      </c>
      <c r="G286" s="86" t="b">
        <v>0</v>
      </c>
    </row>
    <row r="287" spans="1:7" ht="15">
      <c r="A287" s="86" t="s">
        <v>1943</v>
      </c>
      <c r="B287" s="86">
        <v>4</v>
      </c>
      <c r="C287" s="123">
        <v>0.006195123988613806</v>
      </c>
      <c r="D287" s="86" t="s">
        <v>1678</v>
      </c>
      <c r="E287" s="86" t="b">
        <v>0</v>
      </c>
      <c r="F287" s="86" t="b">
        <v>0</v>
      </c>
      <c r="G287" s="86" t="b">
        <v>0</v>
      </c>
    </row>
    <row r="288" spans="1:7" ht="15">
      <c r="A288" s="86" t="s">
        <v>1931</v>
      </c>
      <c r="B288" s="86">
        <v>4</v>
      </c>
      <c r="C288" s="123">
        <v>0.006195123988613806</v>
      </c>
      <c r="D288" s="86" t="s">
        <v>1678</v>
      </c>
      <c r="E288" s="86" t="b">
        <v>0</v>
      </c>
      <c r="F288" s="86" t="b">
        <v>0</v>
      </c>
      <c r="G288" s="86" t="b">
        <v>0</v>
      </c>
    </row>
    <row r="289" spans="1:7" ht="15">
      <c r="A289" s="86" t="s">
        <v>1728</v>
      </c>
      <c r="B289" s="86">
        <v>4</v>
      </c>
      <c r="C289" s="123">
        <v>0.006195123988613806</v>
      </c>
      <c r="D289" s="86" t="s">
        <v>1678</v>
      </c>
      <c r="E289" s="86" t="b">
        <v>0</v>
      </c>
      <c r="F289" s="86" t="b">
        <v>0</v>
      </c>
      <c r="G289" s="86" t="b">
        <v>0</v>
      </c>
    </row>
    <row r="290" spans="1:7" ht="15">
      <c r="A290" s="86" t="s">
        <v>1752</v>
      </c>
      <c r="B290" s="86">
        <v>4</v>
      </c>
      <c r="C290" s="123">
        <v>0.006195123988613806</v>
      </c>
      <c r="D290" s="86" t="s">
        <v>1678</v>
      </c>
      <c r="E290" s="86" t="b">
        <v>0</v>
      </c>
      <c r="F290" s="86" t="b">
        <v>0</v>
      </c>
      <c r="G290" s="86" t="b">
        <v>0</v>
      </c>
    </row>
    <row r="291" spans="1:7" ht="15">
      <c r="A291" s="86" t="s">
        <v>363</v>
      </c>
      <c r="B291" s="86">
        <v>3</v>
      </c>
      <c r="C291" s="123">
        <v>0.005309734513274336</v>
      </c>
      <c r="D291" s="86" t="s">
        <v>1678</v>
      </c>
      <c r="E291" s="86" t="b">
        <v>0</v>
      </c>
      <c r="F291" s="86" t="b">
        <v>0</v>
      </c>
      <c r="G291" s="86" t="b">
        <v>0</v>
      </c>
    </row>
    <row r="292" spans="1:7" ht="15">
      <c r="A292" s="86" t="s">
        <v>1997</v>
      </c>
      <c r="B292" s="86">
        <v>3</v>
      </c>
      <c r="C292" s="123">
        <v>0.005309734513274336</v>
      </c>
      <c r="D292" s="86" t="s">
        <v>1678</v>
      </c>
      <c r="E292" s="86" t="b">
        <v>0</v>
      </c>
      <c r="F292" s="86" t="b">
        <v>0</v>
      </c>
      <c r="G292" s="86" t="b">
        <v>0</v>
      </c>
    </row>
    <row r="293" spans="1:7" ht="15">
      <c r="A293" s="86" t="s">
        <v>1944</v>
      </c>
      <c r="B293" s="86">
        <v>3</v>
      </c>
      <c r="C293" s="123">
        <v>0.005309734513274336</v>
      </c>
      <c r="D293" s="86" t="s">
        <v>1678</v>
      </c>
      <c r="E293" s="86" t="b">
        <v>0</v>
      </c>
      <c r="F293" s="86" t="b">
        <v>0</v>
      </c>
      <c r="G293" s="86" t="b">
        <v>0</v>
      </c>
    </row>
    <row r="294" spans="1:7" ht="15">
      <c r="A294" s="86" t="s">
        <v>1960</v>
      </c>
      <c r="B294" s="86">
        <v>3</v>
      </c>
      <c r="C294" s="123">
        <v>0.005309734513274336</v>
      </c>
      <c r="D294" s="86" t="s">
        <v>1678</v>
      </c>
      <c r="E294" s="86" t="b">
        <v>0</v>
      </c>
      <c r="F294" s="86" t="b">
        <v>0</v>
      </c>
      <c r="G294" s="86" t="b">
        <v>0</v>
      </c>
    </row>
    <row r="295" spans="1:7" ht="15">
      <c r="A295" s="86" t="s">
        <v>1979</v>
      </c>
      <c r="B295" s="86">
        <v>3</v>
      </c>
      <c r="C295" s="123">
        <v>0.005309734513274336</v>
      </c>
      <c r="D295" s="86" t="s">
        <v>1678</v>
      </c>
      <c r="E295" s="86" t="b">
        <v>0</v>
      </c>
      <c r="F295" s="86" t="b">
        <v>0</v>
      </c>
      <c r="G295" s="86" t="b">
        <v>0</v>
      </c>
    </row>
    <row r="296" spans="1:7" ht="15">
      <c r="A296" s="86" t="s">
        <v>1959</v>
      </c>
      <c r="B296" s="86">
        <v>3</v>
      </c>
      <c r="C296" s="123">
        <v>0.005309734513274336</v>
      </c>
      <c r="D296" s="86" t="s">
        <v>1678</v>
      </c>
      <c r="E296" s="86" t="b">
        <v>0</v>
      </c>
      <c r="F296" s="86" t="b">
        <v>0</v>
      </c>
      <c r="G296" s="86" t="b">
        <v>0</v>
      </c>
    </row>
    <row r="297" spans="1:7" ht="15">
      <c r="A297" s="86" t="s">
        <v>1962</v>
      </c>
      <c r="B297" s="86">
        <v>3</v>
      </c>
      <c r="C297" s="123">
        <v>0.005309734513274336</v>
      </c>
      <c r="D297" s="86" t="s">
        <v>1678</v>
      </c>
      <c r="E297" s="86" t="b">
        <v>1</v>
      </c>
      <c r="F297" s="86" t="b">
        <v>0</v>
      </c>
      <c r="G297" s="86" t="b">
        <v>0</v>
      </c>
    </row>
    <row r="298" spans="1:7" ht="15">
      <c r="A298" s="86" t="s">
        <v>1961</v>
      </c>
      <c r="B298" s="86">
        <v>3</v>
      </c>
      <c r="C298" s="123">
        <v>0.005309734513274336</v>
      </c>
      <c r="D298" s="86" t="s">
        <v>1678</v>
      </c>
      <c r="E298" s="86" t="b">
        <v>1</v>
      </c>
      <c r="F298" s="86" t="b">
        <v>0</v>
      </c>
      <c r="G298" s="86" t="b">
        <v>0</v>
      </c>
    </row>
    <row r="299" spans="1:7" ht="15">
      <c r="A299" s="86" t="s">
        <v>1756</v>
      </c>
      <c r="B299" s="86">
        <v>3</v>
      </c>
      <c r="C299" s="123">
        <v>0.005309734513274336</v>
      </c>
      <c r="D299" s="86" t="s">
        <v>1678</v>
      </c>
      <c r="E299" s="86" t="b">
        <v>0</v>
      </c>
      <c r="F299" s="86" t="b">
        <v>0</v>
      </c>
      <c r="G299" s="86" t="b">
        <v>0</v>
      </c>
    </row>
    <row r="300" spans="1:7" ht="15">
      <c r="A300" s="86" t="s">
        <v>1757</v>
      </c>
      <c r="B300" s="86">
        <v>3</v>
      </c>
      <c r="C300" s="123">
        <v>0.005309734513274336</v>
      </c>
      <c r="D300" s="86" t="s">
        <v>1678</v>
      </c>
      <c r="E300" s="86" t="b">
        <v>0</v>
      </c>
      <c r="F300" s="86" t="b">
        <v>0</v>
      </c>
      <c r="G300" s="86" t="b">
        <v>0</v>
      </c>
    </row>
    <row r="301" spans="1:7" ht="15">
      <c r="A301" s="86" t="s">
        <v>1938</v>
      </c>
      <c r="B301" s="86">
        <v>3</v>
      </c>
      <c r="C301" s="123">
        <v>0.005309734513274336</v>
      </c>
      <c r="D301" s="86" t="s">
        <v>1678</v>
      </c>
      <c r="E301" s="86" t="b">
        <v>0</v>
      </c>
      <c r="F301" s="86" t="b">
        <v>0</v>
      </c>
      <c r="G301" s="86" t="b">
        <v>0</v>
      </c>
    </row>
    <row r="302" spans="1:7" ht="15">
      <c r="A302" s="86" t="s">
        <v>1933</v>
      </c>
      <c r="B302" s="86">
        <v>3</v>
      </c>
      <c r="C302" s="123">
        <v>0.005309734513274336</v>
      </c>
      <c r="D302" s="86" t="s">
        <v>1678</v>
      </c>
      <c r="E302" s="86" t="b">
        <v>0</v>
      </c>
      <c r="F302" s="86" t="b">
        <v>0</v>
      </c>
      <c r="G302" s="86" t="b">
        <v>0</v>
      </c>
    </row>
    <row r="303" spans="1:7" ht="15">
      <c r="A303" s="86" t="s">
        <v>1939</v>
      </c>
      <c r="B303" s="86">
        <v>3</v>
      </c>
      <c r="C303" s="123">
        <v>0.005309734513274336</v>
      </c>
      <c r="D303" s="86" t="s">
        <v>1678</v>
      </c>
      <c r="E303" s="86" t="b">
        <v>0</v>
      </c>
      <c r="F303" s="86" t="b">
        <v>0</v>
      </c>
      <c r="G303" s="86" t="b">
        <v>0</v>
      </c>
    </row>
    <row r="304" spans="1:7" ht="15">
      <c r="A304" s="86" t="s">
        <v>1940</v>
      </c>
      <c r="B304" s="86">
        <v>3</v>
      </c>
      <c r="C304" s="123">
        <v>0.005309734513274336</v>
      </c>
      <c r="D304" s="86" t="s">
        <v>1678</v>
      </c>
      <c r="E304" s="86" t="b">
        <v>0</v>
      </c>
      <c r="F304" s="86" t="b">
        <v>0</v>
      </c>
      <c r="G304" s="86" t="b">
        <v>0</v>
      </c>
    </row>
    <row r="305" spans="1:7" ht="15">
      <c r="A305" s="86" t="s">
        <v>1934</v>
      </c>
      <c r="B305" s="86">
        <v>3</v>
      </c>
      <c r="C305" s="123">
        <v>0.005309734513274336</v>
      </c>
      <c r="D305" s="86" t="s">
        <v>1678</v>
      </c>
      <c r="E305" s="86" t="b">
        <v>0</v>
      </c>
      <c r="F305" s="86" t="b">
        <v>0</v>
      </c>
      <c r="G305" s="86" t="b">
        <v>0</v>
      </c>
    </row>
    <row r="306" spans="1:7" ht="15">
      <c r="A306" s="86" t="s">
        <v>1935</v>
      </c>
      <c r="B306" s="86">
        <v>3</v>
      </c>
      <c r="C306" s="123">
        <v>0.005309734513274336</v>
      </c>
      <c r="D306" s="86" t="s">
        <v>1678</v>
      </c>
      <c r="E306" s="86" t="b">
        <v>0</v>
      </c>
      <c r="F306" s="86" t="b">
        <v>0</v>
      </c>
      <c r="G306" s="86" t="b">
        <v>0</v>
      </c>
    </row>
    <row r="307" spans="1:7" ht="15">
      <c r="A307" s="86" t="s">
        <v>1936</v>
      </c>
      <c r="B307" s="86">
        <v>3</v>
      </c>
      <c r="C307" s="123">
        <v>0.005309734513274336</v>
      </c>
      <c r="D307" s="86" t="s">
        <v>1678</v>
      </c>
      <c r="E307" s="86" t="b">
        <v>0</v>
      </c>
      <c r="F307" s="86" t="b">
        <v>0</v>
      </c>
      <c r="G307" s="86" t="b">
        <v>0</v>
      </c>
    </row>
    <row r="308" spans="1:7" ht="15">
      <c r="A308" s="86" t="s">
        <v>1937</v>
      </c>
      <c r="B308" s="86">
        <v>3</v>
      </c>
      <c r="C308" s="123">
        <v>0.005309734513274336</v>
      </c>
      <c r="D308" s="86" t="s">
        <v>1678</v>
      </c>
      <c r="E308" s="86" t="b">
        <v>0</v>
      </c>
      <c r="F308" s="86" t="b">
        <v>0</v>
      </c>
      <c r="G308" s="86" t="b">
        <v>0</v>
      </c>
    </row>
    <row r="309" spans="1:7" ht="15">
      <c r="A309" s="86" t="s">
        <v>1941</v>
      </c>
      <c r="B309" s="86">
        <v>3</v>
      </c>
      <c r="C309" s="123">
        <v>0.005309734513274336</v>
      </c>
      <c r="D309" s="86" t="s">
        <v>1678</v>
      </c>
      <c r="E309" s="86" t="b">
        <v>0</v>
      </c>
      <c r="F309" s="86" t="b">
        <v>0</v>
      </c>
      <c r="G309" s="86" t="b">
        <v>0</v>
      </c>
    </row>
    <row r="310" spans="1:7" ht="15">
      <c r="A310" s="86" t="s">
        <v>1942</v>
      </c>
      <c r="B310" s="86">
        <v>3</v>
      </c>
      <c r="C310" s="123">
        <v>0.005309734513274336</v>
      </c>
      <c r="D310" s="86" t="s">
        <v>1678</v>
      </c>
      <c r="E310" s="86" t="b">
        <v>0</v>
      </c>
      <c r="F310" s="86" t="b">
        <v>0</v>
      </c>
      <c r="G310" s="86" t="b">
        <v>0</v>
      </c>
    </row>
    <row r="311" spans="1:7" ht="15">
      <c r="A311" s="86" t="s">
        <v>1963</v>
      </c>
      <c r="B311" s="86">
        <v>3</v>
      </c>
      <c r="C311" s="123">
        <v>0.005309734513274336</v>
      </c>
      <c r="D311" s="86" t="s">
        <v>1678</v>
      </c>
      <c r="E311" s="86" t="b">
        <v>0</v>
      </c>
      <c r="F311" s="86" t="b">
        <v>0</v>
      </c>
      <c r="G311" s="86" t="b">
        <v>0</v>
      </c>
    </row>
    <row r="312" spans="1:7" ht="15">
      <c r="A312" s="86" t="s">
        <v>1767</v>
      </c>
      <c r="B312" s="86">
        <v>3</v>
      </c>
      <c r="C312" s="123">
        <v>0.006244732348968219</v>
      </c>
      <c r="D312" s="86" t="s">
        <v>1678</v>
      </c>
      <c r="E312" s="86" t="b">
        <v>0</v>
      </c>
      <c r="F312" s="86" t="b">
        <v>0</v>
      </c>
      <c r="G312" s="86" t="b">
        <v>0</v>
      </c>
    </row>
    <row r="313" spans="1:7" ht="15">
      <c r="A313" s="86" t="s">
        <v>1978</v>
      </c>
      <c r="B313" s="86">
        <v>3</v>
      </c>
      <c r="C313" s="123">
        <v>0.005309734513274336</v>
      </c>
      <c r="D313" s="86" t="s">
        <v>1678</v>
      </c>
      <c r="E313" s="86" t="b">
        <v>0</v>
      </c>
      <c r="F313" s="86" t="b">
        <v>0</v>
      </c>
      <c r="G313" s="86" t="b">
        <v>0</v>
      </c>
    </row>
    <row r="314" spans="1:7" ht="15">
      <c r="A314" s="86" t="s">
        <v>1981</v>
      </c>
      <c r="B314" s="86">
        <v>3</v>
      </c>
      <c r="C314" s="123">
        <v>0.005309734513274336</v>
      </c>
      <c r="D314" s="86" t="s">
        <v>1678</v>
      </c>
      <c r="E314" s="86" t="b">
        <v>0</v>
      </c>
      <c r="F314" s="86" t="b">
        <v>0</v>
      </c>
      <c r="G314" s="86" t="b">
        <v>0</v>
      </c>
    </row>
    <row r="315" spans="1:7" ht="15">
      <c r="A315" s="86" t="s">
        <v>1980</v>
      </c>
      <c r="B315" s="86">
        <v>3</v>
      </c>
      <c r="C315" s="123">
        <v>0.005309734513274336</v>
      </c>
      <c r="D315" s="86" t="s">
        <v>1678</v>
      </c>
      <c r="E315" s="86" t="b">
        <v>0</v>
      </c>
      <c r="F315" s="86" t="b">
        <v>0</v>
      </c>
      <c r="G315" s="86" t="b">
        <v>0</v>
      </c>
    </row>
    <row r="316" spans="1:7" ht="15">
      <c r="A316" s="86" t="s">
        <v>1955</v>
      </c>
      <c r="B316" s="86">
        <v>3</v>
      </c>
      <c r="C316" s="123">
        <v>0.005309734513274336</v>
      </c>
      <c r="D316" s="86" t="s">
        <v>1678</v>
      </c>
      <c r="E316" s="86" t="b">
        <v>0</v>
      </c>
      <c r="F316" s="86" t="b">
        <v>0</v>
      </c>
      <c r="G316" s="86" t="b">
        <v>0</v>
      </c>
    </row>
    <row r="317" spans="1:7" ht="15">
      <c r="A317" s="86" t="s">
        <v>2000</v>
      </c>
      <c r="B317" s="86">
        <v>2</v>
      </c>
      <c r="C317" s="123">
        <v>0.004163154899312146</v>
      </c>
      <c r="D317" s="86" t="s">
        <v>1678</v>
      </c>
      <c r="E317" s="86" t="b">
        <v>0</v>
      </c>
      <c r="F317" s="86" t="b">
        <v>0</v>
      </c>
      <c r="G317" s="86" t="b">
        <v>0</v>
      </c>
    </row>
    <row r="318" spans="1:7" ht="15">
      <c r="A318" s="86" t="s">
        <v>2008</v>
      </c>
      <c r="B318" s="86">
        <v>2</v>
      </c>
      <c r="C318" s="123">
        <v>0.004163154899312146</v>
      </c>
      <c r="D318" s="86" t="s">
        <v>1678</v>
      </c>
      <c r="E318" s="86" t="b">
        <v>0</v>
      </c>
      <c r="F318" s="86" t="b">
        <v>0</v>
      </c>
      <c r="G318" s="86" t="b">
        <v>0</v>
      </c>
    </row>
    <row r="319" spans="1:7" ht="15">
      <c r="A319" s="86" t="s">
        <v>1999</v>
      </c>
      <c r="B319" s="86">
        <v>2</v>
      </c>
      <c r="C319" s="123">
        <v>0.004163154899312146</v>
      </c>
      <c r="D319" s="86" t="s">
        <v>1678</v>
      </c>
      <c r="E319" s="86" t="b">
        <v>0</v>
      </c>
      <c r="F319" s="86" t="b">
        <v>0</v>
      </c>
      <c r="G319" s="86" t="b">
        <v>0</v>
      </c>
    </row>
    <row r="320" spans="1:7" ht="15">
      <c r="A320" s="86" t="s">
        <v>1770</v>
      </c>
      <c r="B320" s="86">
        <v>2</v>
      </c>
      <c r="C320" s="123">
        <v>0.004163154899312146</v>
      </c>
      <c r="D320" s="86" t="s">
        <v>1678</v>
      </c>
      <c r="E320" s="86" t="b">
        <v>1</v>
      </c>
      <c r="F320" s="86" t="b">
        <v>0</v>
      </c>
      <c r="G320" s="86" t="b">
        <v>0</v>
      </c>
    </row>
    <row r="321" spans="1:7" ht="15">
      <c r="A321" s="86" t="s">
        <v>2035</v>
      </c>
      <c r="B321" s="86">
        <v>2</v>
      </c>
      <c r="C321" s="123">
        <v>0.004163154899312146</v>
      </c>
      <c r="D321" s="86" t="s">
        <v>1678</v>
      </c>
      <c r="E321" s="86" t="b">
        <v>1</v>
      </c>
      <c r="F321" s="86" t="b">
        <v>0</v>
      </c>
      <c r="G321" s="86" t="b">
        <v>0</v>
      </c>
    </row>
    <row r="322" spans="1:7" ht="15">
      <c r="A322" s="86" t="s">
        <v>2005</v>
      </c>
      <c r="B322" s="86">
        <v>2</v>
      </c>
      <c r="C322" s="123">
        <v>0.004163154899312146</v>
      </c>
      <c r="D322" s="86" t="s">
        <v>1678</v>
      </c>
      <c r="E322" s="86" t="b">
        <v>0</v>
      </c>
      <c r="F322" s="86" t="b">
        <v>0</v>
      </c>
      <c r="G322" s="86" t="b">
        <v>0</v>
      </c>
    </row>
    <row r="323" spans="1:7" ht="15">
      <c r="A323" s="86" t="s">
        <v>1998</v>
      </c>
      <c r="B323" s="86">
        <v>2</v>
      </c>
      <c r="C323" s="123">
        <v>0.004163154899312146</v>
      </c>
      <c r="D323" s="86" t="s">
        <v>1678</v>
      </c>
      <c r="E323" s="86" t="b">
        <v>1</v>
      </c>
      <c r="F323" s="86" t="b">
        <v>0</v>
      </c>
      <c r="G323" s="86" t="b">
        <v>0</v>
      </c>
    </row>
    <row r="324" spans="1:7" ht="15">
      <c r="A324" s="86" t="s">
        <v>2024</v>
      </c>
      <c r="B324" s="86">
        <v>2</v>
      </c>
      <c r="C324" s="123">
        <v>0.004163154899312146</v>
      </c>
      <c r="D324" s="86" t="s">
        <v>1678</v>
      </c>
      <c r="E324" s="86" t="b">
        <v>0</v>
      </c>
      <c r="F324" s="86" t="b">
        <v>0</v>
      </c>
      <c r="G324" s="86" t="b">
        <v>0</v>
      </c>
    </row>
    <row r="325" spans="1:7" ht="15">
      <c r="A325" s="86" t="s">
        <v>2004</v>
      </c>
      <c r="B325" s="86">
        <v>2</v>
      </c>
      <c r="C325" s="123">
        <v>0.004163154899312146</v>
      </c>
      <c r="D325" s="86" t="s">
        <v>1678</v>
      </c>
      <c r="E325" s="86" t="b">
        <v>0</v>
      </c>
      <c r="F325" s="86" t="b">
        <v>0</v>
      </c>
      <c r="G325" s="86" t="b">
        <v>0</v>
      </c>
    </row>
    <row r="326" spans="1:7" ht="15">
      <c r="A326" s="86" t="s">
        <v>2006</v>
      </c>
      <c r="B326" s="86">
        <v>2</v>
      </c>
      <c r="C326" s="123">
        <v>0.004163154899312146</v>
      </c>
      <c r="D326" s="86" t="s">
        <v>1678</v>
      </c>
      <c r="E326" s="86" t="b">
        <v>0</v>
      </c>
      <c r="F326" s="86" t="b">
        <v>0</v>
      </c>
      <c r="G326" s="86" t="b">
        <v>0</v>
      </c>
    </row>
    <row r="327" spans="1:7" ht="15">
      <c r="A327" s="86" t="s">
        <v>2025</v>
      </c>
      <c r="B327" s="86">
        <v>2</v>
      </c>
      <c r="C327" s="123">
        <v>0.004163154899312146</v>
      </c>
      <c r="D327" s="86" t="s">
        <v>1678</v>
      </c>
      <c r="E327" s="86" t="b">
        <v>0</v>
      </c>
      <c r="F327" s="86" t="b">
        <v>0</v>
      </c>
      <c r="G327" s="86" t="b">
        <v>0</v>
      </c>
    </row>
    <row r="328" spans="1:7" ht="15">
      <c r="A328" s="86" t="s">
        <v>2001</v>
      </c>
      <c r="B328" s="86">
        <v>2</v>
      </c>
      <c r="C328" s="123">
        <v>0.004163154899312146</v>
      </c>
      <c r="D328" s="86" t="s">
        <v>1678</v>
      </c>
      <c r="E328" s="86" t="b">
        <v>0</v>
      </c>
      <c r="F328" s="86" t="b">
        <v>0</v>
      </c>
      <c r="G328" s="86" t="b">
        <v>0</v>
      </c>
    </row>
    <row r="329" spans="1:7" ht="15">
      <c r="A329" s="86" t="s">
        <v>2003</v>
      </c>
      <c r="B329" s="86">
        <v>2</v>
      </c>
      <c r="C329" s="123">
        <v>0.004163154899312146</v>
      </c>
      <c r="D329" s="86" t="s">
        <v>1678</v>
      </c>
      <c r="E329" s="86" t="b">
        <v>0</v>
      </c>
      <c r="F329" s="86" t="b">
        <v>0</v>
      </c>
      <c r="G329" s="86" t="b">
        <v>0</v>
      </c>
    </row>
    <row r="330" spans="1:7" ht="15">
      <c r="A330" s="86" t="s">
        <v>2009</v>
      </c>
      <c r="B330" s="86">
        <v>2</v>
      </c>
      <c r="C330" s="123">
        <v>0.004163154899312146</v>
      </c>
      <c r="D330" s="86" t="s">
        <v>1678</v>
      </c>
      <c r="E330" s="86" t="b">
        <v>0</v>
      </c>
      <c r="F330" s="86" t="b">
        <v>0</v>
      </c>
      <c r="G330" s="86" t="b">
        <v>0</v>
      </c>
    </row>
    <row r="331" spans="1:7" ht="15">
      <c r="A331" s="86" t="s">
        <v>2010</v>
      </c>
      <c r="B331" s="86">
        <v>2</v>
      </c>
      <c r="C331" s="123">
        <v>0.004163154899312146</v>
      </c>
      <c r="D331" s="86" t="s">
        <v>1678</v>
      </c>
      <c r="E331" s="86" t="b">
        <v>0</v>
      </c>
      <c r="F331" s="86" t="b">
        <v>0</v>
      </c>
      <c r="G331" s="86" t="b">
        <v>0</v>
      </c>
    </row>
    <row r="332" spans="1:7" ht="15">
      <c r="A332" s="86" t="s">
        <v>2011</v>
      </c>
      <c r="B332" s="86">
        <v>2</v>
      </c>
      <c r="C332" s="123">
        <v>0.0052287478043173885</v>
      </c>
      <c r="D332" s="86" t="s">
        <v>1678</v>
      </c>
      <c r="E332" s="86" t="b">
        <v>0</v>
      </c>
      <c r="F332" s="86" t="b">
        <v>0</v>
      </c>
      <c r="G332" s="86" t="b">
        <v>0</v>
      </c>
    </row>
    <row r="333" spans="1:7" ht="15">
      <c r="A333" s="86" t="s">
        <v>2007</v>
      </c>
      <c r="B333" s="86">
        <v>2</v>
      </c>
      <c r="C333" s="123">
        <v>0.004163154899312146</v>
      </c>
      <c r="D333" s="86" t="s">
        <v>1678</v>
      </c>
      <c r="E333" s="86" t="b">
        <v>0</v>
      </c>
      <c r="F333" s="86" t="b">
        <v>0</v>
      </c>
      <c r="G333" s="86" t="b">
        <v>0</v>
      </c>
    </row>
    <row r="334" spans="1:7" ht="15">
      <c r="A334" s="86" t="s">
        <v>1764</v>
      </c>
      <c r="B334" s="86">
        <v>2</v>
      </c>
      <c r="C334" s="123">
        <v>0.004163154899312146</v>
      </c>
      <c r="D334" s="86" t="s">
        <v>1678</v>
      </c>
      <c r="E334" s="86" t="b">
        <v>0</v>
      </c>
      <c r="F334" s="86" t="b">
        <v>0</v>
      </c>
      <c r="G334" s="86" t="b">
        <v>0</v>
      </c>
    </row>
    <row r="335" spans="1:7" ht="15">
      <c r="A335" s="86" t="s">
        <v>1734</v>
      </c>
      <c r="B335" s="86">
        <v>2</v>
      </c>
      <c r="C335" s="123">
        <v>0.0052287478043173885</v>
      </c>
      <c r="D335" s="86" t="s">
        <v>1678</v>
      </c>
      <c r="E335" s="86" t="b">
        <v>0</v>
      </c>
      <c r="F335" s="86" t="b">
        <v>0</v>
      </c>
      <c r="G335" s="86" t="b">
        <v>0</v>
      </c>
    </row>
    <row r="336" spans="1:7" ht="15">
      <c r="A336" s="86" t="s">
        <v>379</v>
      </c>
      <c r="B336" s="86">
        <v>2</v>
      </c>
      <c r="C336" s="123">
        <v>0.004163154899312146</v>
      </c>
      <c r="D336" s="86" t="s">
        <v>1678</v>
      </c>
      <c r="E336" s="86" t="b">
        <v>0</v>
      </c>
      <c r="F336" s="86" t="b">
        <v>0</v>
      </c>
      <c r="G336" s="86" t="b">
        <v>0</v>
      </c>
    </row>
    <row r="337" spans="1:7" ht="15">
      <c r="A337" s="86" t="s">
        <v>1964</v>
      </c>
      <c r="B337" s="86">
        <v>2</v>
      </c>
      <c r="C337" s="123">
        <v>0.004163154899312146</v>
      </c>
      <c r="D337" s="86" t="s">
        <v>1678</v>
      </c>
      <c r="E337" s="86" t="b">
        <v>0</v>
      </c>
      <c r="F337" s="86" t="b">
        <v>0</v>
      </c>
      <c r="G337" s="86" t="b">
        <v>0</v>
      </c>
    </row>
    <row r="338" spans="1:7" ht="15">
      <c r="A338" s="86" t="s">
        <v>2026</v>
      </c>
      <c r="B338" s="86">
        <v>2</v>
      </c>
      <c r="C338" s="123">
        <v>0.004163154899312146</v>
      </c>
      <c r="D338" s="86" t="s">
        <v>1678</v>
      </c>
      <c r="E338" s="86" t="b">
        <v>0</v>
      </c>
      <c r="F338" s="86" t="b">
        <v>0</v>
      </c>
      <c r="G338" s="86" t="b">
        <v>0</v>
      </c>
    </row>
    <row r="339" spans="1:7" ht="15">
      <c r="A339" s="86" t="s">
        <v>425</v>
      </c>
      <c r="B339" s="86">
        <v>2</v>
      </c>
      <c r="C339" s="123">
        <v>0.004163154899312146</v>
      </c>
      <c r="D339" s="86" t="s">
        <v>1678</v>
      </c>
      <c r="E339" s="86" t="b">
        <v>0</v>
      </c>
      <c r="F339" s="86" t="b">
        <v>0</v>
      </c>
      <c r="G339" s="86" t="b">
        <v>0</v>
      </c>
    </row>
    <row r="340" spans="1:7" ht="15">
      <c r="A340" s="86" t="s">
        <v>2027</v>
      </c>
      <c r="B340" s="86">
        <v>2</v>
      </c>
      <c r="C340" s="123">
        <v>0.004163154899312146</v>
      </c>
      <c r="D340" s="86" t="s">
        <v>1678</v>
      </c>
      <c r="E340" s="86" t="b">
        <v>0</v>
      </c>
      <c r="F340" s="86" t="b">
        <v>0</v>
      </c>
      <c r="G340" s="86" t="b">
        <v>0</v>
      </c>
    </row>
    <row r="341" spans="1:7" ht="15">
      <c r="A341" s="86" t="s">
        <v>2028</v>
      </c>
      <c r="B341" s="86">
        <v>2</v>
      </c>
      <c r="C341" s="123">
        <v>0.004163154899312146</v>
      </c>
      <c r="D341" s="86" t="s">
        <v>1678</v>
      </c>
      <c r="E341" s="86" t="b">
        <v>0</v>
      </c>
      <c r="F341" s="86" t="b">
        <v>0</v>
      </c>
      <c r="G341" s="86" t="b">
        <v>0</v>
      </c>
    </row>
    <row r="342" spans="1:7" ht="15">
      <c r="A342" s="86" t="s">
        <v>2029</v>
      </c>
      <c r="B342" s="86">
        <v>2</v>
      </c>
      <c r="C342" s="123">
        <v>0.004163154899312146</v>
      </c>
      <c r="D342" s="86" t="s">
        <v>1678</v>
      </c>
      <c r="E342" s="86" t="b">
        <v>0</v>
      </c>
      <c r="F342" s="86" t="b">
        <v>0</v>
      </c>
      <c r="G342" s="86" t="b">
        <v>0</v>
      </c>
    </row>
    <row r="343" spans="1:7" ht="15">
      <c r="A343" s="86" t="s">
        <v>1956</v>
      </c>
      <c r="B343" s="86">
        <v>2</v>
      </c>
      <c r="C343" s="123">
        <v>0.004163154899312146</v>
      </c>
      <c r="D343" s="86" t="s">
        <v>1678</v>
      </c>
      <c r="E343" s="86" t="b">
        <v>0</v>
      </c>
      <c r="F343" s="86" t="b">
        <v>0</v>
      </c>
      <c r="G343" s="86" t="b">
        <v>0</v>
      </c>
    </row>
    <row r="344" spans="1:7" ht="15">
      <c r="A344" s="86" t="s">
        <v>2030</v>
      </c>
      <c r="B344" s="86">
        <v>2</v>
      </c>
      <c r="C344" s="123">
        <v>0.004163154899312146</v>
      </c>
      <c r="D344" s="86" t="s">
        <v>1678</v>
      </c>
      <c r="E344" s="86" t="b">
        <v>0</v>
      </c>
      <c r="F344" s="86" t="b">
        <v>0</v>
      </c>
      <c r="G344" s="86" t="b">
        <v>0</v>
      </c>
    </row>
    <row r="345" spans="1:7" ht="15">
      <c r="A345" s="86" t="s">
        <v>2031</v>
      </c>
      <c r="B345" s="86">
        <v>2</v>
      </c>
      <c r="C345" s="123">
        <v>0.004163154899312146</v>
      </c>
      <c r="D345" s="86" t="s">
        <v>1678</v>
      </c>
      <c r="E345" s="86" t="b">
        <v>0</v>
      </c>
      <c r="F345" s="86" t="b">
        <v>0</v>
      </c>
      <c r="G345" s="86" t="b">
        <v>0</v>
      </c>
    </row>
    <row r="346" spans="1:7" ht="15">
      <c r="A346" s="86" t="s">
        <v>2032</v>
      </c>
      <c r="B346" s="86">
        <v>2</v>
      </c>
      <c r="C346" s="123">
        <v>0.004163154899312146</v>
      </c>
      <c r="D346" s="86" t="s">
        <v>1678</v>
      </c>
      <c r="E346" s="86" t="b">
        <v>0</v>
      </c>
      <c r="F346" s="86" t="b">
        <v>0</v>
      </c>
      <c r="G346" s="86" t="b">
        <v>0</v>
      </c>
    </row>
    <row r="347" spans="1:7" ht="15">
      <c r="A347" s="86" t="s">
        <v>2033</v>
      </c>
      <c r="B347" s="86">
        <v>2</v>
      </c>
      <c r="C347" s="123">
        <v>0.004163154899312146</v>
      </c>
      <c r="D347" s="86" t="s">
        <v>1678</v>
      </c>
      <c r="E347" s="86" t="b">
        <v>0</v>
      </c>
      <c r="F347" s="86" t="b">
        <v>0</v>
      </c>
      <c r="G347" s="86" t="b">
        <v>0</v>
      </c>
    </row>
    <row r="348" spans="1:7" ht="15">
      <c r="A348" s="86" t="s">
        <v>2034</v>
      </c>
      <c r="B348" s="86">
        <v>2</v>
      </c>
      <c r="C348" s="123">
        <v>0.004163154899312146</v>
      </c>
      <c r="D348" s="86" t="s">
        <v>1678</v>
      </c>
      <c r="E348" s="86" t="b">
        <v>1</v>
      </c>
      <c r="F348" s="86" t="b">
        <v>0</v>
      </c>
      <c r="G348" s="86" t="b">
        <v>0</v>
      </c>
    </row>
    <row r="349" spans="1:7" ht="15">
      <c r="A349" s="86" t="s">
        <v>313</v>
      </c>
      <c r="B349" s="86">
        <v>2</v>
      </c>
      <c r="C349" s="123">
        <v>0.004163154899312146</v>
      </c>
      <c r="D349" s="86" t="s">
        <v>1678</v>
      </c>
      <c r="E349" s="86" t="b">
        <v>0</v>
      </c>
      <c r="F349" s="86" t="b">
        <v>0</v>
      </c>
      <c r="G349" s="86" t="b">
        <v>0</v>
      </c>
    </row>
    <row r="350" spans="1:7" ht="15">
      <c r="A350" s="86" t="s">
        <v>372</v>
      </c>
      <c r="B350" s="86">
        <v>2</v>
      </c>
      <c r="C350" s="123">
        <v>0.004163154899312146</v>
      </c>
      <c r="D350" s="86" t="s">
        <v>1678</v>
      </c>
      <c r="E350" s="86" t="b">
        <v>0</v>
      </c>
      <c r="F350" s="86" t="b">
        <v>0</v>
      </c>
      <c r="G350" s="86" t="b">
        <v>0</v>
      </c>
    </row>
    <row r="351" spans="1:7" ht="15">
      <c r="A351" s="86" t="s">
        <v>371</v>
      </c>
      <c r="B351" s="86">
        <v>2</v>
      </c>
      <c r="C351" s="123">
        <v>0.004163154899312146</v>
      </c>
      <c r="D351" s="86" t="s">
        <v>1678</v>
      </c>
      <c r="E351" s="86" t="b">
        <v>0</v>
      </c>
      <c r="F351" s="86" t="b">
        <v>0</v>
      </c>
      <c r="G351" s="86" t="b">
        <v>0</v>
      </c>
    </row>
    <row r="352" spans="1:7" ht="15">
      <c r="A352" s="86" t="s">
        <v>1729</v>
      </c>
      <c r="B352" s="86">
        <v>9</v>
      </c>
      <c r="C352" s="123">
        <v>0</v>
      </c>
      <c r="D352" s="86" t="s">
        <v>1679</v>
      </c>
      <c r="E352" s="86" t="b">
        <v>0</v>
      </c>
      <c r="F352" s="86" t="b">
        <v>1</v>
      </c>
      <c r="G352" s="86" t="b">
        <v>0</v>
      </c>
    </row>
    <row r="353" spans="1:7" ht="15">
      <c r="A353" s="86" t="s">
        <v>370</v>
      </c>
      <c r="B353" s="86">
        <v>5</v>
      </c>
      <c r="C353" s="123">
        <v>0.006942856552922613</v>
      </c>
      <c r="D353" s="86" t="s">
        <v>1679</v>
      </c>
      <c r="E353" s="86" t="b">
        <v>0</v>
      </c>
      <c r="F353" s="86" t="b">
        <v>0</v>
      </c>
      <c r="G353" s="86" t="b">
        <v>0</v>
      </c>
    </row>
    <row r="354" spans="1:7" ht="15">
      <c r="A354" s="86" t="s">
        <v>1764</v>
      </c>
      <c r="B354" s="86">
        <v>5</v>
      </c>
      <c r="C354" s="123">
        <v>0.006942856552922613</v>
      </c>
      <c r="D354" s="86" t="s">
        <v>1679</v>
      </c>
      <c r="E354" s="86" t="b">
        <v>0</v>
      </c>
      <c r="F354" s="86" t="b">
        <v>0</v>
      </c>
      <c r="G354" s="86" t="b">
        <v>0</v>
      </c>
    </row>
    <row r="355" spans="1:7" ht="15">
      <c r="A355" s="86" t="s">
        <v>369</v>
      </c>
      <c r="B355" s="86">
        <v>5</v>
      </c>
      <c r="C355" s="123">
        <v>0.006942856552922613</v>
      </c>
      <c r="D355" s="86" t="s">
        <v>1679</v>
      </c>
      <c r="E355" s="86" t="b">
        <v>0</v>
      </c>
      <c r="F355" s="86" t="b">
        <v>0</v>
      </c>
      <c r="G355" s="86" t="b">
        <v>0</v>
      </c>
    </row>
    <row r="356" spans="1:7" ht="15">
      <c r="A356" s="86" t="s">
        <v>1765</v>
      </c>
      <c r="B356" s="86">
        <v>5</v>
      </c>
      <c r="C356" s="123">
        <v>0.006942856552922613</v>
      </c>
      <c r="D356" s="86" t="s">
        <v>1679</v>
      </c>
      <c r="E356" s="86" t="b">
        <v>0</v>
      </c>
      <c r="F356" s="86" t="b">
        <v>0</v>
      </c>
      <c r="G356" s="86" t="b">
        <v>0</v>
      </c>
    </row>
    <row r="357" spans="1:7" ht="15">
      <c r="A357" s="86" t="s">
        <v>1766</v>
      </c>
      <c r="B357" s="86">
        <v>5</v>
      </c>
      <c r="C357" s="123">
        <v>0.006942856552922613</v>
      </c>
      <c r="D357" s="86" t="s">
        <v>1679</v>
      </c>
      <c r="E357" s="86" t="b">
        <v>0</v>
      </c>
      <c r="F357" s="86" t="b">
        <v>0</v>
      </c>
      <c r="G357" s="86" t="b">
        <v>0</v>
      </c>
    </row>
    <row r="358" spans="1:7" ht="15">
      <c r="A358" s="86" t="s">
        <v>1767</v>
      </c>
      <c r="B358" s="86">
        <v>5</v>
      </c>
      <c r="C358" s="123">
        <v>0.006942856552922613</v>
      </c>
      <c r="D358" s="86" t="s">
        <v>1679</v>
      </c>
      <c r="E358" s="86" t="b">
        <v>0</v>
      </c>
      <c r="F358" s="86" t="b">
        <v>0</v>
      </c>
      <c r="G358" s="86" t="b">
        <v>0</v>
      </c>
    </row>
    <row r="359" spans="1:7" ht="15">
      <c r="A359" s="86" t="s">
        <v>1768</v>
      </c>
      <c r="B359" s="86">
        <v>5</v>
      </c>
      <c r="C359" s="123">
        <v>0.006942856552922613</v>
      </c>
      <c r="D359" s="86" t="s">
        <v>1679</v>
      </c>
      <c r="E359" s="86" t="b">
        <v>0</v>
      </c>
      <c r="F359" s="86" t="b">
        <v>0</v>
      </c>
      <c r="G359" s="86" t="b">
        <v>0</v>
      </c>
    </row>
    <row r="360" spans="1:7" ht="15">
      <c r="A360" s="86" t="s">
        <v>1769</v>
      </c>
      <c r="B360" s="86">
        <v>5</v>
      </c>
      <c r="C360" s="123">
        <v>0.006942856552922613</v>
      </c>
      <c r="D360" s="86" t="s">
        <v>1679</v>
      </c>
      <c r="E360" s="86" t="b">
        <v>0</v>
      </c>
      <c r="F360" s="86" t="b">
        <v>0</v>
      </c>
      <c r="G360" s="86" t="b">
        <v>0</v>
      </c>
    </row>
    <row r="361" spans="1:7" ht="15">
      <c r="A361" s="86" t="s">
        <v>1770</v>
      </c>
      <c r="B361" s="86">
        <v>5</v>
      </c>
      <c r="C361" s="123">
        <v>0.006942856552922613</v>
      </c>
      <c r="D361" s="86" t="s">
        <v>1679</v>
      </c>
      <c r="E361" s="86" t="b">
        <v>1</v>
      </c>
      <c r="F361" s="86" t="b">
        <v>0</v>
      </c>
      <c r="G361" s="86" t="b">
        <v>0</v>
      </c>
    </row>
    <row r="362" spans="1:7" ht="15">
      <c r="A362" s="86" t="s">
        <v>1947</v>
      </c>
      <c r="B362" s="86">
        <v>5</v>
      </c>
      <c r="C362" s="123">
        <v>0.006942856552922613</v>
      </c>
      <c r="D362" s="86" t="s">
        <v>1679</v>
      </c>
      <c r="E362" s="86" t="b">
        <v>0</v>
      </c>
      <c r="F362" s="86" t="b">
        <v>0</v>
      </c>
      <c r="G362" s="86" t="b">
        <v>0</v>
      </c>
    </row>
    <row r="363" spans="1:7" ht="15">
      <c r="A363" s="86" t="s">
        <v>1944</v>
      </c>
      <c r="B363" s="86">
        <v>5</v>
      </c>
      <c r="C363" s="123">
        <v>0.006942856552922613</v>
      </c>
      <c r="D363" s="86" t="s">
        <v>1679</v>
      </c>
      <c r="E363" s="86" t="b">
        <v>0</v>
      </c>
      <c r="F363" s="86" t="b">
        <v>0</v>
      </c>
      <c r="G363" s="86" t="b">
        <v>0</v>
      </c>
    </row>
    <row r="364" spans="1:7" ht="15">
      <c r="A364" s="86" t="s">
        <v>1943</v>
      </c>
      <c r="B364" s="86">
        <v>5</v>
      </c>
      <c r="C364" s="123">
        <v>0.006942856552922613</v>
      </c>
      <c r="D364" s="86" t="s">
        <v>1679</v>
      </c>
      <c r="E364" s="86" t="b">
        <v>0</v>
      </c>
      <c r="F364" s="86" t="b">
        <v>0</v>
      </c>
      <c r="G364" s="86" t="b">
        <v>0</v>
      </c>
    </row>
    <row r="365" spans="1:7" ht="15">
      <c r="A365" s="86" t="s">
        <v>426</v>
      </c>
      <c r="B365" s="86">
        <v>5</v>
      </c>
      <c r="C365" s="123">
        <v>0.006942856552922613</v>
      </c>
      <c r="D365" s="86" t="s">
        <v>1679</v>
      </c>
      <c r="E365" s="86" t="b">
        <v>0</v>
      </c>
      <c r="F365" s="86" t="b">
        <v>0</v>
      </c>
      <c r="G365" s="86" t="b">
        <v>0</v>
      </c>
    </row>
    <row r="366" spans="1:7" ht="15">
      <c r="A366" s="86" t="s">
        <v>1751</v>
      </c>
      <c r="B366" s="86">
        <v>4</v>
      </c>
      <c r="C366" s="123">
        <v>0.011590985912170913</v>
      </c>
      <c r="D366" s="86" t="s">
        <v>1679</v>
      </c>
      <c r="E366" s="86" t="b">
        <v>0</v>
      </c>
      <c r="F366" s="86" t="b">
        <v>0</v>
      </c>
      <c r="G366" s="86" t="b">
        <v>0</v>
      </c>
    </row>
    <row r="367" spans="1:7" ht="15">
      <c r="A367" s="86" t="s">
        <v>1752</v>
      </c>
      <c r="B367" s="86">
        <v>4</v>
      </c>
      <c r="C367" s="123">
        <v>0.011590985912170913</v>
      </c>
      <c r="D367" s="86" t="s">
        <v>1679</v>
      </c>
      <c r="E367" s="86" t="b">
        <v>0</v>
      </c>
      <c r="F367" s="86" t="b">
        <v>0</v>
      </c>
      <c r="G367" s="86" t="b">
        <v>0</v>
      </c>
    </row>
    <row r="368" spans="1:7" ht="15">
      <c r="A368" s="86" t="s">
        <v>1728</v>
      </c>
      <c r="B368" s="86">
        <v>3</v>
      </c>
      <c r="C368" s="123">
        <v>0.008693239434128185</v>
      </c>
      <c r="D368" s="86" t="s">
        <v>1679</v>
      </c>
      <c r="E368" s="86" t="b">
        <v>0</v>
      </c>
      <c r="F368" s="86" t="b">
        <v>0</v>
      </c>
      <c r="G368" s="86" t="b">
        <v>0</v>
      </c>
    </row>
    <row r="369" spans="1:7" ht="15">
      <c r="A369" s="86" t="s">
        <v>1758</v>
      </c>
      <c r="B369" s="86">
        <v>2</v>
      </c>
      <c r="C369" s="123">
        <v>0.008191292399019896</v>
      </c>
      <c r="D369" s="86" t="s">
        <v>1679</v>
      </c>
      <c r="E369" s="86" t="b">
        <v>0</v>
      </c>
      <c r="F369" s="86" t="b">
        <v>0</v>
      </c>
      <c r="G369" s="86" t="b">
        <v>0</v>
      </c>
    </row>
    <row r="370" spans="1:7" ht="15">
      <c r="A370" s="86" t="s">
        <v>1762</v>
      </c>
      <c r="B370" s="86">
        <v>2</v>
      </c>
      <c r="C370" s="123">
        <v>0.008191292399019896</v>
      </c>
      <c r="D370" s="86" t="s">
        <v>1679</v>
      </c>
      <c r="E370" s="86" t="b">
        <v>0</v>
      </c>
      <c r="F370" s="86" t="b">
        <v>0</v>
      </c>
      <c r="G370" s="86" t="b">
        <v>0</v>
      </c>
    </row>
    <row r="371" spans="1:7" ht="15">
      <c r="A371" s="86" t="s">
        <v>1735</v>
      </c>
      <c r="B371" s="86">
        <v>2</v>
      </c>
      <c r="C371" s="123">
        <v>0.008191292399019896</v>
      </c>
      <c r="D371" s="86" t="s">
        <v>1679</v>
      </c>
      <c r="E371" s="86" t="b">
        <v>0</v>
      </c>
      <c r="F371" s="86" t="b">
        <v>0</v>
      </c>
      <c r="G371" s="86" t="b">
        <v>0</v>
      </c>
    </row>
    <row r="372" spans="1:7" ht="15">
      <c r="A372" s="86" t="s">
        <v>1930</v>
      </c>
      <c r="B372" s="86">
        <v>2</v>
      </c>
      <c r="C372" s="123">
        <v>0.008191292399019896</v>
      </c>
      <c r="D372" s="86" t="s">
        <v>1679</v>
      </c>
      <c r="E372" s="86" t="b">
        <v>0</v>
      </c>
      <c r="F372" s="86" t="b">
        <v>0</v>
      </c>
      <c r="G372" s="86" t="b">
        <v>0</v>
      </c>
    </row>
    <row r="373" spans="1:7" ht="15">
      <c r="A373" s="86" t="s">
        <v>1931</v>
      </c>
      <c r="B373" s="86">
        <v>2</v>
      </c>
      <c r="C373" s="123">
        <v>0.008191292399019896</v>
      </c>
      <c r="D373" s="86" t="s">
        <v>1679</v>
      </c>
      <c r="E373" s="86" t="b">
        <v>0</v>
      </c>
      <c r="F373" s="86" t="b">
        <v>0</v>
      </c>
      <c r="G373" s="86" t="b">
        <v>0</v>
      </c>
    </row>
    <row r="374" spans="1:7" ht="15">
      <c r="A374" s="86" t="s">
        <v>1761</v>
      </c>
      <c r="B374" s="86">
        <v>2</v>
      </c>
      <c r="C374" s="123">
        <v>0.008191292399019896</v>
      </c>
      <c r="D374" s="86" t="s">
        <v>1679</v>
      </c>
      <c r="E374" s="86" t="b">
        <v>0</v>
      </c>
      <c r="F374" s="86" t="b">
        <v>0</v>
      </c>
      <c r="G374" s="86" t="b">
        <v>0</v>
      </c>
    </row>
    <row r="375" spans="1:7" ht="15">
      <c r="A375" s="86" t="s">
        <v>1756</v>
      </c>
      <c r="B375" s="86">
        <v>2</v>
      </c>
      <c r="C375" s="123">
        <v>0.008191292399019896</v>
      </c>
      <c r="D375" s="86" t="s">
        <v>1679</v>
      </c>
      <c r="E375" s="86" t="b">
        <v>0</v>
      </c>
      <c r="F375" s="86" t="b">
        <v>0</v>
      </c>
      <c r="G375" s="86" t="b">
        <v>0</v>
      </c>
    </row>
    <row r="376" spans="1:7" ht="15">
      <c r="A376" s="86" t="s">
        <v>1757</v>
      </c>
      <c r="B376" s="86">
        <v>2</v>
      </c>
      <c r="C376" s="123">
        <v>0.008191292399019896</v>
      </c>
      <c r="D376" s="86" t="s">
        <v>1679</v>
      </c>
      <c r="E376" s="86" t="b">
        <v>0</v>
      </c>
      <c r="F376" s="86" t="b">
        <v>0</v>
      </c>
      <c r="G376" s="86" t="b">
        <v>0</v>
      </c>
    </row>
    <row r="377" spans="1:7" ht="15">
      <c r="A377" s="86" t="s">
        <v>1938</v>
      </c>
      <c r="B377" s="86">
        <v>2</v>
      </c>
      <c r="C377" s="123">
        <v>0.008191292399019896</v>
      </c>
      <c r="D377" s="86" t="s">
        <v>1679</v>
      </c>
      <c r="E377" s="86" t="b">
        <v>0</v>
      </c>
      <c r="F377" s="86" t="b">
        <v>0</v>
      </c>
      <c r="G377" s="86" t="b">
        <v>0</v>
      </c>
    </row>
    <row r="378" spans="1:7" ht="15">
      <c r="A378" s="86" t="s">
        <v>1755</v>
      </c>
      <c r="B378" s="86">
        <v>2</v>
      </c>
      <c r="C378" s="123">
        <v>0.008191292399019896</v>
      </c>
      <c r="D378" s="86" t="s">
        <v>1679</v>
      </c>
      <c r="E378" s="86" t="b">
        <v>0</v>
      </c>
      <c r="F378" s="86" t="b">
        <v>0</v>
      </c>
      <c r="G378" s="86" t="b">
        <v>0</v>
      </c>
    </row>
    <row r="379" spans="1:7" ht="15">
      <c r="A379" s="86" t="s">
        <v>1933</v>
      </c>
      <c r="B379" s="86">
        <v>2</v>
      </c>
      <c r="C379" s="123">
        <v>0.008191292399019896</v>
      </c>
      <c r="D379" s="86" t="s">
        <v>1679</v>
      </c>
      <c r="E379" s="86" t="b">
        <v>0</v>
      </c>
      <c r="F379" s="86" t="b">
        <v>0</v>
      </c>
      <c r="G379" s="86" t="b">
        <v>0</v>
      </c>
    </row>
    <row r="380" spans="1:7" ht="15">
      <c r="A380" s="86" t="s">
        <v>1939</v>
      </c>
      <c r="B380" s="86">
        <v>2</v>
      </c>
      <c r="C380" s="123">
        <v>0.008191292399019896</v>
      </c>
      <c r="D380" s="86" t="s">
        <v>1679</v>
      </c>
      <c r="E380" s="86" t="b">
        <v>0</v>
      </c>
      <c r="F380" s="86" t="b">
        <v>0</v>
      </c>
      <c r="G380" s="86" t="b">
        <v>0</v>
      </c>
    </row>
    <row r="381" spans="1:7" ht="15">
      <c r="A381" s="86" t="s">
        <v>1940</v>
      </c>
      <c r="B381" s="86">
        <v>2</v>
      </c>
      <c r="C381" s="123">
        <v>0.008191292399019896</v>
      </c>
      <c r="D381" s="86" t="s">
        <v>1679</v>
      </c>
      <c r="E381" s="86" t="b">
        <v>0</v>
      </c>
      <c r="F381" s="86" t="b">
        <v>0</v>
      </c>
      <c r="G381" s="86" t="b">
        <v>0</v>
      </c>
    </row>
    <row r="382" spans="1:7" ht="15">
      <c r="A382" s="86" t="s">
        <v>1934</v>
      </c>
      <c r="B382" s="86">
        <v>2</v>
      </c>
      <c r="C382" s="123">
        <v>0.008191292399019896</v>
      </c>
      <c r="D382" s="86" t="s">
        <v>1679</v>
      </c>
      <c r="E382" s="86" t="b">
        <v>0</v>
      </c>
      <c r="F382" s="86" t="b">
        <v>0</v>
      </c>
      <c r="G382" s="86" t="b">
        <v>0</v>
      </c>
    </row>
    <row r="383" spans="1:7" ht="15">
      <c r="A383" s="86" t="s">
        <v>1935</v>
      </c>
      <c r="B383" s="86">
        <v>2</v>
      </c>
      <c r="C383" s="123">
        <v>0.008191292399019896</v>
      </c>
      <c r="D383" s="86" t="s">
        <v>1679</v>
      </c>
      <c r="E383" s="86" t="b">
        <v>0</v>
      </c>
      <c r="F383" s="86" t="b">
        <v>0</v>
      </c>
      <c r="G383" s="86" t="b">
        <v>0</v>
      </c>
    </row>
    <row r="384" spans="1:7" ht="15">
      <c r="A384" s="86" t="s">
        <v>1936</v>
      </c>
      <c r="B384" s="86">
        <v>2</v>
      </c>
      <c r="C384" s="123">
        <v>0.008191292399019896</v>
      </c>
      <c r="D384" s="86" t="s">
        <v>1679</v>
      </c>
      <c r="E384" s="86" t="b">
        <v>0</v>
      </c>
      <c r="F384" s="86" t="b">
        <v>0</v>
      </c>
      <c r="G384" s="86" t="b">
        <v>0</v>
      </c>
    </row>
    <row r="385" spans="1:7" ht="15">
      <c r="A385" s="86" t="s">
        <v>1937</v>
      </c>
      <c r="B385" s="86">
        <v>2</v>
      </c>
      <c r="C385" s="123">
        <v>0.008191292399019896</v>
      </c>
      <c r="D385" s="86" t="s">
        <v>1679</v>
      </c>
      <c r="E385" s="86" t="b">
        <v>0</v>
      </c>
      <c r="F385" s="86" t="b">
        <v>0</v>
      </c>
      <c r="G385" s="86" t="b">
        <v>0</v>
      </c>
    </row>
    <row r="386" spans="1:7" ht="15">
      <c r="A386" s="86" t="s">
        <v>1932</v>
      </c>
      <c r="B386" s="86">
        <v>2</v>
      </c>
      <c r="C386" s="123">
        <v>0.008191292399019896</v>
      </c>
      <c r="D386" s="86" t="s">
        <v>1679</v>
      </c>
      <c r="E386" s="86" t="b">
        <v>0</v>
      </c>
      <c r="F386" s="86" t="b">
        <v>0</v>
      </c>
      <c r="G386" s="86" t="b">
        <v>0</v>
      </c>
    </row>
    <row r="387" spans="1:7" ht="15">
      <c r="A387" s="86" t="s">
        <v>1941</v>
      </c>
      <c r="B387" s="86">
        <v>2</v>
      </c>
      <c r="C387" s="123">
        <v>0.008191292399019896</v>
      </c>
      <c r="D387" s="86" t="s">
        <v>1679</v>
      </c>
      <c r="E387" s="86" t="b">
        <v>0</v>
      </c>
      <c r="F387" s="86" t="b">
        <v>0</v>
      </c>
      <c r="G387" s="86" t="b">
        <v>0</v>
      </c>
    </row>
    <row r="388" spans="1:7" ht="15">
      <c r="A388" s="86" t="s">
        <v>1942</v>
      </c>
      <c r="B388" s="86">
        <v>2</v>
      </c>
      <c r="C388" s="123">
        <v>0.008191292399019896</v>
      </c>
      <c r="D388" s="86" t="s">
        <v>1679</v>
      </c>
      <c r="E388" s="86" t="b">
        <v>0</v>
      </c>
      <c r="F388" s="86" t="b">
        <v>0</v>
      </c>
      <c r="G388" s="86" t="b">
        <v>0</v>
      </c>
    </row>
    <row r="389" spans="1:7" ht="15">
      <c r="A389" s="86" t="s">
        <v>1753</v>
      </c>
      <c r="B389" s="86">
        <v>2</v>
      </c>
      <c r="C389" s="123">
        <v>0.008191292399019896</v>
      </c>
      <c r="D389" s="86" t="s">
        <v>1679</v>
      </c>
      <c r="E389" s="86" t="b">
        <v>0</v>
      </c>
      <c r="F389" s="86" t="b">
        <v>0</v>
      </c>
      <c r="G389"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A9202-24E8-48F2-85A9-DF1C43D17AAC}">
  <dimension ref="A1:L379"/>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2064</v>
      </c>
      <c r="B1" s="13" t="s">
        <v>2065</v>
      </c>
      <c r="C1" s="13" t="s">
        <v>2058</v>
      </c>
      <c r="D1" s="13" t="s">
        <v>2059</v>
      </c>
      <c r="E1" s="13" t="s">
        <v>2066</v>
      </c>
      <c r="F1" s="13" t="s">
        <v>144</v>
      </c>
      <c r="G1" s="13" t="s">
        <v>2067</v>
      </c>
      <c r="H1" s="13" t="s">
        <v>2068</v>
      </c>
      <c r="I1" s="13" t="s">
        <v>2069</v>
      </c>
      <c r="J1" s="13" t="s">
        <v>2070</v>
      </c>
      <c r="K1" s="13" t="s">
        <v>2071</v>
      </c>
      <c r="L1" s="13" t="s">
        <v>2072</v>
      </c>
    </row>
    <row r="2" spans="1:12" ht="15">
      <c r="A2" s="86" t="s">
        <v>1751</v>
      </c>
      <c r="B2" s="86" t="s">
        <v>1752</v>
      </c>
      <c r="C2" s="86">
        <v>111</v>
      </c>
      <c r="D2" s="123">
        <v>0.004947175003447865</v>
      </c>
      <c r="E2" s="123">
        <v>1.4614610083620283</v>
      </c>
      <c r="F2" s="86" t="s">
        <v>2060</v>
      </c>
      <c r="G2" s="86" t="b">
        <v>0</v>
      </c>
      <c r="H2" s="86" t="b">
        <v>0</v>
      </c>
      <c r="I2" s="86" t="b">
        <v>0</v>
      </c>
      <c r="J2" s="86" t="b">
        <v>0</v>
      </c>
      <c r="K2" s="86" t="b">
        <v>0</v>
      </c>
      <c r="L2" s="86" t="b">
        <v>0</v>
      </c>
    </row>
    <row r="3" spans="1:12" ht="15">
      <c r="A3" s="86" t="s">
        <v>1756</v>
      </c>
      <c r="B3" s="86" t="s">
        <v>1757</v>
      </c>
      <c r="C3" s="86">
        <v>104</v>
      </c>
      <c r="D3" s="123">
        <v>0.005137431207412234</v>
      </c>
      <c r="E3" s="123">
        <v>1.4936456917334295</v>
      </c>
      <c r="F3" s="86" t="s">
        <v>2060</v>
      </c>
      <c r="G3" s="86" t="b">
        <v>0</v>
      </c>
      <c r="H3" s="86" t="b">
        <v>0</v>
      </c>
      <c r="I3" s="86" t="b">
        <v>0</v>
      </c>
      <c r="J3" s="86" t="b">
        <v>0</v>
      </c>
      <c r="K3" s="86" t="b">
        <v>0</v>
      </c>
      <c r="L3" s="86" t="b">
        <v>0</v>
      </c>
    </row>
    <row r="4" spans="1:12" ht="15">
      <c r="A4" s="86" t="s">
        <v>1762</v>
      </c>
      <c r="B4" s="86" t="s">
        <v>1735</v>
      </c>
      <c r="C4" s="86">
        <v>103</v>
      </c>
      <c r="D4" s="123">
        <v>0.00521537514130228</v>
      </c>
      <c r="E4" s="123">
        <v>1.4647866349856622</v>
      </c>
      <c r="F4" s="86" t="s">
        <v>2060</v>
      </c>
      <c r="G4" s="86" t="b">
        <v>0</v>
      </c>
      <c r="H4" s="86" t="b">
        <v>0</v>
      </c>
      <c r="I4" s="86" t="b">
        <v>0</v>
      </c>
      <c r="J4" s="86" t="b">
        <v>0</v>
      </c>
      <c r="K4" s="86" t="b">
        <v>0</v>
      </c>
      <c r="L4" s="86" t="b">
        <v>0</v>
      </c>
    </row>
    <row r="5" spans="1:12" ht="15">
      <c r="A5" s="86" t="s">
        <v>1735</v>
      </c>
      <c r="B5" s="86" t="s">
        <v>1930</v>
      </c>
      <c r="C5" s="86">
        <v>103</v>
      </c>
      <c r="D5" s="123">
        <v>0.00521537514130228</v>
      </c>
      <c r="E5" s="123">
        <v>1.4852936173686635</v>
      </c>
      <c r="F5" s="86" t="s">
        <v>2060</v>
      </c>
      <c r="G5" s="86" t="b">
        <v>0</v>
      </c>
      <c r="H5" s="86" t="b">
        <v>0</v>
      </c>
      <c r="I5" s="86" t="b">
        <v>0</v>
      </c>
      <c r="J5" s="86" t="b">
        <v>0</v>
      </c>
      <c r="K5" s="86" t="b">
        <v>0</v>
      </c>
      <c r="L5" s="86" t="b">
        <v>0</v>
      </c>
    </row>
    <row r="6" spans="1:12" ht="15">
      <c r="A6" s="86" t="s">
        <v>1931</v>
      </c>
      <c r="B6" s="86" t="s">
        <v>1729</v>
      </c>
      <c r="C6" s="86">
        <v>103</v>
      </c>
      <c r="D6" s="123">
        <v>0.00521537514130228</v>
      </c>
      <c r="E6" s="123">
        <v>1.4273016703909769</v>
      </c>
      <c r="F6" s="86" t="s">
        <v>2060</v>
      </c>
      <c r="G6" s="86" t="b">
        <v>0</v>
      </c>
      <c r="H6" s="86" t="b">
        <v>0</v>
      </c>
      <c r="I6" s="86" t="b">
        <v>0</v>
      </c>
      <c r="J6" s="86" t="b">
        <v>0</v>
      </c>
      <c r="K6" s="86" t="b">
        <v>1</v>
      </c>
      <c r="L6" s="86" t="b">
        <v>0</v>
      </c>
    </row>
    <row r="7" spans="1:12" ht="15">
      <c r="A7" s="86" t="s">
        <v>1729</v>
      </c>
      <c r="B7" s="86" t="s">
        <v>1761</v>
      </c>
      <c r="C7" s="86">
        <v>103</v>
      </c>
      <c r="D7" s="123">
        <v>0.00521537514130228</v>
      </c>
      <c r="E7" s="123">
        <v>1.4001873888110346</v>
      </c>
      <c r="F7" s="86" t="s">
        <v>2060</v>
      </c>
      <c r="G7" s="86" t="b">
        <v>0</v>
      </c>
      <c r="H7" s="86" t="b">
        <v>1</v>
      </c>
      <c r="I7" s="86" t="b">
        <v>0</v>
      </c>
      <c r="J7" s="86" t="b">
        <v>0</v>
      </c>
      <c r="K7" s="86" t="b">
        <v>0</v>
      </c>
      <c r="L7" s="86" t="b">
        <v>0</v>
      </c>
    </row>
    <row r="8" spans="1:12" ht="15">
      <c r="A8" s="86" t="s">
        <v>1936</v>
      </c>
      <c r="B8" s="86" t="s">
        <v>1937</v>
      </c>
      <c r="C8" s="86">
        <v>103</v>
      </c>
      <c r="D8" s="123">
        <v>0.00521537514130228</v>
      </c>
      <c r="E8" s="123">
        <v>1.4978418063270378</v>
      </c>
      <c r="F8" s="86" t="s">
        <v>2060</v>
      </c>
      <c r="G8" s="86" t="b">
        <v>0</v>
      </c>
      <c r="H8" s="86" t="b">
        <v>0</v>
      </c>
      <c r="I8" s="86" t="b">
        <v>0</v>
      </c>
      <c r="J8" s="86" t="b">
        <v>0</v>
      </c>
      <c r="K8" s="86" t="b">
        <v>0</v>
      </c>
      <c r="L8" s="86" t="b">
        <v>0</v>
      </c>
    </row>
    <row r="9" spans="1:12" ht="15">
      <c r="A9" s="86" t="s">
        <v>1937</v>
      </c>
      <c r="B9" s="86" t="s">
        <v>1932</v>
      </c>
      <c r="C9" s="86">
        <v>103</v>
      </c>
      <c r="D9" s="123">
        <v>0.00521537514130228</v>
      </c>
      <c r="E9" s="123">
        <v>1.4936456917334295</v>
      </c>
      <c r="F9" s="86" t="s">
        <v>2060</v>
      </c>
      <c r="G9" s="86" t="b">
        <v>0</v>
      </c>
      <c r="H9" s="86" t="b">
        <v>0</v>
      </c>
      <c r="I9" s="86" t="b">
        <v>0</v>
      </c>
      <c r="J9" s="86" t="b">
        <v>0</v>
      </c>
      <c r="K9" s="86" t="b">
        <v>0</v>
      </c>
      <c r="L9" s="86" t="b">
        <v>0</v>
      </c>
    </row>
    <row r="10" spans="1:12" ht="15">
      <c r="A10" s="86" t="s">
        <v>1758</v>
      </c>
      <c r="B10" s="86" t="s">
        <v>1762</v>
      </c>
      <c r="C10" s="86">
        <v>102</v>
      </c>
      <c r="D10" s="123">
        <v>0.005292076730606802</v>
      </c>
      <c r="E10" s="123">
        <v>1.4728620858101373</v>
      </c>
      <c r="F10" s="86" t="s">
        <v>2060</v>
      </c>
      <c r="G10" s="86" t="b">
        <v>0</v>
      </c>
      <c r="H10" s="86" t="b">
        <v>0</v>
      </c>
      <c r="I10" s="86" t="b">
        <v>0</v>
      </c>
      <c r="J10" s="86" t="b">
        <v>0</v>
      </c>
      <c r="K10" s="86" t="b">
        <v>0</v>
      </c>
      <c r="L10" s="86" t="b">
        <v>0</v>
      </c>
    </row>
    <row r="11" spans="1:12" ht="15">
      <c r="A11" s="86" t="s">
        <v>1930</v>
      </c>
      <c r="B11" s="86" t="s">
        <v>1931</v>
      </c>
      <c r="C11" s="86">
        <v>102</v>
      </c>
      <c r="D11" s="123">
        <v>0.005292076730606802</v>
      </c>
      <c r="E11" s="123">
        <v>1.4852125241965668</v>
      </c>
      <c r="F11" s="86" t="s">
        <v>2060</v>
      </c>
      <c r="G11" s="86" t="b">
        <v>0</v>
      </c>
      <c r="H11" s="86" t="b">
        <v>0</v>
      </c>
      <c r="I11" s="86" t="b">
        <v>0</v>
      </c>
      <c r="J11" s="86" t="b">
        <v>0</v>
      </c>
      <c r="K11" s="86" t="b">
        <v>0</v>
      </c>
      <c r="L11" s="86" t="b">
        <v>0</v>
      </c>
    </row>
    <row r="12" spans="1:12" ht="15">
      <c r="A12" s="86" t="s">
        <v>1761</v>
      </c>
      <c r="B12" s="86" t="s">
        <v>1756</v>
      </c>
      <c r="C12" s="86">
        <v>102</v>
      </c>
      <c r="D12" s="123">
        <v>0.005292076730606802</v>
      </c>
      <c r="E12" s="123">
        <v>1.4728620858101373</v>
      </c>
      <c r="F12" s="86" t="s">
        <v>2060</v>
      </c>
      <c r="G12" s="86" t="b">
        <v>0</v>
      </c>
      <c r="H12" s="86" t="b">
        <v>0</v>
      </c>
      <c r="I12" s="86" t="b">
        <v>0</v>
      </c>
      <c r="J12" s="86" t="b">
        <v>0</v>
      </c>
      <c r="K12" s="86" t="b">
        <v>0</v>
      </c>
      <c r="L12" s="86" t="b">
        <v>0</v>
      </c>
    </row>
    <row r="13" spans="1:12" ht="15">
      <c r="A13" s="86" t="s">
        <v>1757</v>
      </c>
      <c r="B13" s="86" t="s">
        <v>1938</v>
      </c>
      <c r="C13" s="86">
        <v>102</v>
      </c>
      <c r="D13" s="123">
        <v>0.005292076730606802</v>
      </c>
      <c r="E13" s="123">
        <v>1.4936456917334295</v>
      </c>
      <c r="F13" s="86" t="s">
        <v>2060</v>
      </c>
      <c r="G13" s="86" t="b">
        <v>0</v>
      </c>
      <c r="H13" s="86" t="b">
        <v>0</v>
      </c>
      <c r="I13" s="86" t="b">
        <v>0</v>
      </c>
      <c r="J13" s="86" t="b">
        <v>0</v>
      </c>
      <c r="K13" s="86" t="b">
        <v>0</v>
      </c>
      <c r="L13" s="86" t="b">
        <v>0</v>
      </c>
    </row>
    <row r="14" spans="1:12" ht="15">
      <c r="A14" s="86" t="s">
        <v>1938</v>
      </c>
      <c r="B14" s="86" t="s">
        <v>1728</v>
      </c>
      <c r="C14" s="86">
        <v>102</v>
      </c>
      <c r="D14" s="123">
        <v>0.005292076730606802</v>
      </c>
      <c r="E14" s="123">
        <v>1.4732525330915862</v>
      </c>
      <c r="F14" s="86" t="s">
        <v>2060</v>
      </c>
      <c r="G14" s="86" t="b">
        <v>0</v>
      </c>
      <c r="H14" s="86" t="b">
        <v>0</v>
      </c>
      <c r="I14" s="86" t="b">
        <v>0</v>
      </c>
      <c r="J14" s="86" t="b">
        <v>0</v>
      </c>
      <c r="K14" s="86" t="b">
        <v>0</v>
      </c>
      <c r="L14" s="86" t="b">
        <v>0</v>
      </c>
    </row>
    <row r="15" spans="1:12" ht="15">
      <c r="A15" s="86" t="s">
        <v>1728</v>
      </c>
      <c r="B15" s="86" t="s">
        <v>1755</v>
      </c>
      <c r="C15" s="86">
        <v>102</v>
      </c>
      <c r="D15" s="123">
        <v>0.005292076730606802</v>
      </c>
      <c r="E15" s="123">
        <v>1.4565468395887335</v>
      </c>
      <c r="F15" s="86" t="s">
        <v>2060</v>
      </c>
      <c r="G15" s="86" t="b">
        <v>0</v>
      </c>
      <c r="H15" s="86" t="b">
        <v>0</v>
      </c>
      <c r="I15" s="86" t="b">
        <v>0</v>
      </c>
      <c r="J15" s="86" t="b">
        <v>0</v>
      </c>
      <c r="K15" s="86" t="b">
        <v>0</v>
      </c>
      <c r="L15" s="86" t="b">
        <v>0</v>
      </c>
    </row>
    <row r="16" spans="1:12" ht="15">
      <c r="A16" s="86" t="s">
        <v>1755</v>
      </c>
      <c r="B16" s="86" t="s">
        <v>1751</v>
      </c>
      <c r="C16" s="86">
        <v>102</v>
      </c>
      <c r="D16" s="123">
        <v>0.005292076730606802</v>
      </c>
      <c r="E16" s="123">
        <v>1.4447553148591756</v>
      </c>
      <c r="F16" s="86" t="s">
        <v>2060</v>
      </c>
      <c r="G16" s="86" t="b">
        <v>0</v>
      </c>
      <c r="H16" s="86" t="b">
        <v>0</v>
      </c>
      <c r="I16" s="86" t="b">
        <v>0</v>
      </c>
      <c r="J16" s="86" t="b">
        <v>0</v>
      </c>
      <c r="K16" s="86" t="b">
        <v>0</v>
      </c>
      <c r="L16" s="86" t="b">
        <v>0</v>
      </c>
    </row>
    <row r="17" spans="1:12" ht="15">
      <c r="A17" s="86" t="s">
        <v>1752</v>
      </c>
      <c r="B17" s="86" t="s">
        <v>1933</v>
      </c>
      <c r="C17" s="86">
        <v>102</v>
      </c>
      <c r="D17" s="123">
        <v>0.005292076730606802</v>
      </c>
      <c r="E17" s="123">
        <v>1.461118999302298</v>
      </c>
      <c r="F17" s="86" t="s">
        <v>2060</v>
      </c>
      <c r="G17" s="86" t="b">
        <v>0</v>
      </c>
      <c r="H17" s="86" t="b">
        <v>0</v>
      </c>
      <c r="I17" s="86" t="b">
        <v>0</v>
      </c>
      <c r="J17" s="86" t="b">
        <v>0</v>
      </c>
      <c r="K17" s="86" t="b">
        <v>0</v>
      </c>
      <c r="L17" s="86" t="b">
        <v>0</v>
      </c>
    </row>
    <row r="18" spans="1:12" ht="15">
      <c r="A18" s="86" t="s">
        <v>1933</v>
      </c>
      <c r="B18" s="86" t="s">
        <v>1939</v>
      </c>
      <c r="C18" s="86">
        <v>102</v>
      </c>
      <c r="D18" s="123">
        <v>0.005292076730606802</v>
      </c>
      <c r="E18" s="123">
        <v>1.4978418063270378</v>
      </c>
      <c r="F18" s="86" t="s">
        <v>2060</v>
      </c>
      <c r="G18" s="86" t="b">
        <v>0</v>
      </c>
      <c r="H18" s="86" t="b">
        <v>0</v>
      </c>
      <c r="I18" s="86" t="b">
        <v>0</v>
      </c>
      <c r="J18" s="86" t="b">
        <v>0</v>
      </c>
      <c r="K18" s="86" t="b">
        <v>0</v>
      </c>
      <c r="L18" s="86" t="b">
        <v>0</v>
      </c>
    </row>
    <row r="19" spans="1:12" ht="15">
      <c r="A19" s="86" t="s">
        <v>1939</v>
      </c>
      <c r="B19" s="86" t="s">
        <v>1940</v>
      </c>
      <c r="C19" s="86">
        <v>102</v>
      </c>
      <c r="D19" s="123">
        <v>0.005292076730606802</v>
      </c>
      <c r="E19" s="123">
        <v>1.5020788592702925</v>
      </c>
      <c r="F19" s="86" t="s">
        <v>2060</v>
      </c>
      <c r="G19" s="86" t="b">
        <v>0</v>
      </c>
      <c r="H19" s="86" t="b">
        <v>0</v>
      </c>
      <c r="I19" s="86" t="b">
        <v>0</v>
      </c>
      <c r="J19" s="86" t="b">
        <v>0</v>
      </c>
      <c r="K19" s="86" t="b">
        <v>0</v>
      </c>
      <c r="L19" s="86" t="b">
        <v>0</v>
      </c>
    </row>
    <row r="20" spans="1:12" ht="15">
      <c r="A20" s="86" t="s">
        <v>1940</v>
      </c>
      <c r="B20" s="86" t="s">
        <v>1934</v>
      </c>
      <c r="C20" s="86">
        <v>102</v>
      </c>
      <c r="D20" s="123">
        <v>0.005292076730606802</v>
      </c>
      <c r="E20" s="123">
        <v>1.4978418063270378</v>
      </c>
      <c r="F20" s="86" t="s">
        <v>2060</v>
      </c>
      <c r="G20" s="86" t="b">
        <v>0</v>
      </c>
      <c r="H20" s="86" t="b">
        <v>0</v>
      </c>
      <c r="I20" s="86" t="b">
        <v>0</v>
      </c>
      <c r="J20" s="86" t="b">
        <v>0</v>
      </c>
      <c r="K20" s="86" t="b">
        <v>0</v>
      </c>
      <c r="L20" s="86" t="b">
        <v>0</v>
      </c>
    </row>
    <row r="21" spans="1:12" ht="15">
      <c r="A21" s="86" t="s">
        <v>1934</v>
      </c>
      <c r="B21" s="86" t="s">
        <v>1935</v>
      </c>
      <c r="C21" s="86">
        <v>102</v>
      </c>
      <c r="D21" s="123">
        <v>0.005292076730606802</v>
      </c>
      <c r="E21" s="123">
        <v>1.493604753383783</v>
      </c>
      <c r="F21" s="86" t="s">
        <v>2060</v>
      </c>
      <c r="G21" s="86" t="b">
        <v>0</v>
      </c>
      <c r="H21" s="86" t="b">
        <v>0</v>
      </c>
      <c r="I21" s="86" t="b">
        <v>0</v>
      </c>
      <c r="J21" s="86" t="b">
        <v>0</v>
      </c>
      <c r="K21" s="86" t="b">
        <v>0</v>
      </c>
      <c r="L21" s="86" t="b">
        <v>0</v>
      </c>
    </row>
    <row r="22" spans="1:12" ht="15">
      <c r="A22" s="86" t="s">
        <v>1935</v>
      </c>
      <c r="B22" s="86" t="s">
        <v>1936</v>
      </c>
      <c r="C22" s="86">
        <v>102</v>
      </c>
      <c r="D22" s="123">
        <v>0.005292076730606802</v>
      </c>
      <c r="E22" s="123">
        <v>1.4978418063270378</v>
      </c>
      <c r="F22" s="86" t="s">
        <v>2060</v>
      </c>
      <c r="G22" s="86" t="b">
        <v>0</v>
      </c>
      <c r="H22" s="86" t="b">
        <v>0</v>
      </c>
      <c r="I22" s="86" t="b">
        <v>0</v>
      </c>
      <c r="J22" s="86" t="b">
        <v>0</v>
      </c>
      <c r="K22" s="86" t="b">
        <v>0</v>
      </c>
      <c r="L22" s="86" t="b">
        <v>0</v>
      </c>
    </row>
    <row r="23" spans="1:12" ht="15">
      <c r="A23" s="86" t="s">
        <v>1932</v>
      </c>
      <c r="B23" s="86" t="s">
        <v>1941</v>
      </c>
      <c r="C23" s="86">
        <v>102</v>
      </c>
      <c r="D23" s="123">
        <v>0.005292076730606802</v>
      </c>
      <c r="E23" s="123">
        <v>1.4936456917334295</v>
      </c>
      <c r="F23" s="86" t="s">
        <v>2060</v>
      </c>
      <c r="G23" s="86" t="b">
        <v>0</v>
      </c>
      <c r="H23" s="86" t="b">
        <v>0</v>
      </c>
      <c r="I23" s="86" t="b">
        <v>0</v>
      </c>
      <c r="J23" s="86" t="b">
        <v>0</v>
      </c>
      <c r="K23" s="86" t="b">
        <v>0</v>
      </c>
      <c r="L23" s="86" t="b">
        <v>0</v>
      </c>
    </row>
    <row r="24" spans="1:12" ht="15">
      <c r="A24" s="86" t="s">
        <v>1941</v>
      </c>
      <c r="B24" s="86" t="s">
        <v>1942</v>
      </c>
      <c r="C24" s="86">
        <v>102</v>
      </c>
      <c r="D24" s="123">
        <v>0.005292076730606802</v>
      </c>
      <c r="E24" s="123">
        <v>1.5020788592702925</v>
      </c>
      <c r="F24" s="86" t="s">
        <v>2060</v>
      </c>
      <c r="G24" s="86" t="b">
        <v>0</v>
      </c>
      <c r="H24" s="86" t="b">
        <v>0</v>
      </c>
      <c r="I24" s="86" t="b">
        <v>0</v>
      </c>
      <c r="J24" s="86" t="b">
        <v>0</v>
      </c>
      <c r="K24" s="86" t="b">
        <v>0</v>
      </c>
      <c r="L24" s="86" t="b">
        <v>0</v>
      </c>
    </row>
    <row r="25" spans="1:12" ht="15">
      <c r="A25" s="86" t="s">
        <v>1942</v>
      </c>
      <c r="B25" s="86" t="s">
        <v>1753</v>
      </c>
      <c r="C25" s="86">
        <v>102</v>
      </c>
      <c r="D25" s="123">
        <v>0.005292076730606802</v>
      </c>
      <c r="E25" s="123">
        <v>1.4692863458739849</v>
      </c>
      <c r="F25" s="86" t="s">
        <v>2060</v>
      </c>
      <c r="G25" s="86" t="b">
        <v>0</v>
      </c>
      <c r="H25" s="86" t="b">
        <v>0</v>
      </c>
      <c r="I25" s="86" t="b">
        <v>0</v>
      </c>
      <c r="J25" s="86" t="b">
        <v>0</v>
      </c>
      <c r="K25" s="86" t="b">
        <v>0</v>
      </c>
      <c r="L25" s="86" t="b">
        <v>0</v>
      </c>
    </row>
    <row r="26" spans="1:12" ht="15">
      <c r="A26" s="86" t="s">
        <v>361</v>
      </c>
      <c r="B26" s="86" t="s">
        <v>373</v>
      </c>
      <c r="C26" s="86">
        <v>12</v>
      </c>
      <c r="D26" s="123">
        <v>0.003908698355108924</v>
      </c>
      <c r="E26" s="123">
        <v>2.0482810331332537</v>
      </c>
      <c r="F26" s="86" t="s">
        <v>2060</v>
      </c>
      <c r="G26" s="86" t="b">
        <v>0</v>
      </c>
      <c r="H26" s="86" t="b">
        <v>0</v>
      </c>
      <c r="I26" s="86" t="b">
        <v>0</v>
      </c>
      <c r="J26" s="86" t="b">
        <v>0</v>
      </c>
      <c r="K26" s="86" t="b">
        <v>0</v>
      </c>
      <c r="L26" s="86" t="b">
        <v>0</v>
      </c>
    </row>
    <row r="27" spans="1:12" ht="15">
      <c r="A27" s="86" t="s">
        <v>291</v>
      </c>
      <c r="B27" s="86" t="s">
        <v>361</v>
      </c>
      <c r="C27" s="86">
        <v>10</v>
      </c>
      <c r="D27" s="123">
        <v>0.0034905463489027662</v>
      </c>
      <c r="E27" s="123">
        <v>2.005529052712304</v>
      </c>
      <c r="F27" s="86" t="s">
        <v>2060</v>
      </c>
      <c r="G27" s="86" t="b">
        <v>0</v>
      </c>
      <c r="H27" s="86" t="b">
        <v>0</v>
      </c>
      <c r="I27" s="86" t="b">
        <v>0</v>
      </c>
      <c r="J27" s="86" t="b">
        <v>0</v>
      </c>
      <c r="K27" s="86" t="b">
        <v>0</v>
      </c>
      <c r="L27" s="86" t="b">
        <v>0</v>
      </c>
    </row>
    <row r="28" spans="1:12" ht="15">
      <c r="A28" s="86" t="s">
        <v>373</v>
      </c>
      <c r="B28" s="86" t="s">
        <v>367</v>
      </c>
      <c r="C28" s="86">
        <v>8</v>
      </c>
      <c r="D28" s="123">
        <v>0.003020863745022169</v>
      </c>
      <c r="E28" s="123">
        <v>1.9513710201251975</v>
      </c>
      <c r="F28" s="86" t="s">
        <v>2060</v>
      </c>
      <c r="G28" s="86" t="b">
        <v>0</v>
      </c>
      <c r="H28" s="86" t="b">
        <v>0</v>
      </c>
      <c r="I28" s="86" t="b">
        <v>0</v>
      </c>
      <c r="J28" s="86" t="b">
        <v>0</v>
      </c>
      <c r="K28" s="86" t="b">
        <v>0</v>
      </c>
      <c r="L28" s="86" t="b">
        <v>0</v>
      </c>
    </row>
    <row r="29" spans="1:12" ht="15">
      <c r="A29" s="86" t="s">
        <v>370</v>
      </c>
      <c r="B29" s="86" t="s">
        <v>1764</v>
      </c>
      <c r="C29" s="86">
        <v>7</v>
      </c>
      <c r="D29" s="123">
        <v>0.0027628620317098978</v>
      </c>
      <c r="E29" s="123">
        <v>2.51067903103221</v>
      </c>
      <c r="F29" s="86" t="s">
        <v>2060</v>
      </c>
      <c r="G29" s="86" t="b">
        <v>0</v>
      </c>
      <c r="H29" s="86" t="b">
        <v>0</v>
      </c>
      <c r="I29" s="86" t="b">
        <v>0</v>
      </c>
      <c r="J29" s="86" t="b">
        <v>0</v>
      </c>
      <c r="K29" s="86" t="b">
        <v>0</v>
      </c>
      <c r="L29" s="86" t="b">
        <v>0</v>
      </c>
    </row>
    <row r="30" spans="1:12" ht="15">
      <c r="A30" s="86" t="s">
        <v>1764</v>
      </c>
      <c r="B30" s="86" t="s">
        <v>369</v>
      </c>
      <c r="C30" s="86">
        <v>7</v>
      </c>
      <c r="D30" s="123">
        <v>0.0027628620317098978</v>
      </c>
      <c r="E30" s="123">
        <v>2.51067903103221</v>
      </c>
      <c r="F30" s="86" t="s">
        <v>2060</v>
      </c>
      <c r="G30" s="86" t="b">
        <v>0</v>
      </c>
      <c r="H30" s="86" t="b">
        <v>0</v>
      </c>
      <c r="I30" s="86" t="b">
        <v>0</v>
      </c>
      <c r="J30" s="86" t="b">
        <v>0</v>
      </c>
      <c r="K30" s="86" t="b">
        <v>0</v>
      </c>
      <c r="L30" s="86" t="b">
        <v>0</v>
      </c>
    </row>
    <row r="31" spans="1:12" ht="15">
      <c r="A31" s="86" t="s">
        <v>369</v>
      </c>
      <c r="B31" s="86" t="s">
        <v>1765</v>
      </c>
      <c r="C31" s="86">
        <v>7</v>
      </c>
      <c r="D31" s="123">
        <v>0.0027628620317098978</v>
      </c>
      <c r="E31" s="123">
        <v>2.665580991017953</v>
      </c>
      <c r="F31" s="86" t="s">
        <v>2060</v>
      </c>
      <c r="G31" s="86" t="b">
        <v>0</v>
      </c>
      <c r="H31" s="86" t="b">
        <v>0</v>
      </c>
      <c r="I31" s="86" t="b">
        <v>0</v>
      </c>
      <c r="J31" s="86" t="b">
        <v>0</v>
      </c>
      <c r="K31" s="86" t="b">
        <v>0</v>
      </c>
      <c r="L31" s="86" t="b">
        <v>0</v>
      </c>
    </row>
    <row r="32" spans="1:12" ht="15">
      <c r="A32" s="86" t="s">
        <v>1765</v>
      </c>
      <c r="B32" s="86" t="s">
        <v>1766</v>
      </c>
      <c r="C32" s="86">
        <v>7</v>
      </c>
      <c r="D32" s="123">
        <v>0.0027628620317098978</v>
      </c>
      <c r="E32" s="123">
        <v>2.665580991017953</v>
      </c>
      <c r="F32" s="86" t="s">
        <v>2060</v>
      </c>
      <c r="G32" s="86" t="b">
        <v>0</v>
      </c>
      <c r="H32" s="86" t="b">
        <v>0</v>
      </c>
      <c r="I32" s="86" t="b">
        <v>0</v>
      </c>
      <c r="J32" s="86" t="b">
        <v>0</v>
      </c>
      <c r="K32" s="86" t="b">
        <v>0</v>
      </c>
      <c r="L32" s="86" t="b">
        <v>0</v>
      </c>
    </row>
    <row r="33" spans="1:12" ht="15">
      <c r="A33" s="86" t="s">
        <v>1766</v>
      </c>
      <c r="B33" s="86" t="s">
        <v>1767</v>
      </c>
      <c r="C33" s="86">
        <v>7</v>
      </c>
      <c r="D33" s="123">
        <v>0.0027628620317098978</v>
      </c>
      <c r="E33" s="123">
        <v>2.556436521592885</v>
      </c>
      <c r="F33" s="86" t="s">
        <v>2060</v>
      </c>
      <c r="G33" s="86" t="b">
        <v>0</v>
      </c>
      <c r="H33" s="86" t="b">
        <v>0</v>
      </c>
      <c r="I33" s="86" t="b">
        <v>0</v>
      </c>
      <c r="J33" s="86" t="b">
        <v>0</v>
      </c>
      <c r="K33" s="86" t="b">
        <v>0</v>
      </c>
      <c r="L33" s="86" t="b">
        <v>0</v>
      </c>
    </row>
    <row r="34" spans="1:12" ht="15">
      <c r="A34" s="86" t="s">
        <v>1767</v>
      </c>
      <c r="B34" s="86" t="s">
        <v>1768</v>
      </c>
      <c r="C34" s="86">
        <v>7</v>
      </c>
      <c r="D34" s="123">
        <v>0.0027628620317098978</v>
      </c>
      <c r="E34" s="123">
        <v>2.6075890440402665</v>
      </c>
      <c r="F34" s="86" t="s">
        <v>2060</v>
      </c>
      <c r="G34" s="86" t="b">
        <v>0</v>
      </c>
      <c r="H34" s="86" t="b">
        <v>0</v>
      </c>
      <c r="I34" s="86" t="b">
        <v>0</v>
      </c>
      <c r="J34" s="86" t="b">
        <v>0</v>
      </c>
      <c r="K34" s="86" t="b">
        <v>0</v>
      </c>
      <c r="L34" s="86" t="b">
        <v>0</v>
      </c>
    </row>
    <row r="35" spans="1:12" ht="15">
      <c r="A35" s="86" t="s">
        <v>1768</v>
      </c>
      <c r="B35" s="86" t="s">
        <v>1769</v>
      </c>
      <c r="C35" s="86">
        <v>7</v>
      </c>
      <c r="D35" s="123">
        <v>0.0027628620317098978</v>
      </c>
      <c r="E35" s="123">
        <v>2.665580991017953</v>
      </c>
      <c r="F35" s="86" t="s">
        <v>2060</v>
      </c>
      <c r="G35" s="86" t="b">
        <v>0</v>
      </c>
      <c r="H35" s="86" t="b">
        <v>0</v>
      </c>
      <c r="I35" s="86" t="b">
        <v>0</v>
      </c>
      <c r="J35" s="86" t="b">
        <v>0</v>
      </c>
      <c r="K35" s="86" t="b">
        <v>0</v>
      </c>
      <c r="L35" s="86" t="b">
        <v>0</v>
      </c>
    </row>
    <row r="36" spans="1:12" ht="15">
      <c r="A36" s="86" t="s">
        <v>1769</v>
      </c>
      <c r="B36" s="86" t="s">
        <v>1770</v>
      </c>
      <c r="C36" s="86">
        <v>7</v>
      </c>
      <c r="D36" s="123">
        <v>0.0027628620317098978</v>
      </c>
      <c r="E36" s="123">
        <v>2.6075890440402665</v>
      </c>
      <c r="F36" s="86" t="s">
        <v>2060</v>
      </c>
      <c r="G36" s="86" t="b">
        <v>0</v>
      </c>
      <c r="H36" s="86" t="b">
        <v>0</v>
      </c>
      <c r="I36" s="86" t="b">
        <v>0</v>
      </c>
      <c r="J36" s="86" t="b">
        <v>1</v>
      </c>
      <c r="K36" s="86" t="b">
        <v>0</v>
      </c>
      <c r="L36" s="86" t="b">
        <v>0</v>
      </c>
    </row>
    <row r="37" spans="1:12" ht="15">
      <c r="A37" s="86" t="s">
        <v>1770</v>
      </c>
      <c r="B37" s="86" t="s">
        <v>1729</v>
      </c>
      <c r="C37" s="86">
        <v>7</v>
      </c>
      <c r="D37" s="123">
        <v>0.0027628620317098978</v>
      </c>
      <c r="E37" s="123">
        <v>1.3735058380068983</v>
      </c>
      <c r="F37" s="86" t="s">
        <v>2060</v>
      </c>
      <c r="G37" s="86" t="b">
        <v>1</v>
      </c>
      <c r="H37" s="86" t="b">
        <v>0</v>
      </c>
      <c r="I37" s="86" t="b">
        <v>0</v>
      </c>
      <c r="J37" s="86" t="b">
        <v>0</v>
      </c>
      <c r="K37" s="86" t="b">
        <v>1</v>
      </c>
      <c r="L37" s="86" t="b">
        <v>0</v>
      </c>
    </row>
    <row r="38" spans="1:12" ht="15">
      <c r="A38" s="86" t="s">
        <v>1729</v>
      </c>
      <c r="B38" s="86" t="s">
        <v>1947</v>
      </c>
      <c r="C38" s="86">
        <v>7</v>
      </c>
      <c r="D38" s="123">
        <v>0.0027628620317098978</v>
      </c>
      <c r="E38" s="123">
        <v>1.420773919592812</v>
      </c>
      <c r="F38" s="86" t="s">
        <v>2060</v>
      </c>
      <c r="G38" s="86" t="b">
        <v>0</v>
      </c>
      <c r="H38" s="86" t="b">
        <v>1</v>
      </c>
      <c r="I38" s="86" t="b">
        <v>0</v>
      </c>
      <c r="J38" s="86" t="b">
        <v>0</v>
      </c>
      <c r="K38" s="86" t="b">
        <v>0</v>
      </c>
      <c r="L38" s="86" t="b">
        <v>0</v>
      </c>
    </row>
    <row r="39" spans="1:12" ht="15">
      <c r="A39" s="86" t="s">
        <v>1947</v>
      </c>
      <c r="B39" s="86" t="s">
        <v>1944</v>
      </c>
      <c r="C39" s="86">
        <v>7</v>
      </c>
      <c r="D39" s="123">
        <v>0.0027628620317098978</v>
      </c>
      <c r="E39" s="123">
        <v>2.556436521592885</v>
      </c>
      <c r="F39" s="86" t="s">
        <v>2060</v>
      </c>
      <c r="G39" s="86" t="b">
        <v>0</v>
      </c>
      <c r="H39" s="86" t="b">
        <v>0</v>
      </c>
      <c r="I39" s="86" t="b">
        <v>0</v>
      </c>
      <c r="J39" s="86" t="b">
        <v>0</v>
      </c>
      <c r="K39" s="86" t="b">
        <v>0</v>
      </c>
      <c r="L39" s="86" t="b">
        <v>0</v>
      </c>
    </row>
    <row r="40" spans="1:12" ht="15">
      <c r="A40" s="86" t="s">
        <v>1944</v>
      </c>
      <c r="B40" s="86" t="s">
        <v>1943</v>
      </c>
      <c r="C40" s="86">
        <v>7</v>
      </c>
      <c r="D40" s="123">
        <v>0.0027628620317098978</v>
      </c>
      <c r="E40" s="123">
        <v>2.4526870840545234</v>
      </c>
      <c r="F40" s="86" t="s">
        <v>2060</v>
      </c>
      <c r="G40" s="86" t="b">
        <v>0</v>
      </c>
      <c r="H40" s="86" t="b">
        <v>0</v>
      </c>
      <c r="I40" s="86" t="b">
        <v>0</v>
      </c>
      <c r="J40" s="86" t="b">
        <v>0</v>
      </c>
      <c r="K40" s="86" t="b">
        <v>0</v>
      </c>
      <c r="L40" s="86" t="b">
        <v>0</v>
      </c>
    </row>
    <row r="41" spans="1:12" ht="15">
      <c r="A41" s="86" t="s">
        <v>1943</v>
      </c>
      <c r="B41" s="86" t="s">
        <v>426</v>
      </c>
      <c r="C41" s="86">
        <v>7</v>
      </c>
      <c r="D41" s="123">
        <v>0.0027628620317098978</v>
      </c>
      <c r="E41" s="123">
        <v>2.556436521592885</v>
      </c>
      <c r="F41" s="86" t="s">
        <v>2060</v>
      </c>
      <c r="G41" s="86" t="b">
        <v>0</v>
      </c>
      <c r="H41" s="86" t="b">
        <v>0</v>
      </c>
      <c r="I41" s="86" t="b">
        <v>0</v>
      </c>
      <c r="J41" s="86" t="b">
        <v>0</v>
      </c>
      <c r="K41" s="86" t="b">
        <v>0</v>
      </c>
      <c r="L41" s="86" t="b">
        <v>0</v>
      </c>
    </row>
    <row r="42" spans="1:12" ht="15">
      <c r="A42" s="86" t="s">
        <v>366</v>
      </c>
      <c r="B42" s="86" t="s">
        <v>373</v>
      </c>
      <c r="C42" s="86">
        <v>7</v>
      </c>
      <c r="D42" s="123">
        <v>0.0027628620317098978</v>
      </c>
      <c r="E42" s="123">
        <v>1.7172878140918295</v>
      </c>
      <c r="F42" s="86" t="s">
        <v>2060</v>
      </c>
      <c r="G42" s="86" t="b">
        <v>0</v>
      </c>
      <c r="H42" s="86" t="b">
        <v>0</v>
      </c>
      <c r="I42" s="86" t="b">
        <v>0</v>
      </c>
      <c r="J42" s="86" t="b">
        <v>0</v>
      </c>
      <c r="K42" s="86" t="b">
        <v>0</v>
      </c>
      <c r="L42" s="86" t="b">
        <v>0</v>
      </c>
    </row>
    <row r="43" spans="1:12" ht="15">
      <c r="A43" s="86" t="s">
        <v>291</v>
      </c>
      <c r="B43" s="86" t="s">
        <v>366</v>
      </c>
      <c r="C43" s="86">
        <v>6</v>
      </c>
      <c r="D43" s="123">
        <v>0.0024865177025939103</v>
      </c>
      <c r="E43" s="123">
        <v>1.6075890440402663</v>
      </c>
      <c r="F43" s="86" t="s">
        <v>2060</v>
      </c>
      <c r="G43" s="86" t="b">
        <v>0</v>
      </c>
      <c r="H43" s="86" t="b">
        <v>0</v>
      </c>
      <c r="I43" s="86" t="b">
        <v>0</v>
      </c>
      <c r="J43" s="86" t="b">
        <v>0</v>
      </c>
      <c r="K43" s="86" t="b">
        <v>0</v>
      </c>
      <c r="L43" s="86" t="b">
        <v>0</v>
      </c>
    </row>
    <row r="44" spans="1:12" ht="15">
      <c r="A44" s="86" t="s">
        <v>366</v>
      </c>
      <c r="B44" s="86" t="s">
        <v>381</v>
      </c>
      <c r="C44" s="86">
        <v>5</v>
      </c>
      <c r="D44" s="123">
        <v>0.00218874694531759</v>
      </c>
      <c r="E44" s="123">
        <v>2.334587771976529</v>
      </c>
      <c r="F44" s="86" t="s">
        <v>2060</v>
      </c>
      <c r="G44" s="86" t="b">
        <v>0</v>
      </c>
      <c r="H44" s="86" t="b">
        <v>0</v>
      </c>
      <c r="I44" s="86" t="b">
        <v>0</v>
      </c>
      <c r="J44" s="86" t="b">
        <v>0</v>
      </c>
      <c r="K44" s="86" t="b">
        <v>0</v>
      </c>
      <c r="L44" s="86" t="b">
        <v>0</v>
      </c>
    </row>
    <row r="45" spans="1:12" ht="15">
      <c r="A45" s="86" t="s">
        <v>381</v>
      </c>
      <c r="B45" s="86" t="s">
        <v>380</v>
      </c>
      <c r="C45" s="86">
        <v>5</v>
      </c>
      <c r="D45" s="123">
        <v>0.00218874694531759</v>
      </c>
      <c r="E45" s="123">
        <v>2.811709026696191</v>
      </c>
      <c r="F45" s="86" t="s">
        <v>2060</v>
      </c>
      <c r="G45" s="86" t="b">
        <v>0</v>
      </c>
      <c r="H45" s="86" t="b">
        <v>0</v>
      </c>
      <c r="I45" s="86" t="b">
        <v>0</v>
      </c>
      <c r="J45" s="86" t="b">
        <v>0</v>
      </c>
      <c r="K45" s="86" t="b">
        <v>0</v>
      </c>
      <c r="L45" s="86" t="b">
        <v>0</v>
      </c>
    </row>
    <row r="46" spans="1:12" ht="15">
      <c r="A46" s="86" t="s">
        <v>1760</v>
      </c>
      <c r="B46" s="86" t="s">
        <v>1946</v>
      </c>
      <c r="C46" s="86">
        <v>5</v>
      </c>
      <c r="D46" s="123">
        <v>0.00218874694531759</v>
      </c>
      <c r="E46" s="123">
        <v>2.134102073975698</v>
      </c>
      <c r="F46" s="86" t="s">
        <v>2060</v>
      </c>
      <c r="G46" s="86" t="b">
        <v>0</v>
      </c>
      <c r="H46" s="86" t="b">
        <v>0</v>
      </c>
      <c r="I46" s="86" t="b">
        <v>0</v>
      </c>
      <c r="J46" s="86" t="b">
        <v>0</v>
      </c>
      <c r="K46" s="86" t="b">
        <v>0</v>
      </c>
      <c r="L46" s="86" t="b">
        <v>0</v>
      </c>
    </row>
    <row r="47" spans="1:12" ht="15">
      <c r="A47" s="86" t="s">
        <v>367</v>
      </c>
      <c r="B47" s="86" t="s">
        <v>366</v>
      </c>
      <c r="C47" s="86">
        <v>4</v>
      </c>
      <c r="D47" s="123">
        <v>0.00186521088920405</v>
      </c>
      <c r="E47" s="123">
        <v>2.0335577763125476</v>
      </c>
      <c r="F47" s="86" t="s">
        <v>2060</v>
      </c>
      <c r="G47" s="86" t="b">
        <v>0</v>
      </c>
      <c r="H47" s="86" t="b">
        <v>0</v>
      </c>
      <c r="I47" s="86" t="b">
        <v>0</v>
      </c>
      <c r="J47" s="86" t="b">
        <v>0</v>
      </c>
      <c r="K47" s="86" t="b">
        <v>0</v>
      </c>
      <c r="L47" s="86" t="b">
        <v>0</v>
      </c>
    </row>
    <row r="48" spans="1:12" ht="15">
      <c r="A48" s="86" t="s">
        <v>1960</v>
      </c>
      <c r="B48" s="86" t="s">
        <v>1762</v>
      </c>
      <c r="C48" s="86">
        <v>3</v>
      </c>
      <c r="D48" s="123">
        <v>0.0015093431138166792</v>
      </c>
      <c r="E48" s="123">
        <v>1.4812952533470003</v>
      </c>
      <c r="F48" s="86" t="s">
        <v>2060</v>
      </c>
      <c r="G48" s="86" t="b">
        <v>0</v>
      </c>
      <c r="H48" s="86" t="b">
        <v>0</v>
      </c>
      <c r="I48" s="86" t="b">
        <v>0</v>
      </c>
      <c r="J48" s="86" t="b">
        <v>0</v>
      </c>
      <c r="K48" s="86" t="b">
        <v>0</v>
      </c>
      <c r="L48" s="86" t="b">
        <v>0</v>
      </c>
    </row>
    <row r="49" spans="1:12" ht="15">
      <c r="A49" s="86" t="s">
        <v>365</v>
      </c>
      <c r="B49" s="86" t="s">
        <v>291</v>
      </c>
      <c r="C49" s="86">
        <v>3</v>
      </c>
      <c r="D49" s="123">
        <v>0.0015093431138166792</v>
      </c>
      <c r="E49" s="123">
        <v>2.1427022457376155</v>
      </c>
      <c r="F49" s="86" t="s">
        <v>2060</v>
      </c>
      <c r="G49" s="86" t="b">
        <v>0</v>
      </c>
      <c r="H49" s="86" t="b">
        <v>0</v>
      </c>
      <c r="I49" s="86" t="b">
        <v>0</v>
      </c>
      <c r="J49" s="86" t="b">
        <v>0</v>
      </c>
      <c r="K49" s="86" t="b">
        <v>0</v>
      </c>
      <c r="L49" s="86" t="b">
        <v>0</v>
      </c>
    </row>
    <row r="50" spans="1:12" ht="15">
      <c r="A50" s="86" t="s">
        <v>1945</v>
      </c>
      <c r="B50" s="86" t="s">
        <v>1965</v>
      </c>
      <c r="C50" s="86">
        <v>3</v>
      </c>
      <c r="D50" s="123">
        <v>0.0015093431138166792</v>
      </c>
      <c r="E50" s="123">
        <v>2.6075890440402665</v>
      </c>
      <c r="F50" s="86" t="s">
        <v>2060</v>
      </c>
      <c r="G50" s="86" t="b">
        <v>1</v>
      </c>
      <c r="H50" s="86" t="b">
        <v>0</v>
      </c>
      <c r="I50" s="86" t="b">
        <v>0</v>
      </c>
      <c r="J50" s="86" t="b">
        <v>0</v>
      </c>
      <c r="K50" s="86" t="b">
        <v>0</v>
      </c>
      <c r="L50" s="86" t="b">
        <v>0</v>
      </c>
    </row>
    <row r="51" spans="1:12" ht="15">
      <c r="A51" s="86" t="s">
        <v>1965</v>
      </c>
      <c r="B51" s="86" t="s">
        <v>1734</v>
      </c>
      <c r="C51" s="86">
        <v>3</v>
      </c>
      <c r="D51" s="123">
        <v>0.0015093431138166792</v>
      </c>
      <c r="E51" s="123">
        <v>2.6075890440402665</v>
      </c>
      <c r="F51" s="86" t="s">
        <v>2060</v>
      </c>
      <c r="G51" s="86" t="b">
        <v>0</v>
      </c>
      <c r="H51" s="86" t="b">
        <v>0</v>
      </c>
      <c r="I51" s="86" t="b">
        <v>0</v>
      </c>
      <c r="J51" s="86" t="b">
        <v>0</v>
      </c>
      <c r="K51" s="86" t="b">
        <v>0</v>
      </c>
      <c r="L51" s="86" t="b">
        <v>0</v>
      </c>
    </row>
    <row r="52" spans="1:12" ht="15">
      <c r="A52" s="86" t="s">
        <v>1734</v>
      </c>
      <c r="B52" s="86" t="s">
        <v>1966</v>
      </c>
      <c r="C52" s="86">
        <v>3</v>
      </c>
      <c r="D52" s="123">
        <v>0.0015093431138166792</v>
      </c>
      <c r="E52" s="123">
        <v>2.6075890440402665</v>
      </c>
      <c r="F52" s="86" t="s">
        <v>2060</v>
      </c>
      <c r="G52" s="86" t="b">
        <v>0</v>
      </c>
      <c r="H52" s="86" t="b">
        <v>0</v>
      </c>
      <c r="I52" s="86" t="b">
        <v>0</v>
      </c>
      <c r="J52" s="86" t="b">
        <v>0</v>
      </c>
      <c r="K52" s="86" t="b">
        <v>0</v>
      </c>
      <c r="L52" s="86" t="b">
        <v>0</v>
      </c>
    </row>
    <row r="53" spans="1:12" ht="15">
      <c r="A53" s="86" t="s">
        <v>1966</v>
      </c>
      <c r="B53" s="86" t="s">
        <v>1764</v>
      </c>
      <c r="C53" s="86">
        <v>3</v>
      </c>
      <c r="D53" s="123">
        <v>0.0015093431138166792</v>
      </c>
      <c r="E53" s="123">
        <v>2.51067903103221</v>
      </c>
      <c r="F53" s="86" t="s">
        <v>2060</v>
      </c>
      <c r="G53" s="86" t="b">
        <v>0</v>
      </c>
      <c r="H53" s="86" t="b">
        <v>0</v>
      </c>
      <c r="I53" s="86" t="b">
        <v>0</v>
      </c>
      <c r="J53" s="86" t="b">
        <v>0</v>
      </c>
      <c r="K53" s="86" t="b">
        <v>0</v>
      </c>
      <c r="L53" s="86" t="b">
        <v>0</v>
      </c>
    </row>
    <row r="54" spans="1:12" ht="15">
      <c r="A54" s="86" t="s">
        <v>1764</v>
      </c>
      <c r="B54" s="86" t="s">
        <v>1967</v>
      </c>
      <c r="C54" s="86">
        <v>3</v>
      </c>
      <c r="D54" s="123">
        <v>0.0015093431138166792</v>
      </c>
      <c r="E54" s="123">
        <v>2.51067903103221</v>
      </c>
      <c r="F54" s="86" t="s">
        <v>2060</v>
      </c>
      <c r="G54" s="86" t="b">
        <v>0</v>
      </c>
      <c r="H54" s="86" t="b">
        <v>0</v>
      </c>
      <c r="I54" s="86" t="b">
        <v>0</v>
      </c>
      <c r="J54" s="86" t="b">
        <v>0</v>
      </c>
      <c r="K54" s="86" t="b">
        <v>0</v>
      </c>
      <c r="L54" s="86" t="b">
        <v>0</v>
      </c>
    </row>
    <row r="55" spans="1:12" ht="15">
      <c r="A55" s="86" t="s">
        <v>1967</v>
      </c>
      <c r="B55" s="86" t="s">
        <v>1948</v>
      </c>
      <c r="C55" s="86">
        <v>3</v>
      </c>
      <c r="D55" s="123">
        <v>0.0015093431138166792</v>
      </c>
      <c r="E55" s="123">
        <v>2.7325277806485664</v>
      </c>
      <c r="F55" s="86" t="s">
        <v>2060</v>
      </c>
      <c r="G55" s="86" t="b">
        <v>0</v>
      </c>
      <c r="H55" s="86" t="b">
        <v>0</v>
      </c>
      <c r="I55" s="86" t="b">
        <v>0</v>
      </c>
      <c r="J55" s="86" t="b">
        <v>0</v>
      </c>
      <c r="K55" s="86" t="b">
        <v>0</v>
      </c>
      <c r="L55" s="86" t="b">
        <v>0</v>
      </c>
    </row>
    <row r="56" spans="1:12" ht="15">
      <c r="A56" s="86" t="s">
        <v>1948</v>
      </c>
      <c r="B56" s="86" t="s">
        <v>1968</v>
      </c>
      <c r="C56" s="86">
        <v>3</v>
      </c>
      <c r="D56" s="123">
        <v>0.0015093431138166792</v>
      </c>
      <c r="E56" s="123">
        <v>2.7325277806485664</v>
      </c>
      <c r="F56" s="86" t="s">
        <v>2060</v>
      </c>
      <c r="G56" s="86" t="b">
        <v>0</v>
      </c>
      <c r="H56" s="86" t="b">
        <v>0</v>
      </c>
      <c r="I56" s="86" t="b">
        <v>0</v>
      </c>
      <c r="J56" s="86" t="b">
        <v>0</v>
      </c>
      <c r="K56" s="86" t="b">
        <v>0</v>
      </c>
      <c r="L56" s="86" t="b">
        <v>0</v>
      </c>
    </row>
    <row r="57" spans="1:12" ht="15">
      <c r="A57" s="86" t="s">
        <v>1968</v>
      </c>
      <c r="B57" s="86" t="s">
        <v>1969</v>
      </c>
      <c r="C57" s="86">
        <v>3</v>
      </c>
      <c r="D57" s="123">
        <v>0.0015093431138166792</v>
      </c>
      <c r="E57" s="123">
        <v>3.0335577763125476</v>
      </c>
      <c r="F57" s="86" t="s">
        <v>2060</v>
      </c>
      <c r="G57" s="86" t="b">
        <v>0</v>
      </c>
      <c r="H57" s="86" t="b">
        <v>0</v>
      </c>
      <c r="I57" s="86" t="b">
        <v>0</v>
      </c>
      <c r="J57" s="86" t="b">
        <v>0</v>
      </c>
      <c r="K57" s="86" t="b">
        <v>0</v>
      </c>
      <c r="L57" s="86" t="b">
        <v>0</v>
      </c>
    </row>
    <row r="58" spans="1:12" ht="15">
      <c r="A58" s="86" t="s">
        <v>1969</v>
      </c>
      <c r="B58" s="86" t="s">
        <v>1949</v>
      </c>
      <c r="C58" s="86">
        <v>3</v>
      </c>
      <c r="D58" s="123">
        <v>0.0015093431138166792</v>
      </c>
      <c r="E58" s="123">
        <v>2.7325277806485664</v>
      </c>
      <c r="F58" s="86" t="s">
        <v>2060</v>
      </c>
      <c r="G58" s="86" t="b">
        <v>0</v>
      </c>
      <c r="H58" s="86" t="b">
        <v>0</v>
      </c>
      <c r="I58" s="86" t="b">
        <v>0</v>
      </c>
      <c r="J58" s="86" t="b">
        <v>0</v>
      </c>
      <c r="K58" s="86" t="b">
        <v>0</v>
      </c>
      <c r="L58" s="86" t="b">
        <v>0</v>
      </c>
    </row>
    <row r="59" spans="1:12" ht="15">
      <c r="A59" s="86" t="s">
        <v>1949</v>
      </c>
      <c r="B59" s="86" t="s">
        <v>1970</v>
      </c>
      <c r="C59" s="86">
        <v>3</v>
      </c>
      <c r="D59" s="123">
        <v>0.0015093431138166792</v>
      </c>
      <c r="E59" s="123">
        <v>2.7325277806485664</v>
      </c>
      <c r="F59" s="86" t="s">
        <v>2060</v>
      </c>
      <c r="G59" s="86" t="b">
        <v>0</v>
      </c>
      <c r="H59" s="86" t="b">
        <v>0</v>
      </c>
      <c r="I59" s="86" t="b">
        <v>0</v>
      </c>
      <c r="J59" s="86" t="b">
        <v>0</v>
      </c>
      <c r="K59" s="86" t="b">
        <v>0</v>
      </c>
      <c r="L59" s="86" t="b">
        <v>0</v>
      </c>
    </row>
    <row r="60" spans="1:12" ht="15">
      <c r="A60" s="86" t="s">
        <v>1970</v>
      </c>
      <c r="B60" s="86" t="s">
        <v>1971</v>
      </c>
      <c r="C60" s="86">
        <v>3</v>
      </c>
      <c r="D60" s="123">
        <v>0.0015093431138166792</v>
      </c>
      <c r="E60" s="123">
        <v>3.0335577763125476</v>
      </c>
      <c r="F60" s="86" t="s">
        <v>2060</v>
      </c>
      <c r="G60" s="86" t="b">
        <v>0</v>
      </c>
      <c r="H60" s="86" t="b">
        <v>0</v>
      </c>
      <c r="I60" s="86" t="b">
        <v>0</v>
      </c>
      <c r="J60" s="86" t="b">
        <v>0</v>
      </c>
      <c r="K60" s="86" t="b">
        <v>0</v>
      </c>
      <c r="L60" s="86" t="b">
        <v>0</v>
      </c>
    </row>
    <row r="61" spans="1:12" ht="15">
      <c r="A61" s="86" t="s">
        <v>1971</v>
      </c>
      <c r="B61" s="86" t="s">
        <v>1953</v>
      </c>
      <c r="C61" s="86">
        <v>3</v>
      </c>
      <c r="D61" s="123">
        <v>0.0015093431138166792</v>
      </c>
      <c r="E61" s="123">
        <v>2.811709026696191</v>
      </c>
      <c r="F61" s="86" t="s">
        <v>2060</v>
      </c>
      <c r="G61" s="86" t="b">
        <v>0</v>
      </c>
      <c r="H61" s="86" t="b">
        <v>0</v>
      </c>
      <c r="I61" s="86" t="b">
        <v>0</v>
      </c>
      <c r="J61" s="86" t="b">
        <v>0</v>
      </c>
      <c r="K61" s="86" t="b">
        <v>0</v>
      </c>
      <c r="L61" s="86" t="b">
        <v>0</v>
      </c>
    </row>
    <row r="62" spans="1:12" ht="15">
      <c r="A62" s="86" t="s">
        <v>1953</v>
      </c>
      <c r="B62" s="86" t="s">
        <v>1972</v>
      </c>
      <c r="C62" s="86">
        <v>3</v>
      </c>
      <c r="D62" s="123">
        <v>0.0015093431138166792</v>
      </c>
      <c r="E62" s="123">
        <v>2.811709026696191</v>
      </c>
      <c r="F62" s="86" t="s">
        <v>2060</v>
      </c>
      <c r="G62" s="86" t="b">
        <v>0</v>
      </c>
      <c r="H62" s="86" t="b">
        <v>0</v>
      </c>
      <c r="I62" s="86" t="b">
        <v>0</v>
      </c>
      <c r="J62" s="86" t="b">
        <v>0</v>
      </c>
      <c r="K62" s="86" t="b">
        <v>0</v>
      </c>
      <c r="L62" s="86" t="b">
        <v>0</v>
      </c>
    </row>
    <row r="63" spans="1:12" ht="15">
      <c r="A63" s="86" t="s">
        <v>1972</v>
      </c>
      <c r="B63" s="86" t="s">
        <v>1973</v>
      </c>
      <c r="C63" s="86">
        <v>3</v>
      </c>
      <c r="D63" s="123">
        <v>0.0015093431138166792</v>
      </c>
      <c r="E63" s="123">
        <v>3.0335577763125476</v>
      </c>
      <c r="F63" s="86" t="s">
        <v>2060</v>
      </c>
      <c r="G63" s="86" t="b">
        <v>0</v>
      </c>
      <c r="H63" s="86" t="b">
        <v>0</v>
      </c>
      <c r="I63" s="86" t="b">
        <v>0</v>
      </c>
      <c r="J63" s="86" t="b">
        <v>0</v>
      </c>
      <c r="K63" s="86" t="b">
        <v>0</v>
      </c>
      <c r="L63" s="86" t="b">
        <v>0</v>
      </c>
    </row>
    <row r="64" spans="1:12" ht="15">
      <c r="A64" s="86" t="s">
        <v>1973</v>
      </c>
      <c r="B64" s="86" t="s">
        <v>1974</v>
      </c>
      <c r="C64" s="86">
        <v>3</v>
      </c>
      <c r="D64" s="123">
        <v>0.0015093431138166792</v>
      </c>
      <c r="E64" s="123">
        <v>3.0335577763125476</v>
      </c>
      <c r="F64" s="86" t="s">
        <v>2060</v>
      </c>
      <c r="G64" s="86" t="b">
        <v>0</v>
      </c>
      <c r="H64" s="86" t="b">
        <v>0</v>
      </c>
      <c r="I64" s="86" t="b">
        <v>0</v>
      </c>
      <c r="J64" s="86" t="b">
        <v>1</v>
      </c>
      <c r="K64" s="86" t="b">
        <v>0</v>
      </c>
      <c r="L64" s="86" t="b">
        <v>0</v>
      </c>
    </row>
    <row r="65" spans="1:12" ht="15">
      <c r="A65" s="86" t="s">
        <v>1974</v>
      </c>
      <c r="B65" s="86" t="s">
        <v>1755</v>
      </c>
      <c r="C65" s="86">
        <v>3</v>
      </c>
      <c r="D65" s="123">
        <v>0.0015093431138166792</v>
      </c>
      <c r="E65" s="123">
        <v>1.4853731657674396</v>
      </c>
      <c r="F65" s="86" t="s">
        <v>2060</v>
      </c>
      <c r="G65" s="86" t="b">
        <v>1</v>
      </c>
      <c r="H65" s="86" t="b">
        <v>0</v>
      </c>
      <c r="I65" s="86" t="b">
        <v>0</v>
      </c>
      <c r="J65" s="86" t="b">
        <v>0</v>
      </c>
      <c r="K65" s="86" t="b">
        <v>0</v>
      </c>
      <c r="L65" s="86" t="b">
        <v>0</v>
      </c>
    </row>
    <row r="66" spans="1:12" ht="15">
      <c r="A66" s="86" t="s">
        <v>1755</v>
      </c>
      <c r="B66" s="86" t="s">
        <v>1975</v>
      </c>
      <c r="C66" s="86">
        <v>3</v>
      </c>
      <c r="D66" s="123">
        <v>0.0015093431138166792</v>
      </c>
      <c r="E66" s="123">
        <v>1.4853731657674396</v>
      </c>
      <c r="F66" s="86" t="s">
        <v>2060</v>
      </c>
      <c r="G66" s="86" t="b">
        <v>0</v>
      </c>
      <c r="H66" s="86" t="b">
        <v>0</v>
      </c>
      <c r="I66" s="86" t="b">
        <v>0</v>
      </c>
      <c r="J66" s="86" t="b">
        <v>0</v>
      </c>
      <c r="K66" s="86" t="b">
        <v>0</v>
      </c>
      <c r="L66" s="86" t="b">
        <v>0</v>
      </c>
    </row>
    <row r="67" spans="1:12" ht="15">
      <c r="A67" s="86" t="s">
        <v>1975</v>
      </c>
      <c r="B67" s="86" t="s">
        <v>1976</v>
      </c>
      <c r="C67" s="86">
        <v>3</v>
      </c>
      <c r="D67" s="123">
        <v>0.0015093431138166792</v>
      </c>
      <c r="E67" s="123">
        <v>3.0335577763125476</v>
      </c>
      <c r="F67" s="86" t="s">
        <v>2060</v>
      </c>
      <c r="G67" s="86" t="b">
        <v>0</v>
      </c>
      <c r="H67" s="86" t="b">
        <v>0</v>
      </c>
      <c r="I67" s="86" t="b">
        <v>0</v>
      </c>
      <c r="J67" s="86" t="b">
        <v>0</v>
      </c>
      <c r="K67" s="86" t="b">
        <v>0</v>
      </c>
      <c r="L67" s="86" t="b">
        <v>0</v>
      </c>
    </row>
    <row r="68" spans="1:12" ht="15">
      <c r="A68" s="86" t="s">
        <v>1976</v>
      </c>
      <c r="B68" s="86" t="s">
        <v>1950</v>
      </c>
      <c r="C68" s="86">
        <v>3</v>
      </c>
      <c r="D68" s="123">
        <v>0.0015093431138166792</v>
      </c>
      <c r="E68" s="123">
        <v>2.7325277806485664</v>
      </c>
      <c r="F68" s="86" t="s">
        <v>2060</v>
      </c>
      <c r="G68" s="86" t="b">
        <v>0</v>
      </c>
      <c r="H68" s="86" t="b">
        <v>0</v>
      </c>
      <c r="I68" s="86" t="b">
        <v>0</v>
      </c>
      <c r="J68" s="86" t="b">
        <v>0</v>
      </c>
      <c r="K68" s="86" t="b">
        <v>0</v>
      </c>
      <c r="L68" s="86" t="b">
        <v>0</v>
      </c>
    </row>
    <row r="69" spans="1:12" ht="15">
      <c r="A69" s="86" t="s">
        <v>1950</v>
      </c>
      <c r="B69" s="86" t="s">
        <v>1977</v>
      </c>
      <c r="C69" s="86">
        <v>3</v>
      </c>
      <c r="D69" s="123">
        <v>0.0015093431138166792</v>
      </c>
      <c r="E69" s="123">
        <v>2.7325277806485664</v>
      </c>
      <c r="F69" s="86" t="s">
        <v>2060</v>
      </c>
      <c r="G69" s="86" t="b">
        <v>0</v>
      </c>
      <c r="H69" s="86" t="b">
        <v>0</v>
      </c>
      <c r="I69" s="86" t="b">
        <v>0</v>
      </c>
      <c r="J69" s="86" t="b">
        <v>0</v>
      </c>
      <c r="K69" s="86" t="b">
        <v>0</v>
      </c>
      <c r="L69" s="86" t="b">
        <v>0</v>
      </c>
    </row>
    <row r="70" spans="1:12" ht="15">
      <c r="A70" s="86" t="s">
        <v>1977</v>
      </c>
      <c r="B70" s="86" t="s">
        <v>1751</v>
      </c>
      <c r="C70" s="86">
        <v>3</v>
      </c>
      <c r="D70" s="123">
        <v>0.0015093431138166792</v>
      </c>
      <c r="E70" s="123">
        <v>1.4614610083620283</v>
      </c>
      <c r="F70" s="86" t="s">
        <v>2060</v>
      </c>
      <c r="G70" s="86" t="b">
        <v>0</v>
      </c>
      <c r="H70" s="86" t="b">
        <v>0</v>
      </c>
      <c r="I70" s="86" t="b">
        <v>0</v>
      </c>
      <c r="J70" s="86" t="b">
        <v>0</v>
      </c>
      <c r="K70" s="86" t="b">
        <v>0</v>
      </c>
      <c r="L70" s="86" t="b">
        <v>0</v>
      </c>
    </row>
    <row r="71" spans="1:12" ht="15">
      <c r="A71" s="86" t="s">
        <v>1752</v>
      </c>
      <c r="B71" s="86" t="s">
        <v>1728</v>
      </c>
      <c r="C71" s="86">
        <v>3</v>
      </c>
      <c r="D71" s="123">
        <v>0.0015093431138166792</v>
      </c>
      <c r="E71" s="123">
        <v>-0.09494919097540873</v>
      </c>
      <c r="F71" s="86" t="s">
        <v>2060</v>
      </c>
      <c r="G71" s="86" t="b">
        <v>0</v>
      </c>
      <c r="H71" s="86" t="b">
        <v>0</v>
      </c>
      <c r="I71" s="86" t="b">
        <v>0</v>
      </c>
      <c r="J71" s="86" t="b">
        <v>0</v>
      </c>
      <c r="K71" s="86" t="b">
        <v>0</v>
      </c>
      <c r="L71" s="86" t="b">
        <v>0</v>
      </c>
    </row>
    <row r="72" spans="1:12" ht="15">
      <c r="A72" s="86" t="s">
        <v>1728</v>
      </c>
      <c r="B72" s="86" t="s">
        <v>1734</v>
      </c>
      <c r="C72" s="86">
        <v>3</v>
      </c>
      <c r="D72" s="123">
        <v>0.0015093431138166792</v>
      </c>
      <c r="E72" s="123">
        <v>1.0472838008193053</v>
      </c>
      <c r="F72" s="86" t="s">
        <v>2060</v>
      </c>
      <c r="G72" s="86" t="b">
        <v>0</v>
      </c>
      <c r="H72" s="86" t="b">
        <v>0</v>
      </c>
      <c r="I72" s="86" t="b">
        <v>0</v>
      </c>
      <c r="J72" s="86" t="b">
        <v>0</v>
      </c>
      <c r="K72" s="86" t="b">
        <v>0</v>
      </c>
      <c r="L72" s="86" t="b">
        <v>0</v>
      </c>
    </row>
    <row r="73" spans="1:12" ht="15">
      <c r="A73" s="86" t="s">
        <v>1734</v>
      </c>
      <c r="B73" s="86" t="s">
        <v>1729</v>
      </c>
      <c r="C73" s="86">
        <v>3</v>
      </c>
      <c r="D73" s="123">
        <v>0.0015093431138166792</v>
      </c>
      <c r="E73" s="123">
        <v>1.005529052712304</v>
      </c>
      <c r="F73" s="86" t="s">
        <v>2060</v>
      </c>
      <c r="G73" s="86" t="b">
        <v>0</v>
      </c>
      <c r="H73" s="86" t="b">
        <v>0</v>
      </c>
      <c r="I73" s="86" t="b">
        <v>0</v>
      </c>
      <c r="J73" s="86" t="b">
        <v>0</v>
      </c>
      <c r="K73" s="86" t="b">
        <v>1</v>
      </c>
      <c r="L73" s="86" t="b">
        <v>0</v>
      </c>
    </row>
    <row r="74" spans="1:12" ht="15">
      <c r="A74" s="86" t="s">
        <v>1729</v>
      </c>
      <c r="B74" s="86" t="s">
        <v>1735</v>
      </c>
      <c r="C74" s="86">
        <v>3</v>
      </c>
      <c r="D74" s="123">
        <v>0.0015093431138166792</v>
      </c>
      <c r="E74" s="123">
        <v>-0.13552858117447528</v>
      </c>
      <c r="F74" s="86" t="s">
        <v>2060</v>
      </c>
      <c r="G74" s="86" t="b">
        <v>0</v>
      </c>
      <c r="H74" s="86" t="b">
        <v>1</v>
      </c>
      <c r="I74" s="86" t="b">
        <v>0</v>
      </c>
      <c r="J74" s="86" t="b">
        <v>0</v>
      </c>
      <c r="K74" s="86" t="b">
        <v>0</v>
      </c>
      <c r="L74" s="86" t="b">
        <v>0</v>
      </c>
    </row>
    <row r="75" spans="1:12" ht="15">
      <c r="A75" s="86" t="s">
        <v>291</v>
      </c>
      <c r="B75" s="86" t="s">
        <v>373</v>
      </c>
      <c r="C75" s="86">
        <v>3</v>
      </c>
      <c r="D75" s="123">
        <v>0.0015093431138166792</v>
      </c>
      <c r="E75" s="123">
        <v>1.0202523095330103</v>
      </c>
      <c r="F75" s="86" t="s">
        <v>2060</v>
      </c>
      <c r="G75" s="86" t="b">
        <v>0</v>
      </c>
      <c r="H75" s="86" t="b">
        <v>0</v>
      </c>
      <c r="I75" s="86" t="b">
        <v>0</v>
      </c>
      <c r="J75" s="86" t="b">
        <v>0</v>
      </c>
      <c r="K75" s="86" t="b">
        <v>0</v>
      </c>
      <c r="L75" s="86" t="b">
        <v>0</v>
      </c>
    </row>
    <row r="76" spans="1:12" ht="15">
      <c r="A76" s="86" t="s">
        <v>1980</v>
      </c>
      <c r="B76" s="86" t="s">
        <v>1760</v>
      </c>
      <c r="C76" s="86">
        <v>3</v>
      </c>
      <c r="D76" s="123">
        <v>0.0015093431138166792</v>
      </c>
      <c r="E76" s="123">
        <v>2.255406525928904</v>
      </c>
      <c r="F76" s="86" t="s">
        <v>2060</v>
      </c>
      <c r="G76" s="86" t="b">
        <v>0</v>
      </c>
      <c r="H76" s="86" t="b">
        <v>0</v>
      </c>
      <c r="I76" s="86" t="b">
        <v>0</v>
      </c>
      <c r="J76" s="86" t="b">
        <v>0</v>
      </c>
      <c r="K76" s="86" t="b">
        <v>0</v>
      </c>
      <c r="L76" s="86" t="b">
        <v>0</v>
      </c>
    </row>
    <row r="77" spans="1:12" ht="15">
      <c r="A77" s="86" t="s">
        <v>1729</v>
      </c>
      <c r="B77" s="86" t="s">
        <v>1982</v>
      </c>
      <c r="C77" s="86">
        <v>3</v>
      </c>
      <c r="D77" s="123">
        <v>0.0015093431138166792</v>
      </c>
      <c r="E77" s="123">
        <v>1.420773919592812</v>
      </c>
      <c r="F77" s="86" t="s">
        <v>2060</v>
      </c>
      <c r="G77" s="86" t="b">
        <v>0</v>
      </c>
      <c r="H77" s="86" t="b">
        <v>1</v>
      </c>
      <c r="I77" s="86" t="b">
        <v>0</v>
      </c>
      <c r="J77" s="86" t="b">
        <v>0</v>
      </c>
      <c r="K77" s="86" t="b">
        <v>0</v>
      </c>
      <c r="L77" s="86" t="b">
        <v>0</v>
      </c>
    </row>
    <row r="78" spans="1:12" ht="15">
      <c r="A78" s="86" t="s">
        <v>1982</v>
      </c>
      <c r="B78" s="86" t="s">
        <v>1983</v>
      </c>
      <c r="C78" s="86">
        <v>3</v>
      </c>
      <c r="D78" s="123">
        <v>0.0015093431138166792</v>
      </c>
      <c r="E78" s="123">
        <v>3.0335577763125476</v>
      </c>
      <c r="F78" s="86" t="s">
        <v>2060</v>
      </c>
      <c r="G78" s="86" t="b">
        <v>0</v>
      </c>
      <c r="H78" s="86" t="b">
        <v>0</v>
      </c>
      <c r="I78" s="86" t="b">
        <v>0</v>
      </c>
      <c r="J78" s="86" t="b">
        <v>0</v>
      </c>
      <c r="K78" s="86" t="b">
        <v>0</v>
      </c>
      <c r="L78" s="86" t="b">
        <v>0</v>
      </c>
    </row>
    <row r="79" spans="1:12" ht="15">
      <c r="A79" s="86" t="s">
        <v>1983</v>
      </c>
      <c r="B79" s="86" t="s">
        <v>1984</v>
      </c>
      <c r="C79" s="86">
        <v>3</v>
      </c>
      <c r="D79" s="123">
        <v>0.0015093431138166792</v>
      </c>
      <c r="E79" s="123">
        <v>3.0335577763125476</v>
      </c>
      <c r="F79" s="86" t="s">
        <v>2060</v>
      </c>
      <c r="G79" s="86" t="b">
        <v>0</v>
      </c>
      <c r="H79" s="86" t="b">
        <v>0</v>
      </c>
      <c r="I79" s="86" t="b">
        <v>0</v>
      </c>
      <c r="J79" s="86" t="b">
        <v>0</v>
      </c>
      <c r="K79" s="86" t="b">
        <v>0</v>
      </c>
      <c r="L79" s="86" t="b">
        <v>0</v>
      </c>
    </row>
    <row r="80" spans="1:12" ht="15">
      <c r="A80" s="86" t="s">
        <v>1984</v>
      </c>
      <c r="B80" s="86" t="s">
        <v>1985</v>
      </c>
      <c r="C80" s="86">
        <v>3</v>
      </c>
      <c r="D80" s="123">
        <v>0.0015093431138166792</v>
      </c>
      <c r="E80" s="123">
        <v>3.0335577763125476</v>
      </c>
      <c r="F80" s="86" t="s">
        <v>2060</v>
      </c>
      <c r="G80" s="86" t="b">
        <v>0</v>
      </c>
      <c r="H80" s="86" t="b">
        <v>0</v>
      </c>
      <c r="I80" s="86" t="b">
        <v>0</v>
      </c>
      <c r="J80" s="86" t="b">
        <v>0</v>
      </c>
      <c r="K80" s="86" t="b">
        <v>0</v>
      </c>
      <c r="L80" s="86" t="b">
        <v>0</v>
      </c>
    </row>
    <row r="81" spans="1:12" ht="15">
      <c r="A81" s="86" t="s">
        <v>1985</v>
      </c>
      <c r="B81" s="86" t="s">
        <v>1950</v>
      </c>
      <c r="C81" s="86">
        <v>3</v>
      </c>
      <c r="D81" s="123">
        <v>0.0015093431138166792</v>
      </c>
      <c r="E81" s="123">
        <v>2.7325277806485664</v>
      </c>
      <c r="F81" s="86" t="s">
        <v>2060</v>
      </c>
      <c r="G81" s="86" t="b">
        <v>0</v>
      </c>
      <c r="H81" s="86" t="b">
        <v>0</v>
      </c>
      <c r="I81" s="86" t="b">
        <v>0</v>
      </c>
      <c r="J81" s="86" t="b">
        <v>0</v>
      </c>
      <c r="K81" s="86" t="b">
        <v>0</v>
      </c>
      <c r="L81" s="86" t="b">
        <v>0</v>
      </c>
    </row>
    <row r="82" spans="1:12" ht="15">
      <c r="A82" s="86" t="s">
        <v>1950</v>
      </c>
      <c r="B82" s="86" t="s">
        <v>1986</v>
      </c>
      <c r="C82" s="86">
        <v>3</v>
      </c>
      <c r="D82" s="123">
        <v>0.0015093431138166792</v>
      </c>
      <c r="E82" s="123">
        <v>2.7325277806485664</v>
      </c>
      <c r="F82" s="86" t="s">
        <v>2060</v>
      </c>
      <c r="G82" s="86" t="b">
        <v>0</v>
      </c>
      <c r="H82" s="86" t="b">
        <v>0</v>
      </c>
      <c r="I82" s="86" t="b">
        <v>0</v>
      </c>
      <c r="J82" s="86" t="b">
        <v>0</v>
      </c>
      <c r="K82" s="86" t="b">
        <v>0</v>
      </c>
      <c r="L82" s="86" t="b">
        <v>0</v>
      </c>
    </row>
    <row r="83" spans="1:12" ht="15">
      <c r="A83" s="86" t="s">
        <v>1986</v>
      </c>
      <c r="B83" s="86" t="s">
        <v>1987</v>
      </c>
      <c r="C83" s="86">
        <v>3</v>
      </c>
      <c r="D83" s="123">
        <v>0.0015093431138166792</v>
      </c>
      <c r="E83" s="123">
        <v>3.0335577763125476</v>
      </c>
      <c r="F83" s="86" t="s">
        <v>2060</v>
      </c>
      <c r="G83" s="86" t="b">
        <v>0</v>
      </c>
      <c r="H83" s="86" t="b">
        <v>0</v>
      </c>
      <c r="I83" s="86" t="b">
        <v>0</v>
      </c>
      <c r="J83" s="86" t="b">
        <v>0</v>
      </c>
      <c r="K83" s="86" t="b">
        <v>0</v>
      </c>
      <c r="L83" s="86" t="b">
        <v>0</v>
      </c>
    </row>
    <row r="84" spans="1:12" ht="15">
      <c r="A84" s="86" t="s">
        <v>1987</v>
      </c>
      <c r="B84" s="86" t="s">
        <v>1948</v>
      </c>
      <c r="C84" s="86">
        <v>3</v>
      </c>
      <c r="D84" s="123">
        <v>0.0015093431138166792</v>
      </c>
      <c r="E84" s="123">
        <v>2.7325277806485664</v>
      </c>
      <c r="F84" s="86" t="s">
        <v>2060</v>
      </c>
      <c r="G84" s="86" t="b">
        <v>0</v>
      </c>
      <c r="H84" s="86" t="b">
        <v>0</v>
      </c>
      <c r="I84" s="86" t="b">
        <v>0</v>
      </c>
      <c r="J84" s="86" t="b">
        <v>0</v>
      </c>
      <c r="K84" s="86" t="b">
        <v>0</v>
      </c>
      <c r="L84" s="86" t="b">
        <v>0</v>
      </c>
    </row>
    <row r="85" spans="1:12" ht="15">
      <c r="A85" s="86" t="s">
        <v>1948</v>
      </c>
      <c r="B85" s="86" t="s">
        <v>1988</v>
      </c>
      <c r="C85" s="86">
        <v>3</v>
      </c>
      <c r="D85" s="123">
        <v>0.0015093431138166792</v>
      </c>
      <c r="E85" s="123">
        <v>2.7325277806485664</v>
      </c>
      <c r="F85" s="86" t="s">
        <v>2060</v>
      </c>
      <c r="G85" s="86" t="b">
        <v>0</v>
      </c>
      <c r="H85" s="86" t="b">
        <v>0</v>
      </c>
      <c r="I85" s="86" t="b">
        <v>0</v>
      </c>
      <c r="J85" s="86" t="b">
        <v>0</v>
      </c>
      <c r="K85" s="86" t="b">
        <v>0</v>
      </c>
      <c r="L85" s="86" t="b">
        <v>0</v>
      </c>
    </row>
    <row r="86" spans="1:12" ht="15">
      <c r="A86" s="86" t="s">
        <v>1988</v>
      </c>
      <c r="B86" s="86" t="s">
        <v>1949</v>
      </c>
      <c r="C86" s="86">
        <v>3</v>
      </c>
      <c r="D86" s="123">
        <v>0.0015093431138166792</v>
      </c>
      <c r="E86" s="123">
        <v>2.7325277806485664</v>
      </c>
      <c r="F86" s="86" t="s">
        <v>2060</v>
      </c>
      <c r="G86" s="86" t="b">
        <v>0</v>
      </c>
      <c r="H86" s="86" t="b">
        <v>0</v>
      </c>
      <c r="I86" s="86" t="b">
        <v>0</v>
      </c>
      <c r="J86" s="86" t="b">
        <v>0</v>
      </c>
      <c r="K86" s="86" t="b">
        <v>0</v>
      </c>
      <c r="L86" s="86" t="b">
        <v>0</v>
      </c>
    </row>
    <row r="87" spans="1:12" ht="15">
      <c r="A87" s="86" t="s">
        <v>1949</v>
      </c>
      <c r="B87" s="86" t="s">
        <v>1751</v>
      </c>
      <c r="C87" s="86">
        <v>3</v>
      </c>
      <c r="D87" s="123">
        <v>0.0015093431138166792</v>
      </c>
      <c r="E87" s="123">
        <v>1.160431012698047</v>
      </c>
      <c r="F87" s="86" t="s">
        <v>2060</v>
      </c>
      <c r="G87" s="86" t="b">
        <v>0</v>
      </c>
      <c r="H87" s="86" t="b">
        <v>0</v>
      </c>
      <c r="I87" s="86" t="b">
        <v>0</v>
      </c>
      <c r="J87" s="86" t="b">
        <v>0</v>
      </c>
      <c r="K87" s="86" t="b">
        <v>0</v>
      </c>
      <c r="L87" s="86" t="b">
        <v>0</v>
      </c>
    </row>
    <row r="88" spans="1:12" ht="15">
      <c r="A88" s="86" t="s">
        <v>1752</v>
      </c>
      <c r="B88" s="86" t="s">
        <v>1954</v>
      </c>
      <c r="C88" s="86">
        <v>3</v>
      </c>
      <c r="D88" s="123">
        <v>0.0015093431138166792</v>
      </c>
      <c r="E88" s="123">
        <v>1.3404173156372525</v>
      </c>
      <c r="F88" s="86" t="s">
        <v>2060</v>
      </c>
      <c r="G88" s="86" t="b">
        <v>0</v>
      </c>
      <c r="H88" s="86" t="b">
        <v>0</v>
      </c>
      <c r="I88" s="86" t="b">
        <v>0</v>
      </c>
      <c r="J88" s="86" t="b">
        <v>0</v>
      </c>
      <c r="K88" s="86" t="b">
        <v>0</v>
      </c>
      <c r="L88" s="86" t="b">
        <v>0</v>
      </c>
    </row>
    <row r="89" spans="1:12" ht="15">
      <c r="A89" s="86" t="s">
        <v>1954</v>
      </c>
      <c r="B89" s="86" t="s">
        <v>1989</v>
      </c>
      <c r="C89" s="86">
        <v>3</v>
      </c>
      <c r="D89" s="123">
        <v>0.0015093431138166792</v>
      </c>
      <c r="E89" s="123">
        <v>2.9086190397042477</v>
      </c>
      <c r="F89" s="86" t="s">
        <v>2060</v>
      </c>
      <c r="G89" s="86" t="b">
        <v>0</v>
      </c>
      <c r="H89" s="86" t="b">
        <v>0</v>
      </c>
      <c r="I89" s="86" t="b">
        <v>0</v>
      </c>
      <c r="J89" s="86" t="b">
        <v>0</v>
      </c>
      <c r="K89" s="86" t="b">
        <v>0</v>
      </c>
      <c r="L89" s="86" t="b">
        <v>0</v>
      </c>
    </row>
    <row r="90" spans="1:12" ht="15">
      <c r="A90" s="86" t="s">
        <v>1989</v>
      </c>
      <c r="B90" s="86" t="s">
        <v>1751</v>
      </c>
      <c r="C90" s="86">
        <v>3</v>
      </c>
      <c r="D90" s="123">
        <v>0.0015093431138166792</v>
      </c>
      <c r="E90" s="123">
        <v>1.4614610083620283</v>
      </c>
      <c r="F90" s="86" t="s">
        <v>2060</v>
      </c>
      <c r="G90" s="86" t="b">
        <v>0</v>
      </c>
      <c r="H90" s="86" t="b">
        <v>0</v>
      </c>
      <c r="I90" s="86" t="b">
        <v>0</v>
      </c>
      <c r="J90" s="86" t="b">
        <v>0</v>
      </c>
      <c r="K90" s="86" t="b">
        <v>0</v>
      </c>
      <c r="L90" s="86" t="b">
        <v>0</v>
      </c>
    </row>
    <row r="91" spans="1:12" ht="15">
      <c r="A91" s="86" t="s">
        <v>1752</v>
      </c>
      <c r="B91" s="86" t="s">
        <v>1990</v>
      </c>
      <c r="C91" s="86">
        <v>3</v>
      </c>
      <c r="D91" s="123">
        <v>0.0015093431138166792</v>
      </c>
      <c r="E91" s="123">
        <v>1.4653560522455524</v>
      </c>
      <c r="F91" s="86" t="s">
        <v>2060</v>
      </c>
      <c r="G91" s="86" t="b">
        <v>0</v>
      </c>
      <c r="H91" s="86" t="b">
        <v>0</v>
      </c>
      <c r="I91" s="86" t="b">
        <v>0</v>
      </c>
      <c r="J91" s="86" t="b">
        <v>0</v>
      </c>
      <c r="K91" s="86" t="b">
        <v>0</v>
      </c>
      <c r="L91" s="86" t="b">
        <v>0</v>
      </c>
    </row>
    <row r="92" spans="1:12" ht="15">
      <c r="A92" s="86" t="s">
        <v>1990</v>
      </c>
      <c r="B92" s="86" t="s">
        <v>1991</v>
      </c>
      <c r="C92" s="86">
        <v>3</v>
      </c>
      <c r="D92" s="123">
        <v>0.0015093431138166792</v>
      </c>
      <c r="E92" s="123">
        <v>3.0335577763125476</v>
      </c>
      <c r="F92" s="86" t="s">
        <v>2060</v>
      </c>
      <c r="G92" s="86" t="b">
        <v>0</v>
      </c>
      <c r="H92" s="86" t="b">
        <v>0</v>
      </c>
      <c r="I92" s="86" t="b">
        <v>0</v>
      </c>
      <c r="J92" s="86" t="b">
        <v>0</v>
      </c>
      <c r="K92" s="86" t="b">
        <v>0</v>
      </c>
      <c r="L92" s="86" t="b">
        <v>0</v>
      </c>
    </row>
    <row r="93" spans="1:12" ht="15">
      <c r="A93" s="86" t="s">
        <v>1991</v>
      </c>
      <c r="B93" s="86" t="s">
        <v>1992</v>
      </c>
      <c r="C93" s="86">
        <v>3</v>
      </c>
      <c r="D93" s="123">
        <v>0.0015093431138166792</v>
      </c>
      <c r="E93" s="123">
        <v>3.0335577763125476</v>
      </c>
      <c r="F93" s="86" t="s">
        <v>2060</v>
      </c>
      <c r="G93" s="86" t="b">
        <v>0</v>
      </c>
      <c r="H93" s="86" t="b">
        <v>0</v>
      </c>
      <c r="I93" s="86" t="b">
        <v>0</v>
      </c>
      <c r="J93" s="86" t="b">
        <v>0</v>
      </c>
      <c r="K93" s="86" t="b">
        <v>1</v>
      </c>
      <c r="L93" s="86" t="b">
        <v>0</v>
      </c>
    </row>
    <row r="94" spans="1:12" ht="15">
      <c r="A94" s="86" t="s">
        <v>1992</v>
      </c>
      <c r="B94" s="86" t="s">
        <v>1993</v>
      </c>
      <c r="C94" s="86">
        <v>3</v>
      </c>
      <c r="D94" s="123">
        <v>0.0015093431138166792</v>
      </c>
      <c r="E94" s="123">
        <v>3.0335577763125476</v>
      </c>
      <c r="F94" s="86" t="s">
        <v>2060</v>
      </c>
      <c r="G94" s="86" t="b">
        <v>0</v>
      </c>
      <c r="H94" s="86" t="b">
        <v>1</v>
      </c>
      <c r="I94" s="86" t="b">
        <v>0</v>
      </c>
      <c r="J94" s="86" t="b">
        <v>0</v>
      </c>
      <c r="K94" s="86" t="b">
        <v>0</v>
      </c>
      <c r="L94" s="86" t="b">
        <v>0</v>
      </c>
    </row>
    <row r="95" spans="1:12" ht="15">
      <c r="A95" s="86" t="s">
        <v>1993</v>
      </c>
      <c r="B95" s="86" t="s">
        <v>1994</v>
      </c>
      <c r="C95" s="86">
        <v>3</v>
      </c>
      <c r="D95" s="123">
        <v>0.0015093431138166792</v>
      </c>
      <c r="E95" s="123">
        <v>3.0335577763125476</v>
      </c>
      <c r="F95" s="86" t="s">
        <v>2060</v>
      </c>
      <c r="G95" s="86" t="b">
        <v>0</v>
      </c>
      <c r="H95" s="86" t="b">
        <v>0</v>
      </c>
      <c r="I95" s="86" t="b">
        <v>0</v>
      </c>
      <c r="J95" s="86" t="b">
        <v>0</v>
      </c>
      <c r="K95" s="86" t="b">
        <v>0</v>
      </c>
      <c r="L95" s="86" t="b">
        <v>0</v>
      </c>
    </row>
    <row r="96" spans="1:12" ht="15">
      <c r="A96" s="86" t="s">
        <v>1994</v>
      </c>
      <c r="B96" s="86" t="s">
        <v>1728</v>
      </c>
      <c r="C96" s="86">
        <v>3</v>
      </c>
      <c r="D96" s="123">
        <v>0.0015093431138166792</v>
      </c>
      <c r="E96" s="123">
        <v>1.4732525330915862</v>
      </c>
      <c r="F96" s="86" t="s">
        <v>2060</v>
      </c>
      <c r="G96" s="86" t="b">
        <v>0</v>
      </c>
      <c r="H96" s="86" t="b">
        <v>0</v>
      </c>
      <c r="I96" s="86" t="b">
        <v>0</v>
      </c>
      <c r="J96" s="86" t="b">
        <v>0</v>
      </c>
      <c r="K96" s="86" t="b">
        <v>0</v>
      </c>
      <c r="L96" s="86" t="b">
        <v>0</v>
      </c>
    </row>
    <row r="97" spans="1:12" ht="15">
      <c r="A97" s="86" t="s">
        <v>1728</v>
      </c>
      <c r="B97" s="86" t="s">
        <v>1729</v>
      </c>
      <c r="C97" s="86">
        <v>3</v>
      </c>
      <c r="D97" s="123">
        <v>0.0015093431138166792</v>
      </c>
      <c r="E97" s="123">
        <v>-0.12880745823637607</v>
      </c>
      <c r="F97" s="86" t="s">
        <v>2060</v>
      </c>
      <c r="G97" s="86" t="b">
        <v>0</v>
      </c>
      <c r="H97" s="86" t="b">
        <v>0</v>
      </c>
      <c r="I97" s="86" t="b">
        <v>0</v>
      </c>
      <c r="J97" s="86" t="b">
        <v>0</v>
      </c>
      <c r="K97" s="86" t="b">
        <v>1</v>
      </c>
      <c r="L97" s="86" t="b">
        <v>0</v>
      </c>
    </row>
    <row r="98" spans="1:12" ht="15">
      <c r="A98" s="86" t="s">
        <v>1729</v>
      </c>
      <c r="B98" s="86" t="s">
        <v>1730</v>
      </c>
      <c r="C98" s="86">
        <v>3</v>
      </c>
      <c r="D98" s="123">
        <v>0.0015093431138166792</v>
      </c>
      <c r="E98" s="123">
        <v>1.420773919592812</v>
      </c>
      <c r="F98" s="86" t="s">
        <v>2060</v>
      </c>
      <c r="G98" s="86" t="b">
        <v>0</v>
      </c>
      <c r="H98" s="86" t="b">
        <v>1</v>
      </c>
      <c r="I98" s="86" t="b">
        <v>0</v>
      </c>
      <c r="J98" s="86" t="b">
        <v>0</v>
      </c>
      <c r="K98" s="86" t="b">
        <v>0</v>
      </c>
      <c r="L98" s="86" t="b">
        <v>0</v>
      </c>
    </row>
    <row r="99" spans="1:12" ht="15">
      <c r="A99" s="86" t="s">
        <v>1730</v>
      </c>
      <c r="B99" s="86" t="s">
        <v>1731</v>
      </c>
      <c r="C99" s="86">
        <v>3</v>
      </c>
      <c r="D99" s="123">
        <v>0.0015093431138166792</v>
      </c>
      <c r="E99" s="123">
        <v>3.0335577763125476</v>
      </c>
      <c r="F99" s="86" t="s">
        <v>2060</v>
      </c>
      <c r="G99" s="86" t="b">
        <v>0</v>
      </c>
      <c r="H99" s="86" t="b">
        <v>0</v>
      </c>
      <c r="I99" s="86" t="b">
        <v>0</v>
      </c>
      <c r="J99" s="86" t="b">
        <v>0</v>
      </c>
      <c r="K99" s="86" t="b">
        <v>0</v>
      </c>
      <c r="L99" s="86" t="b">
        <v>0</v>
      </c>
    </row>
    <row r="100" spans="1:12" ht="15">
      <c r="A100" s="86" t="s">
        <v>1731</v>
      </c>
      <c r="B100" s="86" t="s">
        <v>1732</v>
      </c>
      <c r="C100" s="86">
        <v>3</v>
      </c>
      <c r="D100" s="123">
        <v>0.0015093431138166792</v>
      </c>
      <c r="E100" s="123">
        <v>3.0335577763125476</v>
      </c>
      <c r="F100" s="86" t="s">
        <v>2060</v>
      </c>
      <c r="G100" s="86" t="b">
        <v>0</v>
      </c>
      <c r="H100" s="86" t="b">
        <v>0</v>
      </c>
      <c r="I100" s="86" t="b">
        <v>0</v>
      </c>
      <c r="J100" s="86" t="b">
        <v>0</v>
      </c>
      <c r="K100" s="86" t="b">
        <v>0</v>
      </c>
      <c r="L100" s="86" t="b">
        <v>0</v>
      </c>
    </row>
    <row r="101" spans="1:12" ht="15">
      <c r="A101" s="86" t="s">
        <v>365</v>
      </c>
      <c r="B101" s="86" t="s">
        <v>366</v>
      </c>
      <c r="C101" s="86">
        <v>3</v>
      </c>
      <c r="D101" s="123">
        <v>0.0015093431138166792</v>
      </c>
      <c r="E101" s="123">
        <v>1.8117090266961913</v>
      </c>
      <c r="F101" s="86" t="s">
        <v>2060</v>
      </c>
      <c r="G101" s="86" t="b">
        <v>0</v>
      </c>
      <c r="H101" s="86" t="b">
        <v>0</v>
      </c>
      <c r="I101" s="86" t="b">
        <v>0</v>
      </c>
      <c r="J101" s="86" t="b">
        <v>0</v>
      </c>
      <c r="K101" s="86" t="b">
        <v>0</v>
      </c>
      <c r="L101" s="86" t="b">
        <v>0</v>
      </c>
    </row>
    <row r="102" spans="1:12" ht="15">
      <c r="A102" s="86" t="s">
        <v>372</v>
      </c>
      <c r="B102" s="86" t="s">
        <v>371</v>
      </c>
      <c r="C102" s="86">
        <v>3</v>
      </c>
      <c r="D102" s="123">
        <v>0.0015093431138166792</v>
      </c>
      <c r="E102" s="123">
        <v>3.0335577763125476</v>
      </c>
      <c r="F102" s="86" t="s">
        <v>2060</v>
      </c>
      <c r="G102" s="86" t="b">
        <v>0</v>
      </c>
      <c r="H102" s="86" t="b">
        <v>0</v>
      </c>
      <c r="I102" s="86" t="b">
        <v>0</v>
      </c>
      <c r="J102" s="86" t="b">
        <v>0</v>
      </c>
      <c r="K102" s="86" t="b">
        <v>0</v>
      </c>
      <c r="L102" s="86" t="b">
        <v>0</v>
      </c>
    </row>
    <row r="103" spans="1:12" ht="15">
      <c r="A103" s="86" t="s">
        <v>363</v>
      </c>
      <c r="B103" s="86" t="s">
        <v>291</v>
      </c>
      <c r="C103" s="86">
        <v>2</v>
      </c>
      <c r="D103" s="123">
        <v>0.0011099949529485076</v>
      </c>
      <c r="E103" s="123">
        <v>2.665580991017953</v>
      </c>
      <c r="F103" s="86" t="s">
        <v>2060</v>
      </c>
      <c r="G103" s="86" t="b">
        <v>0</v>
      </c>
      <c r="H103" s="86" t="b">
        <v>0</v>
      </c>
      <c r="I103" s="86" t="b">
        <v>0</v>
      </c>
      <c r="J103" s="86" t="b">
        <v>0</v>
      </c>
      <c r="K103" s="86" t="b">
        <v>0</v>
      </c>
      <c r="L103" s="86" t="b">
        <v>0</v>
      </c>
    </row>
    <row r="104" spans="1:12" ht="15">
      <c r="A104" s="86" t="s">
        <v>373</v>
      </c>
      <c r="B104" s="86" t="s">
        <v>365</v>
      </c>
      <c r="C104" s="86">
        <v>2</v>
      </c>
      <c r="D104" s="123">
        <v>0.0011099949529485076</v>
      </c>
      <c r="E104" s="123">
        <v>1.6503410244612162</v>
      </c>
      <c r="F104" s="86" t="s">
        <v>2060</v>
      </c>
      <c r="G104" s="86" t="b">
        <v>0</v>
      </c>
      <c r="H104" s="86" t="b">
        <v>0</v>
      </c>
      <c r="I104" s="86" t="b">
        <v>0</v>
      </c>
      <c r="J104" s="86" t="b">
        <v>0</v>
      </c>
      <c r="K104" s="86" t="b">
        <v>0</v>
      </c>
      <c r="L104" s="86" t="b">
        <v>0</v>
      </c>
    </row>
    <row r="105" spans="1:12" ht="15">
      <c r="A105" s="86" t="s">
        <v>373</v>
      </c>
      <c r="B105" s="86" t="s">
        <v>2012</v>
      </c>
      <c r="C105" s="86">
        <v>2</v>
      </c>
      <c r="D105" s="123">
        <v>0.0011099949529485076</v>
      </c>
      <c r="E105" s="123">
        <v>2.0482810331332537</v>
      </c>
      <c r="F105" s="86" t="s">
        <v>2060</v>
      </c>
      <c r="G105" s="86" t="b">
        <v>0</v>
      </c>
      <c r="H105" s="86" t="b">
        <v>0</v>
      </c>
      <c r="I105" s="86" t="b">
        <v>0</v>
      </c>
      <c r="J105" s="86" t="b">
        <v>0</v>
      </c>
      <c r="K105" s="86" t="b">
        <v>0</v>
      </c>
      <c r="L105" s="86" t="b">
        <v>0</v>
      </c>
    </row>
    <row r="106" spans="1:12" ht="15">
      <c r="A106" s="86" t="s">
        <v>2012</v>
      </c>
      <c r="B106" s="86" t="s">
        <v>2013</v>
      </c>
      <c r="C106" s="86">
        <v>2</v>
      </c>
      <c r="D106" s="123">
        <v>0.0011099949529485076</v>
      </c>
      <c r="E106" s="123">
        <v>3.209649035368229</v>
      </c>
      <c r="F106" s="86" t="s">
        <v>2060</v>
      </c>
      <c r="G106" s="86" t="b">
        <v>0</v>
      </c>
      <c r="H106" s="86" t="b">
        <v>0</v>
      </c>
      <c r="I106" s="86" t="b">
        <v>0</v>
      </c>
      <c r="J106" s="86" t="b">
        <v>1</v>
      </c>
      <c r="K106" s="86" t="b">
        <v>0</v>
      </c>
      <c r="L106" s="86" t="b">
        <v>0</v>
      </c>
    </row>
    <row r="107" spans="1:12" ht="15">
      <c r="A107" s="86" t="s">
        <v>2013</v>
      </c>
      <c r="B107" s="86" t="s">
        <v>1964</v>
      </c>
      <c r="C107" s="86">
        <v>2</v>
      </c>
      <c r="D107" s="123">
        <v>0.0011099949529485076</v>
      </c>
      <c r="E107" s="123">
        <v>3.0335577763125476</v>
      </c>
      <c r="F107" s="86" t="s">
        <v>2060</v>
      </c>
      <c r="G107" s="86" t="b">
        <v>1</v>
      </c>
      <c r="H107" s="86" t="b">
        <v>0</v>
      </c>
      <c r="I107" s="86" t="b">
        <v>0</v>
      </c>
      <c r="J107" s="86" t="b">
        <v>0</v>
      </c>
      <c r="K107" s="86" t="b">
        <v>0</v>
      </c>
      <c r="L107" s="86" t="b">
        <v>0</v>
      </c>
    </row>
    <row r="108" spans="1:12" ht="15">
      <c r="A108" s="86" t="s">
        <v>1964</v>
      </c>
      <c r="B108" s="86" t="s">
        <v>2014</v>
      </c>
      <c r="C108" s="86">
        <v>2</v>
      </c>
      <c r="D108" s="123">
        <v>0.0011099949529485076</v>
      </c>
      <c r="E108" s="123">
        <v>3.0335577763125476</v>
      </c>
      <c r="F108" s="86" t="s">
        <v>2060</v>
      </c>
      <c r="G108" s="86" t="b">
        <v>0</v>
      </c>
      <c r="H108" s="86" t="b">
        <v>0</v>
      </c>
      <c r="I108" s="86" t="b">
        <v>0</v>
      </c>
      <c r="J108" s="86" t="b">
        <v>0</v>
      </c>
      <c r="K108" s="86" t="b">
        <v>1</v>
      </c>
      <c r="L108" s="86" t="b">
        <v>0</v>
      </c>
    </row>
    <row r="109" spans="1:12" ht="15">
      <c r="A109" s="86" t="s">
        <v>2014</v>
      </c>
      <c r="B109" s="86" t="s">
        <v>1760</v>
      </c>
      <c r="C109" s="86">
        <v>2</v>
      </c>
      <c r="D109" s="123">
        <v>0.0011099949529485076</v>
      </c>
      <c r="E109" s="123">
        <v>2.255406525928904</v>
      </c>
      <c r="F109" s="86" t="s">
        <v>2060</v>
      </c>
      <c r="G109" s="86" t="b">
        <v>0</v>
      </c>
      <c r="H109" s="86" t="b">
        <v>1</v>
      </c>
      <c r="I109" s="86" t="b">
        <v>0</v>
      </c>
      <c r="J109" s="86" t="b">
        <v>0</v>
      </c>
      <c r="K109" s="86" t="b">
        <v>0</v>
      </c>
      <c r="L109" s="86" t="b">
        <v>0</v>
      </c>
    </row>
    <row r="110" spans="1:12" ht="15">
      <c r="A110" s="86" t="s">
        <v>1946</v>
      </c>
      <c r="B110" s="86" t="s">
        <v>2015</v>
      </c>
      <c r="C110" s="86">
        <v>2</v>
      </c>
      <c r="D110" s="123">
        <v>0.0011099949529485076</v>
      </c>
      <c r="E110" s="123">
        <v>2.665580991017953</v>
      </c>
      <c r="F110" s="86" t="s">
        <v>2060</v>
      </c>
      <c r="G110" s="86" t="b">
        <v>0</v>
      </c>
      <c r="H110" s="86" t="b">
        <v>0</v>
      </c>
      <c r="I110" s="86" t="b">
        <v>0</v>
      </c>
      <c r="J110" s="86" t="b">
        <v>0</v>
      </c>
      <c r="K110" s="86" t="b">
        <v>0</v>
      </c>
      <c r="L110" s="86" t="b">
        <v>0</v>
      </c>
    </row>
    <row r="111" spans="1:12" ht="15">
      <c r="A111" s="86" t="s">
        <v>2015</v>
      </c>
      <c r="B111" s="86" t="s">
        <v>2016</v>
      </c>
      <c r="C111" s="86">
        <v>2</v>
      </c>
      <c r="D111" s="123">
        <v>0.0011099949529485076</v>
      </c>
      <c r="E111" s="123">
        <v>3.209649035368229</v>
      </c>
      <c r="F111" s="86" t="s">
        <v>2060</v>
      </c>
      <c r="G111" s="86" t="b">
        <v>0</v>
      </c>
      <c r="H111" s="86" t="b">
        <v>0</v>
      </c>
      <c r="I111" s="86" t="b">
        <v>0</v>
      </c>
      <c r="J111" s="86" t="b">
        <v>0</v>
      </c>
      <c r="K111" s="86" t="b">
        <v>0</v>
      </c>
      <c r="L111" s="86" t="b">
        <v>0</v>
      </c>
    </row>
    <row r="112" spans="1:12" ht="15">
      <c r="A112" s="86" t="s">
        <v>2016</v>
      </c>
      <c r="B112" s="86" t="s">
        <v>2017</v>
      </c>
      <c r="C112" s="86">
        <v>2</v>
      </c>
      <c r="D112" s="123">
        <v>0.0011099949529485076</v>
      </c>
      <c r="E112" s="123">
        <v>3.209649035368229</v>
      </c>
      <c r="F112" s="86" t="s">
        <v>2060</v>
      </c>
      <c r="G112" s="86" t="b">
        <v>0</v>
      </c>
      <c r="H112" s="86" t="b">
        <v>0</v>
      </c>
      <c r="I112" s="86" t="b">
        <v>0</v>
      </c>
      <c r="J112" s="86" t="b">
        <v>0</v>
      </c>
      <c r="K112" s="86" t="b">
        <v>0</v>
      </c>
      <c r="L112" s="86" t="b">
        <v>0</v>
      </c>
    </row>
    <row r="113" spans="1:12" ht="15">
      <c r="A113" s="86" t="s">
        <v>2017</v>
      </c>
      <c r="B113" s="86" t="s">
        <v>2018</v>
      </c>
      <c r="C113" s="86">
        <v>2</v>
      </c>
      <c r="D113" s="123">
        <v>0.0011099949529485076</v>
      </c>
      <c r="E113" s="123">
        <v>3.209649035368229</v>
      </c>
      <c r="F113" s="86" t="s">
        <v>2060</v>
      </c>
      <c r="G113" s="86" t="b">
        <v>0</v>
      </c>
      <c r="H113" s="86" t="b">
        <v>0</v>
      </c>
      <c r="I113" s="86" t="b">
        <v>0</v>
      </c>
      <c r="J113" s="86" t="b">
        <v>0</v>
      </c>
      <c r="K113" s="86" t="b">
        <v>0</v>
      </c>
      <c r="L113" s="86" t="b">
        <v>0</v>
      </c>
    </row>
    <row r="114" spans="1:12" ht="15">
      <c r="A114" s="86" t="s">
        <v>2018</v>
      </c>
      <c r="B114" s="86" t="s">
        <v>1753</v>
      </c>
      <c r="C114" s="86">
        <v>2</v>
      </c>
      <c r="D114" s="123">
        <v>0.0011099949529485076</v>
      </c>
      <c r="E114" s="123">
        <v>1.4692863458739849</v>
      </c>
      <c r="F114" s="86" t="s">
        <v>2060</v>
      </c>
      <c r="G114" s="86" t="b">
        <v>0</v>
      </c>
      <c r="H114" s="86" t="b">
        <v>0</v>
      </c>
      <c r="I114" s="86" t="b">
        <v>0</v>
      </c>
      <c r="J114" s="86" t="b">
        <v>0</v>
      </c>
      <c r="K114" s="86" t="b">
        <v>0</v>
      </c>
      <c r="L114" s="86" t="b">
        <v>0</v>
      </c>
    </row>
    <row r="115" spans="1:12" ht="15">
      <c r="A115" s="86" t="s">
        <v>1753</v>
      </c>
      <c r="B115" s="86" t="s">
        <v>2019</v>
      </c>
      <c r="C115" s="86">
        <v>2</v>
      </c>
      <c r="D115" s="123">
        <v>0.0011099949529485076</v>
      </c>
      <c r="E115" s="123">
        <v>2.6075890440402665</v>
      </c>
      <c r="F115" s="86" t="s">
        <v>2060</v>
      </c>
      <c r="G115" s="86" t="b">
        <v>0</v>
      </c>
      <c r="H115" s="86" t="b">
        <v>0</v>
      </c>
      <c r="I115" s="86" t="b">
        <v>0</v>
      </c>
      <c r="J115" s="86" t="b">
        <v>0</v>
      </c>
      <c r="K115" s="86" t="b">
        <v>0</v>
      </c>
      <c r="L115" s="86" t="b">
        <v>0</v>
      </c>
    </row>
    <row r="116" spans="1:12" ht="15">
      <c r="A116" s="86" t="s">
        <v>2019</v>
      </c>
      <c r="B116" s="86" t="s">
        <v>2020</v>
      </c>
      <c r="C116" s="86">
        <v>2</v>
      </c>
      <c r="D116" s="123">
        <v>0.0011099949529485076</v>
      </c>
      <c r="E116" s="123">
        <v>3.209649035368229</v>
      </c>
      <c r="F116" s="86" t="s">
        <v>2060</v>
      </c>
      <c r="G116" s="86" t="b">
        <v>0</v>
      </c>
      <c r="H116" s="86" t="b">
        <v>0</v>
      </c>
      <c r="I116" s="86" t="b">
        <v>0</v>
      </c>
      <c r="J116" s="86" t="b">
        <v>0</v>
      </c>
      <c r="K116" s="86" t="b">
        <v>1</v>
      </c>
      <c r="L116" s="86" t="b">
        <v>0</v>
      </c>
    </row>
    <row r="117" spans="1:12" ht="15">
      <c r="A117" s="86" t="s">
        <v>2020</v>
      </c>
      <c r="B117" s="86" t="s">
        <v>2021</v>
      </c>
      <c r="C117" s="86">
        <v>2</v>
      </c>
      <c r="D117" s="123">
        <v>0.0011099949529485076</v>
      </c>
      <c r="E117" s="123">
        <v>3.209649035368229</v>
      </c>
      <c r="F117" s="86" t="s">
        <v>2060</v>
      </c>
      <c r="G117" s="86" t="b">
        <v>0</v>
      </c>
      <c r="H117" s="86" t="b">
        <v>1</v>
      </c>
      <c r="I117" s="86" t="b">
        <v>0</v>
      </c>
      <c r="J117" s="86" t="b">
        <v>0</v>
      </c>
      <c r="K117" s="86" t="b">
        <v>0</v>
      </c>
      <c r="L117" s="86" t="b">
        <v>0</v>
      </c>
    </row>
    <row r="118" spans="1:12" ht="15">
      <c r="A118" s="86" t="s">
        <v>2021</v>
      </c>
      <c r="B118" s="86" t="s">
        <v>2022</v>
      </c>
      <c r="C118" s="86">
        <v>2</v>
      </c>
      <c r="D118" s="123">
        <v>0.0011099949529485076</v>
      </c>
      <c r="E118" s="123">
        <v>3.209649035368229</v>
      </c>
      <c r="F118" s="86" t="s">
        <v>2060</v>
      </c>
      <c r="G118" s="86" t="b">
        <v>0</v>
      </c>
      <c r="H118" s="86" t="b">
        <v>0</v>
      </c>
      <c r="I118" s="86" t="b">
        <v>0</v>
      </c>
      <c r="J118" s="86" t="b">
        <v>0</v>
      </c>
      <c r="K118" s="86" t="b">
        <v>0</v>
      </c>
      <c r="L118" s="86" t="b">
        <v>0</v>
      </c>
    </row>
    <row r="119" spans="1:12" ht="15">
      <c r="A119" s="86" t="s">
        <v>2022</v>
      </c>
      <c r="B119" s="86" t="s">
        <v>1951</v>
      </c>
      <c r="C119" s="86">
        <v>2</v>
      </c>
      <c r="D119" s="123">
        <v>0.0011099949529485076</v>
      </c>
      <c r="E119" s="123">
        <v>2.811709026696191</v>
      </c>
      <c r="F119" s="86" t="s">
        <v>2060</v>
      </c>
      <c r="G119" s="86" t="b">
        <v>0</v>
      </c>
      <c r="H119" s="86" t="b">
        <v>0</v>
      </c>
      <c r="I119" s="86" t="b">
        <v>0</v>
      </c>
      <c r="J119" s="86" t="b">
        <v>0</v>
      </c>
      <c r="K119" s="86" t="b">
        <v>0</v>
      </c>
      <c r="L119" s="86" t="b">
        <v>0</v>
      </c>
    </row>
    <row r="120" spans="1:12" ht="15">
      <c r="A120" s="86" t="s">
        <v>1951</v>
      </c>
      <c r="B120" s="86" t="s">
        <v>365</v>
      </c>
      <c r="C120" s="86">
        <v>2</v>
      </c>
      <c r="D120" s="123">
        <v>0.0011099949529485076</v>
      </c>
      <c r="E120" s="123">
        <v>2.4137690180241536</v>
      </c>
      <c r="F120" s="86" t="s">
        <v>2060</v>
      </c>
      <c r="G120" s="86" t="b">
        <v>0</v>
      </c>
      <c r="H120" s="86" t="b">
        <v>0</v>
      </c>
      <c r="I120" s="86" t="b">
        <v>0</v>
      </c>
      <c r="J120" s="86" t="b">
        <v>0</v>
      </c>
      <c r="K120" s="86" t="b">
        <v>0</v>
      </c>
      <c r="L120" s="86" t="b">
        <v>0</v>
      </c>
    </row>
    <row r="121" spans="1:12" ht="15">
      <c r="A121" s="86" t="s">
        <v>365</v>
      </c>
      <c r="B121" s="86" t="s">
        <v>367</v>
      </c>
      <c r="C121" s="86">
        <v>2</v>
      </c>
      <c r="D121" s="123">
        <v>0.0011099949529485076</v>
      </c>
      <c r="E121" s="123">
        <v>1.8117090266961913</v>
      </c>
      <c r="F121" s="86" t="s">
        <v>2060</v>
      </c>
      <c r="G121" s="86" t="b">
        <v>0</v>
      </c>
      <c r="H121" s="86" t="b">
        <v>0</v>
      </c>
      <c r="I121" s="86" t="b">
        <v>0</v>
      </c>
      <c r="J121" s="86" t="b">
        <v>0</v>
      </c>
      <c r="K121" s="86" t="b">
        <v>0</v>
      </c>
      <c r="L121" s="86" t="b">
        <v>0</v>
      </c>
    </row>
    <row r="122" spans="1:12" ht="15">
      <c r="A122" s="86" t="s">
        <v>291</v>
      </c>
      <c r="B122" s="86" t="s">
        <v>2023</v>
      </c>
      <c r="C122" s="86">
        <v>2</v>
      </c>
      <c r="D122" s="123">
        <v>0.0011099949529485076</v>
      </c>
      <c r="E122" s="123">
        <v>2.005529052712304</v>
      </c>
      <c r="F122" s="86" t="s">
        <v>2060</v>
      </c>
      <c r="G122" s="86" t="b">
        <v>0</v>
      </c>
      <c r="H122" s="86" t="b">
        <v>0</v>
      </c>
      <c r="I122" s="86" t="b">
        <v>0</v>
      </c>
      <c r="J122" s="86" t="b">
        <v>0</v>
      </c>
      <c r="K122" s="86" t="b">
        <v>0</v>
      </c>
      <c r="L122" s="86" t="b">
        <v>0</v>
      </c>
    </row>
    <row r="123" spans="1:12" ht="15">
      <c r="A123" s="86" t="s">
        <v>373</v>
      </c>
      <c r="B123" s="86" t="s">
        <v>2026</v>
      </c>
      <c r="C123" s="86">
        <v>2</v>
      </c>
      <c r="D123" s="123">
        <v>0.0011099949529485076</v>
      </c>
      <c r="E123" s="123">
        <v>2.0482810331332537</v>
      </c>
      <c r="F123" s="86" t="s">
        <v>2060</v>
      </c>
      <c r="G123" s="86" t="b">
        <v>0</v>
      </c>
      <c r="H123" s="86" t="b">
        <v>0</v>
      </c>
      <c r="I123" s="86" t="b">
        <v>0</v>
      </c>
      <c r="J123" s="86" t="b">
        <v>0</v>
      </c>
      <c r="K123" s="86" t="b">
        <v>0</v>
      </c>
      <c r="L123" s="86" t="b">
        <v>0</v>
      </c>
    </row>
    <row r="124" spans="1:12" ht="15">
      <c r="A124" s="86" t="s">
        <v>2026</v>
      </c>
      <c r="B124" s="86" t="s">
        <v>1758</v>
      </c>
      <c r="C124" s="86">
        <v>2</v>
      </c>
      <c r="D124" s="123">
        <v>0.0011099949529485076</v>
      </c>
      <c r="E124" s="123">
        <v>3.0335577763125476</v>
      </c>
      <c r="F124" s="86" t="s">
        <v>2060</v>
      </c>
      <c r="G124" s="86" t="b">
        <v>0</v>
      </c>
      <c r="H124" s="86" t="b">
        <v>0</v>
      </c>
      <c r="I124" s="86" t="b">
        <v>0</v>
      </c>
      <c r="J124" s="86" t="b">
        <v>0</v>
      </c>
      <c r="K124" s="86" t="b">
        <v>0</v>
      </c>
      <c r="L124" s="86" t="b">
        <v>0</v>
      </c>
    </row>
    <row r="125" spans="1:12" ht="15">
      <c r="A125" s="86" t="s">
        <v>1758</v>
      </c>
      <c r="B125" s="86" t="s">
        <v>1978</v>
      </c>
      <c r="C125" s="86">
        <v>2</v>
      </c>
      <c r="D125" s="123">
        <v>0.0011099949529485076</v>
      </c>
      <c r="E125" s="123">
        <v>1.3175544326777482</v>
      </c>
      <c r="F125" s="86" t="s">
        <v>2060</v>
      </c>
      <c r="G125" s="86" t="b">
        <v>0</v>
      </c>
      <c r="H125" s="86" t="b">
        <v>0</v>
      </c>
      <c r="I125" s="86" t="b">
        <v>0</v>
      </c>
      <c r="J125" s="86" t="b">
        <v>0</v>
      </c>
      <c r="K125" s="86" t="b">
        <v>0</v>
      </c>
      <c r="L125" s="86" t="b">
        <v>0</v>
      </c>
    </row>
    <row r="126" spans="1:12" ht="15">
      <c r="A126" s="86" t="s">
        <v>1978</v>
      </c>
      <c r="B126" s="86" t="s">
        <v>1979</v>
      </c>
      <c r="C126" s="86">
        <v>2</v>
      </c>
      <c r="D126" s="123">
        <v>0.0011099949529485076</v>
      </c>
      <c r="E126" s="123">
        <v>2.8574665172568663</v>
      </c>
      <c r="F126" s="86" t="s">
        <v>2060</v>
      </c>
      <c r="G126" s="86" t="b">
        <v>0</v>
      </c>
      <c r="H126" s="86" t="b">
        <v>0</v>
      </c>
      <c r="I126" s="86" t="b">
        <v>0</v>
      </c>
      <c r="J126" s="86" t="b">
        <v>0</v>
      </c>
      <c r="K126" s="86" t="b">
        <v>0</v>
      </c>
      <c r="L126" s="86" t="b">
        <v>0</v>
      </c>
    </row>
    <row r="127" spans="1:12" ht="15">
      <c r="A127" s="86" t="s">
        <v>1979</v>
      </c>
      <c r="B127" s="86" t="s">
        <v>425</v>
      </c>
      <c r="C127" s="86">
        <v>2</v>
      </c>
      <c r="D127" s="123">
        <v>0.0011099949529485076</v>
      </c>
      <c r="E127" s="123">
        <v>3.0335577763125476</v>
      </c>
      <c r="F127" s="86" t="s">
        <v>2060</v>
      </c>
      <c r="G127" s="86" t="b">
        <v>0</v>
      </c>
      <c r="H127" s="86" t="b">
        <v>0</v>
      </c>
      <c r="I127" s="86" t="b">
        <v>0</v>
      </c>
      <c r="J127" s="86" t="b">
        <v>0</v>
      </c>
      <c r="K127" s="86" t="b">
        <v>0</v>
      </c>
      <c r="L127" s="86" t="b">
        <v>0</v>
      </c>
    </row>
    <row r="128" spans="1:12" ht="15">
      <c r="A128" s="86" t="s">
        <v>425</v>
      </c>
      <c r="B128" s="86" t="s">
        <v>1980</v>
      </c>
      <c r="C128" s="86">
        <v>2</v>
      </c>
      <c r="D128" s="123">
        <v>0.0011099949529485076</v>
      </c>
      <c r="E128" s="123">
        <v>3.0335577763125476</v>
      </c>
      <c r="F128" s="86" t="s">
        <v>2060</v>
      </c>
      <c r="G128" s="86" t="b">
        <v>0</v>
      </c>
      <c r="H128" s="86" t="b">
        <v>0</v>
      </c>
      <c r="I128" s="86" t="b">
        <v>0</v>
      </c>
      <c r="J128" s="86" t="b">
        <v>0</v>
      </c>
      <c r="K128" s="86" t="b">
        <v>0</v>
      </c>
      <c r="L128" s="86" t="b">
        <v>0</v>
      </c>
    </row>
    <row r="129" spans="1:12" ht="15">
      <c r="A129" s="86" t="s">
        <v>1760</v>
      </c>
      <c r="B129" s="86" t="s">
        <v>2027</v>
      </c>
      <c r="C129" s="86">
        <v>2</v>
      </c>
      <c r="D129" s="123">
        <v>0.0011099949529485076</v>
      </c>
      <c r="E129" s="123">
        <v>2.280230109653936</v>
      </c>
      <c r="F129" s="86" t="s">
        <v>2060</v>
      </c>
      <c r="G129" s="86" t="b">
        <v>0</v>
      </c>
      <c r="H129" s="86" t="b">
        <v>0</v>
      </c>
      <c r="I129" s="86" t="b">
        <v>0</v>
      </c>
      <c r="J129" s="86" t="b">
        <v>0</v>
      </c>
      <c r="K129" s="86" t="b">
        <v>0</v>
      </c>
      <c r="L129" s="86" t="b">
        <v>0</v>
      </c>
    </row>
    <row r="130" spans="1:12" ht="15">
      <c r="A130" s="86" t="s">
        <v>2027</v>
      </c>
      <c r="B130" s="86" t="s">
        <v>373</v>
      </c>
      <c r="C130" s="86">
        <v>2</v>
      </c>
      <c r="D130" s="123">
        <v>0.0011099949529485076</v>
      </c>
      <c r="E130" s="123">
        <v>2.0482810331332537</v>
      </c>
      <c r="F130" s="86" t="s">
        <v>2060</v>
      </c>
      <c r="G130" s="86" t="b">
        <v>0</v>
      </c>
      <c r="H130" s="86" t="b">
        <v>0</v>
      </c>
      <c r="I130" s="86" t="b">
        <v>0</v>
      </c>
      <c r="J130" s="86" t="b">
        <v>0</v>
      </c>
      <c r="K130" s="86" t="b">
        <v>0</v>
      </c>
      <c r="L130" s="86" t="b">
        <v>0</v>
      </c>
    </row>
    <row r="131" spans="1:12" ht="15">
      <c r="A131" s="86" t="s">
        <v>373</v>
      </c>
      <c r="B131" s="86" t="s">
        <v>1955</v>
      </c>
      <c r="C131" s="86">
        <v>2</v>
      </c>
      <c r="D131" s="123">
        <v>0.0011099949529485076</v>
      </c>
      <c r="E131" s="123">
        <v>1.7472510374692727</v>
      </c>
      <c r="F131" s="86" t="s">
        <v>2060</v>
      </c>
      <c r="G131" s="86" t="b">
        <v>0</v>
      </c>
      <c r="H131" s="86" t="b">
        <v>0</v>
      </c>
      <c r="I131" s="86" t="b">
        <v>0</v>
      </c>
      <c r="J131" s="86" t="b">
        <v>0</v>
      </c>
      <c r="K131" s="86" t="b">
        <v>0</v>
      </c>
      <c r="L131" s="86" t="b">
        <v>0</v>
      </c>
    </row>
    <row r="132" spans="1:12" ht="15">
      <c r="A132" s="86" t="s">
        <v>1955</v>
      </c>
      <c r="B132" s="86" t="s">
        <v>2028</v>
      </c>
      <c r="C132" s="86">
        <v>2</v>
      </c>
      <c r="D132" s="123">
        <v>0.0011099949529485076</v>
      </c>
      <c r="E132" s="123">
        <v>2.9086190397042477</v>
      </c>
      <c r="F132" s="86" t="s">
        <v>2060</v>
      </c>
      <c r="G132" s="86" t="b">
        <v>0</v>
      </c>
      <c r="H132" s="86" t="b">
        <v>0</v>
      </c>
      <c r="I132" s="86" t="b">
        <v>0</v>
      </c>
      <c r="J132" s="86" t="b">
        <v>0</v>
      </c>
      <c r="K132" s="86" t="b">
        <v>0</v>
      </c>
      <c r="L132" s="86" t="b">
        <v>0</v>
      </c>
    </row>
    <row r="133" spans="1:12" ht="15">
      <c r="A133" s="86" t="s">
        <v>2028</v>
      </c>
      <c r="B133" s="86" t="s">
        <v>2029</v>
      </c>
      <c r="C133" s="86">
        <v>2</v>
      </c>
      <c r="D133" s="123">
        <v>0.0011099949529485076</v>
      </c>
      <c r="E133" s="123">
        <v>3.209649035368229</v>
      </c>
      <c r="F133" s="86" t="s">
        <v>2060</v>
      </c>
      <c r="G133" s="86" t="b">
        <v>0</v>
      </c>
      <c r="H133" s="86" t="b">
        <v>0</v>
      </c>
      <c r="I133" s="86" t="b">
        <v>0</v>
      </c>
      <c r="J133" s="86" t="b">
        <v>0</v>
      </c>
      <c r="K133" s="86" t="b">
        <v>0</v>
      </c>
      <c r="L133" s="86" t="b">
        <v>0</v>
      </c>
    </row>
    <row r="134" spans="1:12" ht="15">
      <c r="A134" s="86" t="s">
        <v>2029</v>
      </c>
      <c r="B134" s="86" t="s">
        <v>1956</v>
      </c>
      <c r="C134" s="86">
        <v>2</v>
      </c>
      <c r="D134" s="123">
        <v>0.0011099949529485076</v>
      </c>
      <c r="E134" s="123">
        <v>2.9086190397042477</v>
      </c>
      <c r="F134" s="86" t="s">
        <v>2060</v>
      </c>
      <c r="G134" s="86" t="b">
        <v>0</v>
      </c>
      <c r="H134" s="86" t="b">
        <v>0</v>
      </c>
      <c r="I134" s="86" t="b">
        <v>0</v>
      </c>
      <c r="J134" s="86" t="b">
        <v>0</v>
      </c>
      <c r="K134" s="86" t="b">
        <v>0</v>
      </c>
      <c r="L134" s="86" t="b">
        <v>0</v>
      </c>
    </row>
    <row r="135" spans="1:12" ht="15">
      <c r="A135" s="86" t="s">
        <v>1956</v>
      </c>
      <c r="B135" s="86" t="s">
        <v>2030</v>
      </c>
      <c r="C135" s="86">
        <v>2</v>
      </c>
      <c r="D135" s="123">
        <v>0.0011099949529485076</v>
      </c>
      <c r="E135" s="123">
        <v>2.9086190397042477</v>
      </c>
      <c r="F135" s="86" t="s">
        <v>2060</v>
      </c>
      <c r="G135" s="86" t="b">
        <v>0</v>
      </c>
      <c r="H135" s="86" t="b">
        <v>0</v>
      </c>
      <c r="I135" s="86" t="b">
        <v>0</v>
      </c>
      <c r="J135" s="86" t="b">
        <v>0</v>
      </c>
      <c r="K135" s="86" t="b">
        <v>0</v>
      </c>
      <c r="L135" s="86" t="b">
        <v>0</v>
      </c>
    </row>
    <row r="136" spans="1:12" ht="15">
      <c r="A136" s="86" t="s">
        <v>2030</v>
      </c>
      <c r="B136" s="86" t="s">
        <v>2031</v>
      </c>
      <c r="C136" s="86">
        <v>2</v>
      </c>
      <c r="D136" s="123">
        <v>0.0011099949529485076</v>
      </c>
      <c r="E136" s="123">
        <v>3.209649035368229</v>
      </c>
      <c r="F136" s="86" t="s">
        <v>2060</v>
      </c>
      <c r="G136" s="86" t="b">
        <v>0</v>
      </c>
      <c r="H136" s="86" t="b">
        <v>0</v>
      </c>
      <c r="I136" s="86" t="b">
        <v>0</v>
      </c>
      <c r="J136" s="86" t="b">
        <v>0</v>
      </c>
      <c r="K136" s="86" t="b">
        <v>0</v>
      </c>
      <c r="L136" s="86" t="b">
        <v>0</v>
      </c>
    </row>
    <row r="137" spans="1:12" ht="15">
      <c r="A137" s="86" t="s">
        <v>2031</v>
      </c>
      <c r="B137" s="86" t="s">
        <v>2032</v>
      </c>
      <c r="C137" s="86">
        <v>2</v>
      </c>
      <c r="D137" s="123">
        <v>0.0011099949529485076</v>
      </c>
      <c r="E137" s="123">
        <v>3.209649035368229</v>
      </c>
      <c r="F137" s="86" t="s">
        <v>2060</v>
      </c>
      <c r="G137" s="86" t="b">
        <v>0</v>
      </c>
      <c r="H137" s="86" t="b">
        <v>0</v>
      </c>
      <c r="I137" s="86" t="b">
        <v>0</v>
      </c>
      <c r="J137" s="86" t="b">
        <v>0</v>
      </c>
      <c r="K137" s="86" t="b">
        <v>0</v>
      </c>
      <c r="L137" s="86" t="b">
        <v>0</v>
      </c>
    </row>
    <row r="138" spans="1:12" ht="15">
      <c r="A138" s="86" t="s">
        <v>2032</v>
      </c>
      <c r="B138" s="86" t="s">
        <v>2033</v>
      </c>
      <c r="C138" s="86">
        <v>2</v>
      </c>
      <c r="D138" s="123">
        <v>0.0011099949529485076</v>
      </c>
      <c r="E138" s="123">
        <v>3.209649035368229</v>
      </c>
      <c r="F138" s="86" t="s">
        <v>2060</v>
      </c>
      <c r="G138" s="86" t="b">
        <v>0</v>
      </c>
      <c r="H138" s="86" t="b">
        <v>0</v>
      </c>
      <c r="I138" s="86" t="b">
        <v>0</v>
      </c>
      <c r="J138" s="86" t="b">
        <v>0</v>
      </c>
      <c r="K138" s="86" t="b">
        <v>0</v>
      </c>
      <c r="L138" s="86" t="b">
        <v>0</v>
      </c>
    </row>
    <row r="139" spans="1:12" ht="15">
      <c r="A139" s="86" t="s">
        <v>2033</v>
      </c>
      <c r="B139" s="86" t="s">
        <v>1981</v>
      </c>
      <c r="C139" s="86">
        <v>2</v>
      </c>
      <c r="D139" s="123">
        <v>0.0011099949529485076</v>
      </c>
      <c r="E139" s="123">
        <v>3.0335577763125476</v>
      </c>
      <c r="F139" s="86" t="s">
        <v>2060</v>
      </c>
      <c r="G139" s="86" t="b">
        <v>0</v>
      </c>
      <c r="H139" s="86" t="b">
        <v>0</v>
      </c>
      <c r="I139" s="86" t="b">
        <v>0</v>
      </c>
      <c r="J139" s="86" t="b">
        <v>0</v>
      </c>
      <c r="K139" s="86" t="b">
        <v>0</v>
      </c>
      <c r="L139" s="86" t="b">
        <v>0</v>
      </c>
    </row>
    <row r="140" spans="1:12" ht="15">
      <c r="A140" s="86" t="s">
        <v>1981</v>
      </c>
      <c r="B140" s="86" t="s">
        <v>2034</v>
      </c>
      <c r="C140" s="86">
        <v>2</v>
      </c>
      <c r="D140" s="123">
        <v>0.0011099949529485076</v>
      </c>
      <c r="E140" s="123">
        <v>3.0335577763125476</v>
      </c>
      <c r="F140" s="86" t="s">
        <v>2060</v>
      </c>
      <c r="G140" s="86" t="b">
        <v>0</v>
      </c>
      <c r="H140" s="86" t="b">
        <v>0</v>
      </c>
      <c r="I140" s="86" t="b">
        <v>0</v>
      </c>
      <c r="J140" s="86" t="b">
        <v>1</v>
      </c>
      <c r="K140" s="86" t="b">
        <v>0</v>
      </c>
      <c r="L140" s="86" t="b">
        <v>0</v>
      </c>
    </row>
    <row r="141" spans="1:12" ht="15">
      <c r="A141" s="86" t="s">
        <v>2034</v>
      </c>
      <c r="B141" s="86" t="s">
        <v>1753</v>
      </c>
      <c r="C141" s="86">
        <v>2</v>
      </c>
      <c r="D141" s="123">
        <v>0.0011099949529485076</v>
      </c>
      <c r="E141" s="123">
        <v>1.4692863458739849</v>
      </c>
      <c r="F141" s="86" t="s">
        <v>2060</v>
      </c>
      <c r="G141" s="86" t="b">
        <v>1</v>
      </c>
      <c r="H141" s="86" t="b">
        <v>0</v>
      </c>
      <c r="I141" s="86" t="b">
        <v>0</v>
      </c>
      <c r="J141" s="86" t="b">
        <v>0</v>
      </c>
      <c r="K141" s="86" t="b">
        <v>0</v>
      </c>
      <c r="L141" s="86" t="b">
        <v>0</v>
      </c>
    </row>
    <row r="142" spans="1:12" ht="15">
      <c r="A142" s="86" t="s">
        <v>1753</v>
      </c>
      <c r="B142" s="86" t="s">
        <v>1760</v>
      </c>
      <c r="C142" s="86">
        <v>2</v>
      </c>
      <c r="D142" s="123">
        <v>0.0011099949529485076</v>
      </c>
      <c r="E142" s="123">
        <v>1.6533465346009415</v>
      </c>
      <c r="F142" s="86" t="s">
        <v>2060</v>
      </c>
      <c r="G142" s="86" t="b">
        <v>0</v>
      </c>
      <c r="H142" s="86" t="b">
        <v>0</v>
      </c>
      <c r="I142" s="86" t="b">
        <v>0</v>
      </c>
      <c r="J142" s="86" t="b">
        <v>0</v>
      </c>
      <c r="K142" s="86" t="b">
        <v>0</v>
      </c>
      <c r="L142" s="86" t="b">
        <v>0</v>
      </c>
    </row>
    <row r="143" spans="1:12" ht="15">
      <c r="A143" s="86" t="s">
        <v>1946</v>
      </c>
      <c r="B143" s="86" t="s">
        <v>1963</v>
      </c>
      <c r="C143" s="86">
        <v>2</v>
      </c>
      <c r="D143" s="123">
        <v>0.0011099949529485076</v>
      </c>
      <c r="E143" s="123">
        <v>2.489489731962272</v>
      </c>
      <c r="F143" s="86" t="s">
        <v>2060</v>
      </c>
      <c r="G143" s="86" t="b">
        <v>0</v>
      </c>
      <c r="H143" s="86" t="b">
        <v>0</v>
      </c>
      <c r="I143" s="86" t="b">
        <v>0</v>
      </c>
      <c r="J143" s="86" t="b">
        <v>0</v>
      </c>
      <c r="K143" s="86" t="b">
        <v>0</v>
      </c>
      <c r="L143" s="86" t="b">
        <v>0</v>
      </c>
    </row>
    <row r="144" spans="1:12" ht="15">
      <c r="A144" s="86" t="s">
        <v>1761</v>
      </c>
      <c r="B144" s="86" t="s">
        <v>1762</v>
      </c>
      <c r="C144" s="86">
        <v>2</v>
      </c>
      <c r="D144" s="123">
        <v>0.0011099949529485076</v>
      </c>
      <c r="E144" s="123">
        <v>-0.24705852867422817</v>
      </c>
      <c r="F144" s="86" t="s">
        <v>2060</v>
      </c>
      <c r="G144" s="86" t="b">
        <v>0</v>
      </c>
      <c r="H144" s="86" t="b">
        <v>0</v>
      </c>
      <c r="I144" s="86" t="b">
        <v>0</v>
      </c>
      <c r="J144" s="86" t="b">
        <v>0</v>
      </c>
      <c r="K144" s="86" t="b">
        <v>0</v>
      </c>
      <c r="L144" s="86" t="b">
        <v>0</v>
      </c>
    </row>
    <row r="145" spans="1:12" ht="15">
      <c r="A145" s="86" t="s">
        <v>373</v>
      </c>
      <c r="B145" s="86" t="s">
        <v>2036</v>
      </c>
      <c r="C145" s="86">
        <v>2</v>
      </c>
      <c r="D145" s="123">
        <v>0.0011099949529485076</v>
      </c>
      <c r="E145" s="123">
        <v>2.0482810331332537</v>
      </c>
      <c r="F145" s="86" t="s">
        <v>2060</v>
      </c>
      <c r="G145" s="86" t="b">
        <v>0</v>
      </c>
      <c r="H145" s="86" t="b">
        <v>0</v>
      </c>
      <c r="I145" s="86" t="b">
        <v>0</v>
      </c>
      <c r="J145" s="86" t="b">
        <v>0</v>
      </c>
      <c r="K145" s="86" t="b">
        <v>0</v>
      </c>
      <c r="L145" s="86" t="b">
        <v>0</v>
      </c>
    </row>
    <row r="146" spans="1:12" ht="15">
      <c r="A146" s="86" t="s">
        <v>2036</v>
      </c>
      <c r="B146" s="86" t="s">
        <v>1957</v>
      </c>
      <c r="C146" s="86">
        <v>2</v>
      </c>
      <c r="D146" s="123">
        <v>0.0011099949529485076</v>
      </c>
      <c r="E146" s="123">
        <v>2.9086190397042477</v>
      </c>
      <c r="F146" s="86" t="s">
        <v>2060</v>
      </c>
      <c r="G146" s="86" t="b">
        <v>0</v>
      </c>
      <c r="H146" s="86" t="b">
        <v>0</v>
      </c>
      <c r="I146" s="86" t="b">
        <v>0</v>
      </c>
      <c r="J146" s="86" t="b">
        <v>1</v>
      </c>
      <c r="K146" s="86" t="b">
        <v>0</v>
      </c>
      <c r="L146" s="86" t="b">
        <v>0</v>
      </c>
    </row>
    <row r="147" spans="1:12" ht="15">
      <c r="A147" s="86" t="s">
        <v>1957</v>
      </c>
      <c r="B147" s="86" t="s">
        <v>1955</v>
      </c>
      <c r="C147" s="86">
        <v>2</v>
      </c>
      <c r="D147" s="123">
        <v>0.0011099949529485076</v>
      </c>
      <c r="E147" s="123">
        <v>2.6075890440402665</v>
      </c>
      <c r="F147" s="86" t="s">
        <v>2060</v>
      </c>
      <c r="G147" s="86" t="b">
        <v>1</v>
      </c>
      <c r="H147" s="86" t="b">
        <v>0</v>
      </c>
      <c r="I147" s="86" t="b">
        <v>0</v>
      </c>
      <c r="J147" s="86" t="b">
        <v>0</v>
      </c>
      <c r="K147" s="86" t="b">
        <v>0</v>
      </c>
      <c r="L147" s="86" t="b">
        <v>0</v>
      </c>
    </row>
    <row r="148" spans="1:12" ht="15">
      <c r="A148" s="86" t="s">
        <v>1955</v>
      </c>
      <c r="B148" s="86" t="s">
        <v>1998</v>
      </c>
      <c r="C148" s="86">
        <v>2</v>
      </c>
      <c r="D148" s="123">
        <v>0.0011099949529485076</v>
      </c>
      <c r="E148" s="123">
        <v>2.7325277806485664</v>
      </c>
      <c r="F148" s="86" t="s">
        <v>2060</v>
      </c>
      <c r="G148" s="86" t="b">
        <v>0</v>
      </c>
      <c r="H148" s="86" t="b">
        <v>0</v>
      </c>
      <c r="I148" s="86" t="b">
        <v>0</v>
      </c>
      <c r="J148" s="86" t="b">
        <v>1</v>
      </c>
      <c r="K148" s="86" t="b">
        <v>0</v>
      </c>
      <c r="L148" s="86" t="b">
        <v>0</v>
      </c>
    </row>
    <row r="149" spans="1:12" ht="15">
      <c r="A149" s="86" t="s">
        <v>1998</v>
      </c>
      <c r="B149" s="86" t="s">
        <v>2037</v>
      </c>
      <c r="C149" s="86">
        <v>2</v>
      </c>
      <c r="D149" s="123">
        <v>0.0011099949529485076</v>
      </c>
      <c r="E149" s="123">
        <v>3.0335577763125476</v>
      </c>
      <c r="F149" s="86" t="s">
        <v>2060</v>
      </c>
      <c r="G149" s="86" t="b">
        <v>1</v>
      </c>
      <c r="H149" s="86" t="b">
        <v>0</v>
      </c>
      <c r="I149" s="86" t="b">
        <v>0</v>
      </c>
      <c r="J149" s="86" t="b">
        <v>0</v>
      </c>
      <c r="K149" s="86" t="b">
        <v>0</v>
      </c>
      <c r="L149" s="86" t="b">
        <v>0</v>
      </c>
    </row>
    <row r="150" spans="1:12" ht="15">
      <c r="A150" s="86" t="s">
        <v>2037</v>
      </c>
      <c r="B150" s="86" t="s">
        <v>2038</v>
      </c>
      <c r="C150" s="86">
        <v>2</v>
      </c>
      <c r="D150" s="123">
        <v>0.0011099949529485076</v>
      </c>
      <c r="E150" s="123">
        <v>3.209649035368229</v>
      </c>
      <c r="F150" s="86" t="s">
        <v>2060</v>
      </c>
      <c r="G150" s="86" t="b">
        <v>0</v>
      </c>
      <c r="H150" s="86" t="b">
        <v>0</v>
      </c>
      <c r="I150" s="86" t="b">
        <v>0</v>
      </c>
      <c r="J150" s="86" t="b">
        <v>0</v>
      </c>
      <c r="K150" s="86" t="b">
        <v>0</v>
      </c>
      <c r="L150" s="86" t="b">
        <v>0</v>
      </c>
    </row>
    <row r="151" spans="1:12" ht="15">
      <c r="A151" s="86" t="s">
        <v>2038</v>
      </c>
      <c r="B151" s="86" t="s">
        <v>2039</v>
      </c>
      <c r="C151" s="86">
        <v>2</v>
      </c>
      <c r="D151" s="123">
        <v>0.0011099949529485076</v>
      </c>
      <c r="E151" s="123">
        <v>3.209649035368229</v>
      </c>
      <c r="F151" s="86" t="s">
        <v>2060</v>
      </c>
      <c r="G151" s="86" t="b">
        <v>0</v>
      </c>
      <c r="H151" s="86" t="b">
        <v>0</v>
      </c>
      <c r="I151" s="86" t="b">
        <v>0</v>
      </c>
      <c r="J151" s="86" t="b">
        <v>0</v>
      </c>
      <c r="K151" s="86" t="b">
        <v>0</v>
      </c>
      <c r="L151" s="86" t="b">
        <v>0</v>
      </c>
    </row>
    <row r="152" spans="1:12" ht="15">
      <c r="A152" s="86" t="s">
        <v>2039</v>
      </c>
      <c r="B152" s="86" t="s">
        <v>2040</v>
      </c>
      <c r="C152" s="86">
        <v>2</v>
      </c>
      <c r="D152" s="123">
        <v>0.0011099949529485076</v>
      </c>
      <c r="E152" s="123">
        <v>3.209649035368229</v>
      </c>
      <c r="F152" s="86" t="s">
        <v>2060</v>
      </c>
      <c r="G152" s="86" t="b">
        <v>0</v>
      </c>
      <c r="H152" s="86" t="b">
        <v>0</v>
      </c>
      <c r="I152" s="86" t="b">
        <v>0</v>
      </c>
      <c r="J152" s="86" t="b">
        <v>0</v>
      </c>
      <c r="K152" s="86" t="b">
        <v>0</v>
      </c>
      <c r="L152" s="86" t="b">
        <v>0</v>
      </c>
    </row>
    <row r="153" spans="1:12" ht="15">
      <c r="A153" s="86" t="s">
        <v>2040</v>
      </c>
      <c r="B153" s="86" t="s">
        <v>2041</v>
      </c>
      <c r="C153" s="86">
        <v>2</v>
      </c>
      <c r="D153" s="123">
        <v>0.0011099949529485076</v>
      </c>
      <c r="E153" s="123">
        <v>3.209649035368229</v>
      </c>
      <c r="F153" s="86" t="s">
        <v>2060</v>
      </c>
      <c r="G153" s="86" t="b">
        <v>0</v>
      </c>
      <c r="H153" s="86" t="b">
        <v>0</v>
      </c>
      <c r="I153" s="86" t="b">
        <v>0</v>
      </c>
      <c r="J153" s="86" t="b">
        <v>0</v>
      </c>
      <c r="K153" s="86" t="b">
        <v>0</v>
      </c>
      <c r="L153" s="86" t="b">
        <v>0</v>
      </c>
    </row>
    <row r="154" spans="1:12" ht="15">
      <c r="A154" s="86" t="s">
        <v>2041</v>
      </c>
      <c r="B154" s="86" t="s">
        <v>1999</v>
      </c>
      <c r="C154" s="86">
        <v>2</v>
      </c>
      <c r="D154" s="123">
        <v>0.0011099949529485076</v>
      </c>
      <c r="E154" s="123">
        <v>3.0335577763125476</v>
      </c>
      <c r="F154" s="86" t="s">
        <v>2060</v>
      </c>
      <c r="G154" s="86" t="b">
        <v>0</v>
      </c>
      <c r="H154" s="86" t="b">
        <v>0</v>
      </c>
      <c r="I154" s="86" t="b">
        <v>0</v>
      </c>
      <c r="J154" s="86" t="b">
        <v>0</v>
      </c>
      <c r="K154" s="86" t="b">
        <v>0</v>
      </c>
      <c r="L154" s="86" t="b">
        <v>0</v>
      </c>
    </row>
    <row r="155" spans="1:12" ht="15">
      <c r="A155" s="86" t="s">
        <v>1999</v>
      </c>
      <c r="B155" s="86" t="s">
        <v>313</v>
      </c>
      <c r="C155" s="86">
        <v>2</v>
      </c>
      <c r="D155" s="123">
        <v>0.0011099949529485076</v>
      </c>
      <c r="E155" s="123">
        <v>2.8574665172568663</v>
      </c>
      <c r="F155" s="86" t="s">
        <v>2060</v>
      </c>
      <c r="G155" s="86" t="b">
        <v>0</v>
      </c>
      <c r="H155" s="86" t="b">
        <v>0</v>
      </c>
      <c r="I155" s="86" t="b">
        <v>0</v>
      </c>
      <c r="J155" s="86" t="b">
        <v>0</v>
      </c>
      <c r="K155" s="86" t="b">
        <v>0</v>
      </c>
      <c r="L155" s="86" t="b">
        <v>0</v>
      </c>
    </row>
    <row r="156" spans="1:12" ht="15">
      <c r="A156" s="86" t="s">
        <v>313</v>
      </c>
      <c r="B156" s="86" t="s">
        <v>372</v>
      </c>
      <c r="C156" s="86">
        <v>2</v>
      </c>
      <c r="D156" s="123">
        <v>0.0011099949529485076</v>
      </c>
      <c r="E156" s="123">
        <v>2.8574665172568663</v>
      </c>
      <c r="F156" s="86" t="s">
        <v>2060</v>
      </c>
      <c r="G156" s="86" t="b">
        <v>0</v>
      </c>
      <c r="H156" s="86" t="b">
        <v>0</v>
      </c>
      <c r="I156" s="86" t="b">
        <v>0</v>
      </c>
      <c r="J156" s="86" t="b">
        <v>0</v>
      </c>
      <c r="K156" s="86" t="b">
        <v>0</v>
      </c>
      <c r="L156" s="86" t="b">
        <v>0</v>
      </c>
    </row>
    <row r="157" spans="1:12" ht="15">
      <c r="A157" s="86" t="s">
        <v>371</v>
      </c>
      <c r="B157" s="86" t="s">
        <v>2042</v>
      </c>
      <c r="C157" s="86">
        <v>2</v>
      </c>
      <c r="D157" s="123">
        <v>0.0011099949529485076</v>
      </c>
      <c r="E157" s="123">
        <v>3.0335577763125476</v>
      </c>
      <c r="F157" s="86" t="s">
        <v>2060</v>
      </c>
      <c r="G157" s="86" t="b">
        <v>0</v>
      </c>
      <c r="H157" s="86" t="b">
        <v>0</v>
      </c>
      <c r="I157" s="86" t="b">
        <v>0</v>
      </c>
      <c r="J157" s="86" t="b">
        <v>0</v>
      </c>
      <c r="K157" s="86" t="b">
        <v>0</v>
      </c>
      <c r="L157" s="86" t="b">
        <v>0</v>
      </c>
    </row>
    <row r="158" spans="1:12" ht="15">
      <c r="A158" s="86" t="s">
        <v>2042</v>
      </c>
      <c r="B158" s="86" t="s">
        <v>2043</v>
      </c>
      <c r="C158" s="86">
        <v>2</v>
      </c>
      <c r="D158" s="123">
        <v>0.0011099949529485076</v>
      </c>
      <c r="E158" s="123">
        <v>3.209649035368229</v>
      </c>
      <c r="F158" s="86" t="s">
        <v>2060</v>
      </c>
      <c r="G158" s="86" t="b">
        <v>0</v>
      </c>
      <c r="H158" s="86" t="b">
        <v>0</v>
      </c>
      <c r="I158" s="86" t="b">
        <v>0</v>
      </c>
      <c r="J158" s="86" t="b">
        <v>0</v>
      </c>
      <c r="K158" s="86" t="b">
        <v>0</v>
      </c>
      <c r="L158" s="86" t="b">
        <v>0</v>
      </c>
    </row>
    <row r="159" spans="1:12" ht="15">
      <c r="A159" s="86" t="s">
        <v>2043</v>
      </c>
      <c r="B159" s="86" t="s">
        <v>1760</v>
      </c>
      <c r="C159" s="86">
        <v>2</v>
      </c>
      <c r="D159" s="123">
        <v>0.0011099949529485076</v>
      </c>
      <c r="E159" s="123">
        <v>2.255406525928904</v>
      </c>
      <c r="F159" s="86" t="s">
        <v>2060</v>
      </c>
      <c r="G159" s="86" t="b">
        <v>0</v>
      </c>
      <c r="H159" s="86" t="b">
        <v>0</v>
      </c>
      <c r="I159" s="86" t="b">
        <v>0</v>
      </c>
      <c r="J159" s="86" t="b">
        <v>0</v>
      </c>
      <c r="K159" s="86" t="b">
        <v>0</v>
      </c>
      <c r="L159" s="86" t="b">
        <v>0</v>
      </c>
    </row>
    <row r="160" spans="1:12" ht="15">
      <c r="A160" s="86" t="s">
        <v>1760</v>
      </c>
      <c r="B160" s="86" t="s">
        <v>423</v>
      </c>
      <c r="C160" s="86">
        <v>2</v>
      </c>
      <c r="D160" s="123">
        <v>0.0011099949529485076</v>
      </c>
      <c r="E160" s="123">
        <v>2.280230109653936</v>
      </c>
      <c r="F160" s="86" t="s">
        <v>2060</v>
      </c>
      <c r="G160" s="86" t="b">
        <v>0</v>
      </c>
      <c r="H160" s="86" t="b">
        <v>0</v>
      </c>
      <c r="I160" s="86" t="b">
        <v>0</v>
      </c>
      <c r="J160" s="86" t="b">
        <v>0</v>
      </c>
      <c r="K160" s="86" t="b">
        <v>0</v>
      </c>
      <c r="L160" s="86" t="b">
        <v>0</v>
      </c>
    </row>
    <row r="161" spans="1:12" ht="15">
      <c r="A161" s="86" t="s">
        <v>292</v>
      </c>
      <c r="B161" s="86" t="s">
        <v>1957</v>
      </c>
      <c r="C161" s="86">
        <v>2</v>
      </c>
      <c r="D161" s="123">
        <v>0.0011099949529485076</v>
      </c>
      <c r="E161" s="123">
        <v>2.9086190397042477</v>
      </c>
      <c r="F161" s="86" t="s">
        <v>2060</v>
      </c>
      <c r="G161" s="86" t="b">
        <v>0</v>
      </c>
      <c r="H161" s="86" t="b">
        <v>0</v>
      </c>
      <c r="I161" s="86" t="b">
        <v>0</v>
      </c>
      <c r="J161" s="86" t="b">
        <v>1</v>
      </c>
      <c r="K161" s="86" t="b">
        <v>0</v>
      </c>
      <c r="L161" s="86" t="b">
        <v>0</v>
      </c>
    </row>
    <row r="162" spans="1:12" ht="15">
      <c r="A162" s="86" t="s">
        <v>1957</v>
      </c>
      <c r="B162" s="86" t="s">
        <v>1953</v>
      </c>
      <c r="C162" s="86">
        <v>2</v>
      </c>
      <c r="D162" s="123">
        <v>0.0011099949529485076</v>
      </c>
      <c r="E162" s="123">
        <v>2.51067903103221</v>
      </c>
      <c r="F162" s="86" t="s">
        <v>2060</v>
      </c>
      <c r="G162" s="86" t="b">
        <v>1</v>
      </c>
      <c r="H162" s="86" t="b">
        <v>0</v>
      </c>
      <c r="I162" s="86" t="b">
        <v>0</v>
      </c>
      <c r="J162" s="86" t="b">
        <v>0</v>
      </c>
      <c r="K162" s="86" t="b">
        <v>0</v>
      </c>
      <c r="L162" s="86" t="b">
        <v>0</v>
      </c>
    </row>
    <row r="163" spans="1:12" ht="15">
      <c r="A163" s="86" t="s">
        <v>1953</v>
      </c>
      <c r="B163" s="86" t="s">
        <v>1996</v>
      </c>
      <c r="C163" s="86">
        <v>2</v>
      </c>
      <c r="D163" s="123">
        <v>0.0011099949529485076</v>
      </c>
      <c r="E163" s="123">
        <v>2.6356177676405097</v>
      </c>
      <c r="F163" s="86" t="s">
        <v>2060</v>
      </c>
      <c r="G163" s="86" t="b">
        <v>0</v>
      </c>
      <c r="H163" s="86" t="b">
        <v>0</v>
      </c>
      <c r="I163" s="86" t="b">
        <v>0</v>
      </c>
      <c r="J163" s="86" t="b">
        <v>0</v>
      </c>
      <c r="K163" s="86" t="b">
        <v>0</v>
      </c>
      <c r="L163" s="86" t="b">
        <v>0</v>
      </c>
    </row>
    <row r="164" spans="1:12" ht="15">
      <c r="A164" s="86" t="s">
        <v>1996</v>
      </c>
      <c r="B164" s="86" t="s">
        <v>2044</v>
      </c>
      <c r="C164" s="86">
        <v>2</v>
      </c>
      <c r="D164" s="123">
        <v>0.0011099949529485076</v>
      </c>
      <c r="E164" s="123">
        <v>3.0335577763125476</v>
      </c>
      <c r="F164" s="86" t="s">
        <v>2060</v>
      </c>
      <c r="G164" s="86" t="b">
        <v>0</v>
      </c>
      <c r="H164" s="86" t="b">
        <v>0</v>
      </c>
      <c r="I164" s="86" t="b">
        <v>0</v>
      </c>
      <c r="J164" s="86" t="b">
        <v>0</v>
      </c>
      <c r="K164" s="86" t="b">
        <v>0</v>
      </c>
      <c r="L164" s="86" t="b">
        <v>0</v>
      </c>
    </row>
    <row r="165" spans="1:12" ht="15">
      <c r="A165" s="86" t="s">
        <v>2044</v>
      </c>
      <c r="B165" s="86" t="s">
        <v>1995</v>
      </c>
      <c r="C165" s="86">
        <v>2</v>
      </c>
      <c r="D165" s="123">
        <v>0.0011099949529485076</v>
      </c>
      <c r="E165" s="123">
        <v>3.0335577763125476</v>
      </c>
      <c r="F165" s="86" t="s">
        <v>2060</v>
      </c>
      <c r="G165" s="86" t="b">
        <v>0</v>
      </c>
      <c r="H165" s="86" t="b">
        <v>0</v>
      </c>
      <c r="I165" s="86" t="b">
        <v>0</v>
      </c>
      <c r="J165" s="86" t="b">
        <v>0</v>
      </c>
      <c r="K165" s="86" t="b">
        <v>0</v>
      </c>
      <c r="L165" s="86" t="b">
        <v>0</v>
      </c>
    </row>
    <row r="166" spans="1:12" ht="15">
      <c r="A166" s="86" t="s">
        <v>1995</v>
      </c>
      <c r="B166" s="86" t="s">
        <v>1734</v>
      </c>
      <c r="C166" s="86">
        <v>2</v>
      </c>
      <c r="D166" s="123">
        <v>0.0011099949529485076</v>
      </c>
      <c r="E166" s="123">
        <v>2.431497784984585</v>
      </c>
      <c r="F166" s="86" t="s">
        <v>2060</v>
      </c>
      <c r="G166" s="86" t="b">
        <v>0</v>
      </c>
      <c r="H166" s="86" t="b">
        <v>0</v>
      </c>
      <c r="I166" s="86" t="b">
        <v>0</v>
      </c>
      <c r="J166" s="86" t="b">
        <v>0</v>
      </c>
      <c r="K166" s="86" t="b">
        <v>0</v>
      </c>
      <c r="L166" s="86" t="b">
        <v>0</v>
      </c>
    </row>
    <row r="167" spans="1:12" ht="15">
      <c r="A167" s="86" t="s">
        <v>1734</v>
      </c>
      <c r="B167" s="86" t="s">
        <v>2045</v>
      </c>
      <c r="C167" s="86">
        <v>2</v>
      </c>
      <c r="D167" s="123">
        <v>0.0011099949529485076</v>
      </c>
      <c r="E167" s="123">
        <v>2.6075890440402665</v>
      </c>
      <c r="F167" s="86" t="s">
        <v>2060</v>
      </c>
      <c r="G167" s="86" t="b">
        <v>0</v>
      </c>
      <c r="H167" s="86" t="b">
        <v>0</v>
      </c>
      <c r="I167" s="86" t="b">
        <v>0</v>
      </c>
      <c r="J167" s="86" t="b">
        <v>0</v>
      </c>
      <c r="K167" s="86" t="b">
        <v>0</v>
      </c>
      <c r="L167" s="86" t="b">
        <v>0</v>
      </c>
    </row>
    <row r="168" spans="1:12" ht="15">
      <c r="A168" s="86" t="s">
        <v>2045</v>
      </c>
      <c r="B168" s="86" t="s">
        <v>2046</v>
      </c>
      <c r="C168" s="86">
        <v>2</v>
      </c>
      <c r="D168" s="123">
        <v>0.0011099949529485076</v>
      </c>
      <c r="E168" s="123">
        <v>3.209649035368229</v>
      </c>
      <c r="F168" s="86" t="s">
        <v>2060</v>
      </c>
      <c r="G168" s="86" t="b">
        <v>0</v>
      </c>
      <c r="H168" s="86" t="b">
        <v>0</v>
      </c>
      <c r="I168" s="86" t="b">
        <v>0</v>
      </c>
      <c r="J168" s="86" t="b">
        <v>0</v>
      </c>
      <c r="K168" s="86" t="b">
        <v>0</v>
      </c>
      <c r="L168" s="86" t="b">
        <v>0</v>
      </c>
    </row>
    <row r="169" spans="1:12" ht="15">
      <c r="A169" s="86" t="s">
        <v>2046</v>
      </c>
      <c r="B169" s="86" t="s">
        <v>2047</v>
      </c>
      <c r="C169" s="86">
        <v>2</v>
      </c>
      <c r="D169" s="123">
        <v>0.0011099949529485076</v>
      </c>
      <c r="E169" s="123">
        <v>3.209649035368229</v>
      </c>
      <c r="F169" s="86" t="s">
        <v>2060</v>
      </c>
      <c r="G169" s="86" t="b">
        <v>0</v>
      </c>
      <c r="H169" s="86" t="b">
        <v>0</v>
      </c>
      <c r="I169" s="86" t="b">
        <v>0</v>
      </c>
      <c r="J169" s="86" t="b">
        <v>0</v>
      </c>
      <c r="K169" s="86" t="b">
        <v>0</v>
      </c>
      <c r="L169" s="86" t="b">
        <v>0</v>
      </c>
    </row>
    <row r="170" spans="1:12" ht="15">
      <c r="A170" s="86" t="s">
        <v>2047</v>
      </c>
      <c r="B170" s="86" t="s">
        <v>1756</v>
      </c>
      <c r="C170" s="86">
        <v>2</v>
      </c>
      <c r="D170" s="123">
        <v>0.0011099949529485076</v>
      </c>
      <c r="E170" s="123">
        <v>1.4936456917334295</v>
      </c>
      <c r="F170" s="86" t="s">
        <v>2060</v>
      </c>
      <c r="G170" s="86" t="b">
        <v>0</v>
      </c>
      <c r="H170" s="86" t="b">
        <v>0</v>
      </c>
      <c r="I170" s="86" t="b">
        <v>0</v>
      </c>
      <c r="J170" s="86" t="b">
        <v>0</v>
      </c>
      <c r="K170" s="86" t="b">
        <v>0</v>
      </c>
      <c r="L170" s="86" t="b">
        <v>0</v>
      </c>
    </row>
    <row r="171" spans="1:12" ht="15">
      <c r="A171" s="86" t="s">
        <v>1757</v>
      </c>
      <c r="B171" s="86" t="s">
        <v>2048</v>
      </c>
      <c r="C171" s="86">
        <v>2</v>
      </c>
      <c r="D171" s="123">
        <v>0.0011099949529485076</v>
      </c>
      <c r="E171" s="123">
        <v>1.4936456917334295</v>
      </c>
      <c r="F171" s="86" t="s">
        <v>2060</v>
      </c>
      <c r="G171" s="86" t="b">
        <v>0</v>
      </c>
      <c r="H171" s="86" t="b">
        <v>0</v>
      </c>
      <c r="I171" s="86" t="b">
        <v>0</v>
      </c>
      <c r="J171" s="86" t="b">
        <v>1</v>
      </c>
      <c r="K171" s="86" t="b">
        <v>0</v>
      </c>
      <c r="L171" s="86" t="b">
        <v>0</v>
      </c>
    </row>
    <row r="172" spans="1:12" ht="15">
      <c r="A172" s="86" t="s">
        <v>2048</v>
      </c>
      <c r="B172" s="86" t="s">
        <v>1956</v>
      </c>
      <c r="C172" s="86">
        <v>2</v>
      </c>
      <c r="D172" s="123">
        <v>0.0011099949529485076</v>
      </c>
      <c r="E172" s="123">
        <v>2.9086190397042477</v>
      </c>
      <c r="F172" s="86" t="s">
        <v>2060</v>
      </c>
      <c r="G172" s="86" t="b">
        <v>1</v>
      </c>
      <c r="H172" s="86" t="b">
        <v>0</v>
      </c>
      <c r="I172" s="86" t="b">
        <v>0</v>
      </c>
      <c r="J172" s="86" t="b">
        <v>0</v>
      </c>
      <c r="K172" s="86" t="b">
        <v>0</v>
      </c>
      <c r="L172" s="86" t="b">
        <v>0</v>
      </c>
    </row>
    <row r="173" spans="1:12" ht="15">
      <c r="A173" s="86" t="s">
        <v>1956</v>
      </c>
      <c r="B173" s="86" t="s">
        <v>2049</v>
      </c>
      <c r="C173" s="86">
        <v>2</v>
      </c>
      <c r="D173" s="123">
        <v>0.0011099949529485076</v>
      </c>
      <c r="E173" s="123">
        <v>2.9086190397042477</v>
      </c>
      <c r="F173" s="86" t="s">
        <v>2060</v>
      </c>
      <c r="G173" s="86" t="b">
        <v>0</v>
      </c>
      <c r="H173" s="86" t="b">
        <v>0</v>
      </c>
      <c r="I173" s="86" t="b">
        <v>0</v>
      </c>
      <c r="J173" s="86" t="b">
        <v>0</v>
      </c>
      <c r="K173" s="86" t="b">
        <v>0</v>
      </c>
      <c r="L173" s="86" t="b">
        <v>0</v>
      </c>
    </row>
    <row r="174" spans="1:12" ht="15">
      <c r="A174" s="86" t="s">
        <v>2049</v>
      </c>
      <c r="B174" s="86" t="s">
        <v>2050</v>
      </c>
      <c r="C174" s="86">
        <v>2</v>
      </c>
      <c r="D174" s="123">
        <v>0.0011099949529485076</v>
      </c>
      <c r="E174" s="123">
        <v>3.209649035368229</v>
      </c>
      <c r="F174" s="86" t="s">
        <v>2060</v>
      </c>
      <c r="G174" s="86" t="b">
        <v>0</v>
      </c>
      <c r="H174" s="86" t="b">
        <v>0</v>
      </c>
      <c r="I174" s="86" t="b">
        <v>0</v>
      </c>
      <c r="J174" s="86" t="b">
        <v>0</v>
      </c>
      <c r="K174" s="86" t="b">
        <v>0</v>
      </c>
      <c r="L174" s="86" t="b">
        <v>0</v>
      </c>
    </row>
    <row r="175" spans="1:12" ht="15">
      <c r="A175" s="86" t="s">
        <v>2050</v>
      </c>
      <c r="B175" s="86" t="s">
        <v>2051</v>
      </c>
      <c r="C175" s="86">
        <v>2</v>
      </c>
      <c r="D175" s="123">
        <v>0.0011099949529485076</v>
      </c>
      <c r="E175" s="123">
        <v>3.209649035368229</v>
      </c>
      <c r="F175" s="86" t="s">
        <v>2060</v>
      </c>
      <c r="G175" s="86" t="b">
        <v>0</v>
      </c>
      <c r="H175" s="86" t="b">
        <v>0</v>
      </c>
      <c r="I175" s="86" t="b">
        <v>0</v>
      </c>
      <c r="J175" s="86" t="b">
        <v>0</v>
      </c>
      <c r="K175" s="86" t="b">
        <v>0</v>
      </c>
      <c r="L175" s="86" t="b">
        <v>0</v>
      </c>
    </row>
    <row r="176" spans="1:12" ht="15">
      <c r="A176" s="86" t="s">
        <v>2051</v>
      </c>
      <c r="B176" s="86" t="s">
        <v>1753</v>
      </c>
      <c r="C176" s="86">
        <v>2</v>
      </c>
      <c r="D176" s="123">
        <v>0.0011099949529485076</v>
      </c>
      <c r="E176" s="123">
        <v>1.4692863458739849</v>
      </c>
      <c r="F176" s="86" t="s">
        <v>2060</v>
      </c>
      <c r="G176" s="86" t="b">
        <v>0</v>
      </c>
      <c r="H176" s="86" t="b">
        <v>0</v>
      </c>
      <c r="I176" s="86" t="b">
        <v>0</v>
      </c>
      <c r="J176" s="86" t="b">
        <v>0</v>
      </c>
      <c r="K176" s="86" t="b">
        <v>0</v>
      </c>
      <c r="L176" s="86" t="b">
        <v>0</v>
      </c>
    </row>
    <row r="177" spans="1:12" ht="15">
      <c r="A177" s="86" t="s">
        <v>1753</v>
      </c>
      <c r="B177" s="86" t="s">
        <v>2052</v>
      </c>
      <c r="C177" s="86">
        <v>2</v>
      </c>
      <c r="D177" s="123">
        <v>0.0011099949529485076</v>
      </c>
      <c r="E177" s="123">
        <v>2.6075890440402665</v>
      </c>
      <c r="F177" s="86" t="s">
        <v>2060</v>
      </c>
      <c r="G177" s="86" t="b">
        <v>0</v>
      </c>
      <c r="H177" s="86" t="b">
        <v>0</v>
      </c>
      <c r="I177" s="86" t="b">
        <v>0</v>
      </c>
      <c r="J177" s="86" t="b">
        <v>0</v>
      </c>
      <c r="K177" s="86" t="b">
        <v>0</v>
      </c>
      <c r="L177" s="86" t="b">
        <v>0</v>
      </c>
    </row>
    <row r="178" spans="1:12" ht="15">
      <c r="A178" s="86" t="s">
        <v>2052</v>
      </c>
      <c r="B178" s="86" t="s">
        <v>2053</v>
      </c>
      <c r="C178" s="86">
        <v>2</v>
      </c>
      <c r="D178" s="123">
        <v>0.0011099949529485076</v>
      </c>
      <c r="E178" s="123">
        <v>3.209649035368229</v>
      </c>
      <c r="F178" s="86" t="s">
        <v>2060</v>
      </c>
      <c r="G178" s="86" t="b">
        <v>0</v>
      </c>
      <c r="H178" s="86" t="b">
        <v>0</v>
      </c>
      <c r="I178" s="86" t="b">
        <v>0</v>
      </c>
      <c r="J178" s="86" t="b">
        <v>0</v>
      </c>
      <c r="K178" s="86" t="b">
        <v>0</v>
      </c>
      <c r="L178" s="86" t="b">
        <v>0</v>
      </c>
    </row>
    <row r="179" spans="1:12" ht="15">
      <c r="A179" s="86" t="s">
        <v>2053</v>
      </c>
      <c r="B179" s="86" t="s">
        <v>2054</v>
      </c>
      <c r="C179" s="86">
        <v>2</v>
      </c>
      <c r="D179" s="123">
        <v>0.0011099949529485076</v>
      </c>
      <c r="E179" s="123">
        <v>3.209649035368229</v>
      </c>
      <c r="F179" s="86" t="s">
        <v>2060</v>
      </c>
      <c r="G179" s="86" t="b">
        <v>0</v>
      </c>
      <c r="H179" s="86" t="b">
        <v>0</v>
      </c>
      <c r="I179" s="86" t="b">
        <v>0</v>
      </c>
      <c r="J179" s="86" t="b">
        <v>0</v>
      </c>
      <c r="K179" s="86" t="b">
        <v>0</v>
      </c>
      <c r="L179" s="86" t="b">
        <v>0</v>
      </c>
    </row>
    <row r="180" spans="1:12" ht="15">
      <c r="A180" s="86" t="s">
        <v>2054</v>
      </c>
      <c r="B180" s="86" t="s">
        <v>2055</v>
      </c>
      <c r="C180" s="86">
        <v>2</v>
      </c>
      <c r="D180" s="123">
        <v>0.0011099949529485076</v>
      </c>
      <c r="E180" s="123">
        <v>3.209649035368229</v>
      </c>
      <c r="F180" s="86" t="s">
        <v>2060</v>
      </c>
      <c r="G180" s="86" t="b">
        <v>0</v>
      </c>
      <c r="H180" s="86" t="b">
        <v>0</v>
      </c>
      <c r="I180" s="86" t="b">
        <v>0</v>
      </c>
      <c r="J180" s="86" t="b">
        <v>0</v>
      </c>
      <c r="K180" s="86" t="b">
        <v>0</v>
      </c>
      <c r="L180" s="86" t="b">
        <v>0</v>
      </c>
    </row>
    <row r="181" spans="1:12" ht="15">
      <c r="A181" s="86" t="s">
        <v>2055</v>
      </c>
      <c r="B181" s="86" t="s">
        <v>2056</v>
      </c>
      <c r="C181" s="86">
        <v>2</v>
      </c>
      <c r="D181" s="123">
        <v>0.0011099949529485076</v>
      </c>
      <c r="E181" s="123">
        <v>3.209649035368229</v>
      </c>
      <c r="F181" s="86" t="s">
        <v>2060</v>
      </c>
      <c r="G181" s="86" t="b">
        <v>0</v>
      </c>
      <c r="H181" s="86" t="b">
        <v>0</v>
      </c>
      <c r="I181" s="86" t="b">
        <v>0</v>
      </c>
      <c r="J181" s="86" t="b">
        <v>0</v>
      </c>
      <c r="K181" s="86" t="b">
        <v>0</v>
      </c>
      <c r="L181" s="86" t="b">
        <v>0</v>
      </c>
    </row>
    <row r="182" spans="1:12" ht="15">
      <c r="A182" s="86" t="s">
        <v>2056</v>
      </c>
      <c r="B182" s="86" t="s">
        <v>1958</v>
      </c>
      <c r="C182" s="86">
        <v>2</v>
      </c>
      <c r="D182" s="123">
        <v>0.0011099949529485076</v>
      </c>
      <c r="E182" s="123">
        <v>3.0335577763125476</v>
      </c>
      <c r="F182" s="86" t="s">
        <v>2060</v>
      </c>
      <c r="G182" s="86" t="b">
        <v>0</v>
      </c>
      <c r="H182" s="86" t="b">
        <v>0</v>
      </c>
      <c r="I182" s="86" t="b">
        <v>0</v>
      </c>
      <c r="J182" s="86" t="b">
        <v>0</v>
      </c>
      <c r="K182" s="86" t="b">
        <v>0</v>
      </c>
      <c r="L182" s="86" t="b">
        <v>0</v>
      </c>
    </row>
    <row r="183" spans="1:12" ht="15">
      <c r="A183" s="86" t="s">
        <v>1958</v>
      </c>
      <c r="B183" s="86" t="s">
        <v>2057</v>
      </c>
      <c r="C183" s="86">
        <v>2</v>
      </c>
      <c r="D183" s="123">
        <v>0.0011099949529485076</v>
      </c>
      <c r="E183" s="123">
        <v>3.209649035368229</v>
      </c>
      <c r="F183" s="86" t="s">
        <v>2060</v>
      </c>
      <c r="G183" s="86" t="b">
        <v>0</v>
      </c>
      <c r="H183" s="86" t="b">
        <v>0</v>
      </c>
      <c r="I183" s="86" t="b">
        <v>0</v>
      </c>
      <c r="J183" s="86" t="b">
        <v>0</v>
      </c>
      <c r="K183" s="86" t="b">
        <v>0</v>
      </c>
      <c r="L183" s="86" t="b">
        <v>0</v>
      </c>
    </row>
    <row r="184" spans="1:12" ht="15">
      <c r="A184" s="86" t="s">
        <v>1751</v>
      </c>
      <c r="B184" s="86" t="s">
        <v>1752</v>
      </c>
      <c r="C184" s="86">
        <v>100</v>
      </c>
      <c r="D184" s="123">
        <v>0.0016261148283026898</v>
      </c>
      <c r="E184" s="123">
        <v>1.395675785269936</v>
      </c>
      <c r="F184" s="86" t="s">
        <v>1677</v>
      </c>
      <c r="G184" s="86" t="b">
        <v>0</v>
      </c>
      <c r="H184" s="86" t="b">
        <v>0</v>
      </c>
      <c r="I184" s="86" t="b">
        <v>0</v>
      </c>
      <c r="J184" s="86" t="b">
        <v>0</v>
      </c>
      <c r="K184" s="86" t="b">
        <v>0</v>
      </c>
      <c r="L184" s="86" t="b">
        <v>0</v>
      </c>
    </row>
    <row r="185" spans="1:12" ht="15">
      <c r="A185" s="86" t="s">
        <v>1756</v>
      </c>
      <c r="B185" s="86" t="s">
        <v>1757</v>
      </c>
      <c r="C185" s="86">
        <v>96</v>
      </c>
      <c r="D185" s="123">
        <v>0.0018923476512326027</v>
      </c>
      <c r="E185" s="123">
        <v>1.4134045522303675</v>
      </c>
      <c r="F185" s="86" t="s">
        <v>1677</v>
      </c>
      <c r="G185" s="86" t="b">
        <v>0</v>
      </c>
      <c r="H185" s="86" t="b">
        <v>0</v>
      </c>
      <c r="I185" s="86" t="b">
        <v>0</v>
      </c>
      <c r="J185" s="86" t="b">
        <v>0</v>
      </c>
      <c r="K185" s="86" t="b">
        <v>0</v>
      </c>
      <c r="L185" s="86" t="b">
        <v>0</v>
      </c>
    </row>
    <row r="186" spans="1:12" ht="15">
      <c r="A186" s="86" t="s">
        <v>1931</v>
      </c>
      <c r="B186" s="86" t="s">
        <v>1729</v>
      </c>
      <c r="C186" s="86">
        <v>95</v>
      </c>
      <c r="D186" s="123">
        <v>0.0020391191787359087</v>
      </c>
      <c r="E186" s="123">
        <v>1.395675785269936</v>
      </c>
      <c r="F186" s="86" t="s">
        <v>1677</v>
      </c>
      <c r="G186" s="86" t="b">
        <v>0</v>
      </c>
      <c r="H186" s="86" t="b">
        <v>0</v>
      </c>
      <c r="I186" s="86" t="b">
        <v>0</v>
      </c>
      <c r="J186" s="86" t="b">
        <v>0</v>
      </c>
      <c r="K186" s="86" t="b">
        <v>1</v>
      </c>
      <c r="L186" s="86" t="b">
        <v>0</v>
      </c>
    </row>
    <row r="187" spans="1:12" ht="15">
      <c r="A187" s="86" t="s">
        <v>1936</v>
      </c>
      <c r="B187" s="86" t="s">
        <v>1937</v>
      </c>
      <c r="C187" s="86">
        <v>95</v>
      </c>
      <c r="D187" s="123">
        <v>0.0020391191787359087</v>
      </c>
      <c r="E187" s="123">
        <v>1.4179521799810881</v>
      </c>
      <c r="F187" s="86" t="s">
        <v>1677</v>
      </c>
      <c r="G187" s="86" t="b">
        <v>0</v>
      </c>
      <c r="H187" s="86" t="b">
        <v>0</v>
      </c>
      <c r="I187" s="86" t="b">
        <v>0</v>
      </c>
      <c r="J187" s="86" t="b">
        <v>0</v>
      </c>
      <c r="K187" s="86" t="b">
        <v>0</v>
      </c>
      <c r="L187" s="86" t="b">
        <v>0</v>
      </c>
    </row>
    <row r="188" spans="1:12" ht="15">
      <c r="A188" s="86" t="s">
        <v>1937</v>
      </c>
      <c r="B188" s="86" t="s">
        <v>1932</v>
      </c>
      <c r="C188" s="86">
        <v>95</v>
      </c>
      <c r="D188" s="123">
        <v>0.0020391191787359087</v>
      </c>
      <c r="E188" s="123">
        <v>1.4179521799810881</v>
      </c>
      <c r="F188" s="86" t="s">
        <v>1677</v>
      </c>
      <c r="G188" s="86" t="b">
        <v>0</v>
      </c>
      <c r="H188" s="86" t="b">
        <v>0</v>
      </c>
      <c r="I188" s="86" t="b">
        <v>0</v>
      </c>
      <c r="J188" s="86" t="b">
        <v>0</v>
      </c>
      <c r="K188" s="86" t="b">
        <v>0</v>
      </c>
      <c r="L188" s="86" t="b">
        <v>0</v>
      </c>
    </row>
    <row r="189" spans="1:12" ht="15">
      <c r="A189" s="86" t="s">
        <v>1758</v>
      </c>
      <c r="B189" s="86" t="s">
        <v>1762</v>
      </c>
      <c r="C189" s="86">
        <v>94</v>
      </c>
      <c r="D189" s="123">
        <v>0.002184129008632602</v>
      </c>
      <c r="E189" s="123">
        <v>1.4225479316702374</v>
      </c>
      <c r="F189" s="86" t="s">
        <v>1677</v>
      </c>
      <c r="G189" s="86" t="b">
        <v>0</v>
      </c>
      <c r="H189" s="86" t="b">
        <v>0</v>
      </c>
      <c r="I189" s="86" t="b">
        <v>0</v>
      </c>
      <c r="J189" s="86" t="b">
        <v>0</v>
      </c>
      <c r="K189" s="86" t="b">
        <v>0</v>
      </c>
      <c r="L189" s="86" t="b">
        <v>0</v>
      </c>
    </row>
    <row r="190" spans="1:12" ht="15">
      <c r="A190" s="86" t="s">
        <v>1762</v>
      </c>
      <c r="B190" s="86" t="s">
        <v>1735</v>
      </c>
      <c r="C190" s="86">
        <v>94</v>
      </c>
      <c r="D190" s="123">
        <v>0.002184129008632602</v>
      </c>
      <c r="E190" s="123">
        <v>1.4134045522303675</v>
      </c>
      <c r="F190" s="86" t="s">
        <v>1677</v>
      </c>
      <c r="G190" s="86" t="b">
        <v>0</v>
      </c>
      <c r="H190" s="86" t="b">
        <v>0</v>
      </c>
      <c r="I190" s="86" t="b">
        <v>0</v>
      </c>
      <c r="J190" s="86" t="b">
        <v>0</v>
      </c>
      <c r="K190" s="86" t="b">
        <v>0</v>
      </c>
      <c r="L190" s="86" t="b">
        <v>0</v>
      </c>
    </row>
    <row r="191" spans="1:12" ht="15">
      <c r="A191" s="86" t="s">
        <v>1735</v>
      </c>
      <c r="B191" s="86" t="s">
        <v>1930</v>
      </c>
      <c r="C191" s="86">
        <v>94</v>
      </c>
      <c r="D191" s="123">
        <v>0.002184129008632602</v>
      </c>
      <c r="E191" s="123">
        <v>1.4225479316702374</v>
      </c>
      <c r="F191" s="86" t="s">
        <v>1677</v>
      </c>
      <c r="G191" s="86" t="b">
        <v>0</v>
      </c>
      <c r="H191" s="86" t="b">
        <v>0</v>
      </c>
      <c r="I191" s="86" t="b">
        <v>0</v>
      </c>
      <c r="J191" s="86" t="b">
        <v>0</v>
      </c>
      <c r="K191" s="86" t="b">
        <v>0</v>
      </c>
      <c r="L191" s="86" t="b">
        <v>0</v>
      </c>
    </row>
    <row r="192" spans="1:12" ht="15">
      <c r="A192" s="86" t="s">
        <v>1930</v>
      </c>
      <c r="B192" s="86" t="s">
        <v>1931</v>
      </c>
      <c r="C192" s="86">
        <v>94</v>
      </c>
      <c r="D192" s="123">
        <v>0.002184129008632602</v>
      </c>
      <c r="E192" s="123">
        <v>1.4179521799810881</v>
      </c>
      <c r="F192" s="86" t="s">
        <v>1677</v>
      </c>
      <c r="G192" s="86" t="b">
        <v>0</v>
      </c>
      <c r="H192" s="86" t="b">
        <v>0</v>
      </c>
      <c r="I192" s="86" t="b">
        <v>0</v>
      </c>
      <c r="J192" s="86" t="b">
        <v>0</v>
      </c>
      <c r="K192" s="86" t="b">
        <v>0</v>
      </c>
      <c r="L192" s="86" t="b">
        <v>0</v>
      </c>
    </row>
    <row r="193" spans="1:12" ht="15">
      <c r="A193" s="86" t="s">
        <v>1729</v>
      </c>
      <c r="B193" s="86" t="s">
        <v>1761</v>
      </c>
      <c r="C193" s="86">
        <v>94</v>
      </c>
      <c r="D193" s="123">
        <v>0.002184129008632602</v>
      </c>
      <c r="E193" s="123">
        <v>1.3870756135080184</v>
      </c>
      <c r="F193" s="86" t="s">
        <v>1677</v>
      </c>
      <c r="G193" s="86" t="b">
        <v>0</v>
      </c>
      <c r="H193" s="86" t="b">
        <v>1</v>
      </c>
      <c r="I193" s="86" t="b">
        <v>0</v>
      </c>
      <c r="J193" s="86" t="b">
        <v>0</v>
      </c>
      <c r="K193" s="86" t="b">
        <v>0</v>
      </c>
      <c r="L193" s="86" t="b">
        <v>0</v>
      </c>
    </row>
    <row r="194" spans="1:12" ht="15">
      <c r="A194" s="86" t="s">
        <v>1761</v>
      </c>
      <c r="B194" s="86" t="s">
        <v>1756</v>
      </c>
      <c r="C194" s="86">
        <v>94</v>
      </c>
      <c r="D194" s="123">
        <v>0.002184129008632602</v>
      </c>
      <c r="E194" s="123">
        <v>1.4134045522303675</v>
      </c>
      <c r="F194" s="86" t="s">
        <v>1677</v>
      </c>
      <c r="G194" s="86" t="b">
        <v>0</v>
      </c>
      <c r="H194" s="86" t="b">
        <v>0</v>
      </c>
      <c r="I194" s="86" t="b">
        <v>0</v>
      </c>
      <c r="J194" s="86" t="b">
        <v>0</v>
      </c>
      <c r="K194" s="86" t="b">
        <v>0</v>
      </c>
      <c r="L194" s="86" t="b">
        <v>0</v>
      </c>
    </row>
    <row r="195" spans="1:12" ht="15">
      <c r="A195" s="86" t="s">
        <v>1757</v>
      </c>
      <c r="B195" s="86" t="s">
        <v>1938</v>
      </c>
      <c r="C195" s="86">
        <v>94</v>
      </c>
      <c r="D195" s="123">
        <v>0.002184129008632602</v>
      </c>
      <c r="E195" s="123">
        <v>1.4134045522303675</v>
      </c>
      <c r="F195" s="86" t="s">
        <v>1677</v>
      </c>
      <c r="G195" s="86" t="b">
        <v>0</v>
      </c>
      <c r="H195" s="86" t="b">
        <v>0</v>
      </c>
      <c r="I195" s="86" t="b">
        <v>0</v>
      </c>
      <c r="J195" s="86" t="b">
        <v>0</v>
      </c>
      <c r="K195" s="86" t="b">
        <v>0</v>
      </c>
      <c r="L195" s="86" t="b">
        <v>0</v>
      </c>
    </row>
    <row r="196" spans="1:12" ht="15">
      <c r="A196" s="86" t="s">
        <v>1938</v>
      </c>
      <c r="B196" s="86" t="s">
        <v>1728</v>
      </c>
      <c r="C196" s="86">
        <v>94</v>
      </c>
      <c r="D196" s="123">
        <v>0.002184129008632602</v>
      </c>
      <c r="E196" s="123">
        <v>1.400040590672386</v>
      </c>
      <c r="F196" s="86" t="s">
        <v>1677</v>
      </c>
      <c r="G196" s="86" t="b">
        <v>0</v>
      </c>
      <c r="H196" s="86" t="b">
        <v>0</v>
      </c>
      <c r="I196" s="86" t="b">
        <v>0</v>
      </c>
      <c r="J196" s="86" t="b">
        <v>0</v>
      </c>
      <c r="K196" s="86" t="b">
        <v>0</v>
      </c>
      <c r="L196" s="86" t="b">
        <v>0</v>
      </c>
    </row>
    <row r="197" spans="1:12" ht="15">
      <c r="A197" s="86" t="s">
        <v>1728</v>
      </c>
      <c r="B197" s="86" t="s">
        <v>1755</v>
      </c>
      <c r="C197" s="86">
        <v>94</v>
      </c>
      <c r="D197" s="123">
        <v>0.002184129008632602</v>
      </c>
      <c r="E197" s="123">
        <v>1.3908972112325164</v>
      </c>
      <c r="F197" s="86" t="s">
        <v>1677</v>
      </c>
      <c r="G197" s="86" t="b">
        <v>0</v>
      </c>
      <c r="H197" s="86" t="b">
        <v>0</v>
      </c>
      <c r="I197" s="86" t="b">
        <v>0</v>
      </c>
      <c r="J197" s="86" t="b">
        <v>0</v>
      </c>
      <c r="K197" s="86" t="b">
        <v>0</v>
      </c>
      <c r="L197" s="86" t="b">
        <v>0</v>
      </c>
    </row>
    <row r="198" spans="1:12" ht="15">
      <c r="A198" s="86" t="s">
        <v>1755</v>
      </c>
      <c r="B198" s="86" t="s">
        <v>1751</v>
      </c>
      <c r="C198" s="86">
        <v>94</v>
      </c>
      <c r="D198" s="123">
        <v>0.002184129008632602</v>
      </c>
      <c r="E198" s="123">
        <v>1.3865324058300663</v>
      </c>
      <c r="F198" s="86" t="s">
        <v>1677</v>
      </c>
      <c r="G198" s="86" t="b">
        <v>0</v>
      </c>
      <c r="H198" s="86" t="b">
        <v>0</v>
      </c>
      <c r="I198" s="86" t="b">
        <v>0</v>
      </c>
      <c r="J198" s="86" t="b">
        <v>0</v>
      </c>
      <c r="K198" s="86" t="b">
        <v>0</v>
      </c>
      <c r="L198" s="86" t="b">
        <v>0</v>
      </c>
    </row>
    <row r="199" spans="1:12" ht="15">
      <c r="A199" s="86" t="s">
        <v>1752</v>
      </c>
      <c r="B199" s="86" t="s">
        <v>1933</v>
      </c>
      <c r="C199" s="86">
        <v>94</v>
      </c>
      <c r="D199" s="123">
        <v>0.002184129008632602</v>
      </c>
      <c r="E199" s="123">
        <v>1.391080033580787</v>
      </c>
      <c r="F199" s="86" t="s">
        <v>1677</v>
      </c>
      <c r="G199" s="86" t="b">
        <v>0</v>
      </c>
      <c r="H199" s="86" t="b">
        <v>0</v>
      </c>
      <c r="I199" s="86" t="b">
        <v>0</v>
      </c>
      <c r="J199" s="86" t="b">
        <v>0</v>
      </c>
      <c r="K199" s="86" t="b">
        <v>0</v>
      </c>
      <c r="L199" s="86" t="b">
        <v>0</v>
      </c>
    </row>
    <row r="200" spans="1:12" ht="15">
      <c r="A200" s="86" t="s">
        <v>1933</v>
      </c>
      <c r="B200" s="86" t="s">
        <v>1939</v>
      </c>
      <c r="C200" s="86">
        <v>94</v>
      </c>
      <c r="D200" s="123">
        <v>0.002184129008632602</v>
      </c>
      <c r="E200" s="123">
        <v>1.4179521799810881</v>
      </c>
      <c r="F200" s="86" t="s">
        <v>1677</v>
      </c>
      <c r="G200" s="86" t="b">
        <v>0</v>
      </c>
      <c r="H200" s="86" t="b">
        <v>0</v>
      </c>
      <c r="I200" s="86" t="b">
        <v>0</v>
      </c>
      <c r="J200" s="86" t="b">
        <v>0</v>
      </c>
      <c r="K200" s="86" t="b">
        <v>0</v>
      </c>
      <c r="L200" s="86" t="b">
        <v>0</v>
      </c>
    </row>
    <row r="201" spans="1:12" ht="15">
      <c r="A201" s="86" t="s">
        <v>1939</v>
      </c>
      <c r="B201" s="86" t="s">
        <v>1940</v>
      </c>
      <c r="C201" s="86">
        <v>94</v>
      </c>
      <c r="D201" s="123">
        <v>0.002184129008632602</v>
      </c>
      <c r="E201" s="123">
        <v>1.4225479316702374</v>
      </c>
      <c r="F201" s="86" t="s">
        <v>1677</v>
      </c>
      <c r="G201" s="86" t="b">
        <v>0</v>
      </c>
      <c r="H201" s="86" t="b">
        <v>0</v>
      </c>
      <c r="I201" s="86" t="b">
        <v>0</v>
      </c>
      <c r="J201" s="86" t="b">
        <v>0</v>
      </c>
      <c r="K201" s="86" t="b">
        <v>0</v>
      </c>
      <c r="L201" s="86" t="b">
        <v>0</v>
      </c>
    </row>
    <row r="202" spans="1:12" ht="15">
      <c r="A202" s="86" t="s">
        <v>1940</v>
      </c>
      <c r="B202" s="86" t="s">
        <v>1934</v>
      </c>
      <c r="C202" s="86">
        <v>94</v>
      </c>
      <c r="D202" s="123">
        <v>0.002184129008632602</v>
      </c>
      <c r="E202" s="123">
        <v>1.4179521799810881</v>
      </c>
      <c r="F202" s="86" t="s">
        <v>1677</v>
      </c>
      <c r="G202" s="86" t="b">
        <v>0</v>
      </c>
      <c r="H202" s="86" t="b">
        <v>0</v>
      </c>
      <c r="I202" s="86" t="b">
        <v>0</v>
      </c>
      <c r="J202" s="86" t="b">
        <v>0</v>
      </c>
      <c r="K202" s="86" t="b">
        <v>0</v>
      </c>
      <c r="L202" s="86" t="b">
        <v>0</v>
      </c>
    </row>
    <row r="203" spans="1:12" ht="15">
      <c r="A203" s="86" t="s">
        <v>1934</v>
      </c>
      <c r="B203" s="86" t="s">
        <v>1935</v>
      </c>
      <c r="C203" s="86">
        <v>94</v>
      </c>
      <c r="D203" s="123">
        <v>0.002184129008632602</v>
      </c>
      <c r="E203" s="123">
        <v>1.413356428291939</v>
      </c>
      <c r="F203" s="86" t="s">
        <v>1677</v>
      </c>
      <c r="G203" s="86" t="b">
        <v>0</v>
      </c>
      <c r="H203" s="86" t="b">
        <v>0</v>
      </c>
      <c r="I203" s="86" t="b">
        <v>0</v>
      </c>
      <c r="J203" s="86" t="b">
        <v>0</v>
      </c>
      <c r="K203" s="86" t="b">
        <v>0</v>
      </c>
      <c r="L203" s="86" t="b">
        <v>0</v>
      </c>
    </row>
    <row r="204" spans="1:12" ht="15">
      <c r="A204" s="86" t="s">
        <v>1935</v>
      </c>
      <c r="B204" s="86" t="s">
        <v>1936</v>
      </c>
      <c r="C204" s="86">
        <v>94</v>
      </c>
      <c r="D204" s="123">
        <v>0.002184129008632602</v>
      </c>
      <c r="E204" s="123">
        <v>1.4179521799810881</v>
      </c>
      <c r="F204" s="86" t="s">
        <v>1677</v>
      </c>
      <c r="G204" s="86" t="b">
        <v>0</v>
      </c>
      <c r="H204" s="86" t="b">
        <v>0</v>
      </c>
      <c r="I204" s="86" t="b">
        <v>0</v>
      </c>
      <c r="J204" s="86" t="b">
        <v>0</v>
      </c>
      <c r="K204" s="86" t="b">
        <v>0</v>
      </c>
      <c r="L204" s="86" t="b">
        <v>0</v>
      </c>
    </row>
    <row r="205" spans="1:12" ht="15">
      <c r="A205" s="86" t="s">
        <v>1932</v>
      </c>
      <c r="B205" s="86" t="s">
        <v>1941</v>
      </c>
      <c r="C205" s="86">
        <v>94</v>
      </c>
      <c r="D205" s="123">
        <v>0.002184129008632602</v>
      </c>
      <c r="E205" s="123">
        <v>1.4179521799810881</v>
      </c>
      <c r="F205" s="86" t="s">
        <v>1677</v>
      </c>
      <c r="G205" s="86" t="b">
        <v>0</v>
      </c>
      <c r="H205" s="86" t="b">
        <v>0</v>
      </c>
      <c r="I205" s="86" t="b">
        <v>0</v>
      </c>
      <c r="J205" s="86" t="b">
        <v>0</v>
      </c>
      <c r="K205" s="86" t="b">
        <v>0</v>
      </c>
      <c r="L205" s="86" t="b">
        <v>0</v>
      </c>
    </row>
    <row r="206" spans="1:12" ht="15">
      <c r="A206" s="86" t="s">
        <v>1941</v>
      </c>
      <c r="B206" s="86" t="s">
        <v>1942</v>
      </c>
      <c r="C206" s="86">
        <v>94</v>
      </c>
      <c r="D206" s="123">
        <v>0.002184129008632602</v>
      </c>
      <c r="E206" s="123">
        <v>1.4225479316702374</v>
      </c>
      <c r="F206" s="86" t="s">
        <v>1677</v>
      </c>
      <c r="G206" s="86" t="b">
        <v>0</v>
      </c>
      <c r="H206" s="86" t="b">
        <v>0</v>
      </c>
      <c r="I206" s="86" t="b">
        <v>0</v>
      </c>
      <c r="J206" s="86" t="b">
        <v>0</v>
      </c>
      <c r="K206" s="86" t="b">
        <v>0</v>
      </c>
      <c r="L206" s="86" t="b">
        <v>0</v>
      </c>
    </row>
    <row r="207" spans="1:12" ht="15">
      <c r="A207" s="86" t="s">
        <v>1942</v>
      </c>
      <c r="B207" s="86" t="s">
        <v>1753</v>
      </c>
      <c r="C207" s="86">
        <v>94</v>
      </c>
      <c r="D207" s="123">
        <v>0.002184129008632602</v>
      </c>
      <c r="E207" s="123">
        <v>1.4089040510036912</v>
      </c>
      <c r="F207" s="86" t="s">
        <v>1677</v>
      </c>
      <c r="G207" s="86" t="b">
        <v>0</v>
      </c>
      <c r="H207" s="86" t="b">
        <v>0</v>
      </c>
      <c r="I207" s="86" t="b">
        <v>0</v>
      </c>
      <c r="J207" s="86" t="b">
        <v>0</v>
      </c>
      <c r="K207" s="86" t="b">
        <v>0</v>
      </c>
      <c r="L207" s="86" t="b">
        <v>0</v>
      </c>
    </row>
    <row r="208" spans="1:12" ht="15">
      <c r="A208" s="86" t="s">
        <v>1945</v>
      </c>
      <c r="B208" s="86" t="s">
        <v>1965</v>
      </c>
      <c r="C208" s="86">
        <v>2</v>
      </c>
      <c r="D208" s="123">
        <v>0.001335178234930997</v>
      </c>
      <c r="E208" s="123">
        <v>3.0946457896059547</v>
      </c>
      <c r="F208" s="86" t="s">
        <v>1677</v>
      </c>
      <c r="G208" s="86" t="b">
        <v>1</v>
      </c>
      <c r="H208" s="86" t="b">
        <v>0</v>
      </c>
      <c r="I208" s="86" t="b">
        <v>0</v>
      </c>
      <c r="J208" s="86" t="b">
        <v>0</v>
      </c>
      <c r="K208" s="86" t="b">
        <v>0</v>
      </c>
      <c r="L208" s="86" t="b">
        <v>0</v>
      </c>
    </row>
    <row r="209" spans="1:12" ht="15">
      <c r="A209" s="86" t="s">
        <v>1965</v>
      </c>
      <c r="B209" s="86" t="s">
        <v>1734</v>
      </c>
      <c r="C209" s="86">
        <v>2</v>
      </c>
      <c r="D209" s="123">
        <v>0.001335178234930997</v>
      </c>
      <c r="E209" s="123">
        <v>2.6175245348862926</v>
      </c>
      <c r="F209" s="86" t="s">
        <v>1677</v>
      </c>
      <c r="G209" s="86" t="b">
        <v>0</v>
      </c>
      <c r="H209" s="86" t="b">
        <v>0</v>
      </c>
      <c r="I209" s="86" t="b">
        <v>0</v>
      </c>
      <c r="J209" s="86" t="b">
        <v>0</v>
      </c>
      <c r="K209" s="86" t="b">
        <v>0</v>
      </c>
      <c r="L209" s="86" t="b">
        <v>0</v>
      </c>
    </row>
    <row r="210" spans="1:12" ht="15">
      <c r="A210" s="86" t="s">
        <v>1734</v>
      </c>
      <c r="B210" s="86" t="s">
        <v>1966</v>
      </c>
      <c r="C210" s="86">
        <v>2</v>
      </c>
      <c r="D210" s="123">
        <v>0.001335178234930997</v>
      </c>
      <c r="E210" s="123">
        <v>2.6175245348862926</v>
      </c>
      <c r="F210" s="86" t="s">
        <v>1677</v>
      </c>
      <c r="G210" s="86" t="b">
        <v>0</v>
      </c>
      <c r="H210" s="86" t="b">
        <v>0</v>
      </c>
      <c r="I210" s="86" t="b">
        <v>0</v>
      </c>
      <c r="J210" s="86" t="b">
        <v>0</v>
      </c>
      <c r="K210" s="86" t="b">
        <v>0</v>
      </c>
      <c r="L210" s="86" t="b">
        <v>0</v>
      </c>
    </row>
    <row r="211" spans="1:12" ht="15">
      <c r="A211" s="86" t="s">
        <v>1966</v>
      </c>
      <c r="B211" s="86" t="s">
        <v>1764</v>
      </c>
      <c r="C211" s="86">
        <v>2</v>
      </c>
      <c r="D211" s="123">
        <v>0.001335178234930997</v>
      </c>
      <c r="E211" s="123">
        <v>2.918554530550274</v>
      </c>
      <c r="F211" s="86" t="s">
        <v>1677</v>
      </c>
      <c r="G211" s="86" t="b">
        <v>0</v>
      </c>
      <c r="H211" s="86" t="b">
        <v>0</v>
      </c>
      <c r="I211" s="86" t="b">
        <v>0</v>
      </c>
      <c r="J211" s="86" t="b">
        <v>0</v>
      </c>
      <c r="K211" s="86" t="b">
        <v>0</v>
      </c>
      <c r="L211" s="86" t="b">
        <v>0</v>
      </c>
    </row>
    <row r="212" spans="1:12" ht="15">
      <c r="A212" s="86" t="s">
        <v>1764</v>
      </c>
      <c r="B212" s="86" t="s">
        <v>1967</v>
      </c>
      <c r="C212" s="86">
        <v>2</v>
      </c>
      <c r="D212" s="123">
        <v>0.001335178234930997</v>
      </c>
      <c r="E212" s="123">
        <v>2.918554530550274</v>
      </c>
      <c r="F212" s="86" t="s">
        <v>1677</v>
      </c>
      <c r="G212" s="86" t="b">
        <v>0</v>
      </c>
      <c r="H212" s="86" t="b">
        <v>0</v>
      </c>
      <c r="I212" s="86" t="b">
        <v>0</v>
      </c>
      <c r="J212" s="86" t="b">
        <v>0</v>
      </c>
      <c r="K212" s="86" t="b">
        <v>0</v>
      </c>
      <c r="L212" s="86" t="b">
        <v>0</v>
      </c>
    </row>
    <row r="213" spans="1:12" ht="15">
      <c r="A213" s="86" t="s">
        <v>1967</v>
      </c>
      <c r="B213" s="86" t="s">
        <v>1948</v>
      </c>
      <c r="C213" s="86">
        <v>2</v>
      </c>
      <c r="D213" s="123">
        <v>0.001335178234930997</v>
      </c>
      <c r="E213" s="123">
        <v>2.7936157939419735</v>
      </c>
      <c r="F213" s="86" t="s">
        <v>1677</v>
      </c>
      <c r="G213" s="86" t="b">
        <v>0</v>
      </c>
      <c r="H213" s="86" t="b">
        <v>0</v>
      </c>
      <c r="I213" s="86" t="b">
        <v>0</v>
      </c>
      <c r="J213" s="86" t="b">
        <v>0</v>
      </c>
      <c r="K213" s="86" t="b">
        <v>0</v>
      </c>
      <c r="L213" s="86" t="b">
        <v>0</v>
      </c>
    </row>
    <row r="214" spans="1:12" ht="15">
      <c r="A214" s="86" t="s">
        <v>1948</v>
      </c>
      <c r="B214" s="86" t="s">
        <v>1968</v>
      </c>
      <c r="C214" s="86">
        <v>2</v>
      </c>
      <c r="D214" s="123">
        <v>0.001335178234930997</v>
      </c>
      <c r="E214" s="123">
        <v>2.7936157939419735</v>
      </c>
      <c r="F214" s="86" t="s">
        <v>1677</v>
      </c>
      <c r="G214" s="86" t="b">
        <v>0</v>
      </c>
      <c r="H214" s="86" t="b">
        <v>0</v>
      </c>
      <c r="I214" s="86" t="b">
        <v>0</v>
      </c>
      <c r="J214" s="86" t="b">
        <v>0</v>
      </c>
      <c r="K214" s="86" t="b">
        <v>0</v>
      </c>
      <c r="L214" s="86" t="b">
        <v>0</v>
      </c>
    </row>
    <row r="215" spans="1:12" ht="15">
      <c r="A215" s="86" t="s">
        <v>1968</v>
      </c>
      <c r="B215" s="86" t="s">
        <v>1969</v>
      </c>
      <c r="C215" s="86">
        <v>2</v>
      </c>
      <c r="D215" s="123">
        <v>0.001335178234930997</v>
      </c>
      <c r="E215" s="123">
        <v>3.0946457896059547</v>
      </c>
      <c r="F215" s="86" t="s">
        <v>1677</v>
      </c>
      <c r="G215" s="86" t="b">
        <v>0</v>
      </c>
      <c r="H215" s="86" t="b">
        <v>0</v>
      </c>
      <c r="I215" s="86" t="b">
        <v>0</v>
      </c>
      <c r="J215" s="86" t="b">
        <v>0</v>
      </c>
      <c r="K215" s="86" t="b">
        <v>0</v>
      </c>
      <c r="L215" s="86" t="b">
        <v>0</v>
      </c>
    </row>
    <row r="216" spans="1:12" ht="15">
      <c r="A216" s="86" t="s">
        <v>1969</v>
      </c>
      <c r="B216" s="86" t="s">
        <v>1949</v>
      </c>
      <c r="C216" s="86">
        <v>2</v>
      </c>
      <c r="D216" s="123">
        <v>0.001335178234930997</v>
      </c>
      <c r="E216" s="123">
        <v>2.7936157939419735</v>
      </c>
      <c r="F216" s="86" t="s">
        <v>1677</v>
      </c>
      <c r="G216" s="86" t="b">
        <v>0</v>
      </c>
      <c r="H216" s="86" t="b">
        <v>0</v>
      </c>
      <c r="I216" s="86" t="b">
        <v>0</v>
      </c>
      <c r="J216" s="86" t="b">
        <v>0</v>
      </c>
      <c r="K216" s="86" t="b">
        <v>0</v>
      </c>
      <c r="L216" s="86" t="b">
        <v>0</v>
      </c>
    </row>
    <row r="217" spans="1:12" ht="15">
      <c r="A217" s="86" t="s">
        <v>1949</v>
      </c>
      <c r="B217" s="86" t="s">
        <v>1970</v>
      </c>
      <c r="C217" s="86">
        <v>2</v>
      </c>
      <c r="D217" s="123">
        <v>0.001335178234930997</v>
      </c>
      <c r="E217" s="123">
        <v>2.7936157939419735</v>
      </c>
      <c r="F217" s="86" t="s">
        <v>1677</v>
      </c>
      <c r="G217" s="86" t="b">
        <v>0</v>
      </c>
      <c r="H217" s="86" t="b">
        <v>0</v>
      </c>
      <c r="I217" s="86" t="b">
        <v>0</v>
      </c>
      <c r="J217" s="86" t="b">
        <v>0</v>
      </c>
      <c r="K217" s="86" t="b">
        <v>0</v>
      </c>
      <c r="L217" s="86" t="b">
        <v>0</v>
      </c>
    </row>
    <row r="218" spans="1:12" ht="15">
      <c r="A218" s="86" t="s">
        <v>1970</v>
      </c>
      <c r="B218" s="86" t="s">
        <v>1971</v>
      </c>
      <c r="C218" s="86">
        <v>2</v>
      </c>
      <c r="D218" s="123">
        <v>0.001335178234930997</v>
      </c>
      <c r="E218" s="123">
        <v>3.0946457896059547</v>
      </c>
      <c r="F218" s="86" t="s">
        <v>1677</v>
      </c>
      <c r="G218" s="86" t="b">
        <v>0</v>
      </c>
      <c r="H218" s="86" t="b">
        <v>0</v>
      </c>
      <c r="I218" s="86" t="b">
        <v>0</v>
      </c>
      <c r="J218" s="86" t="b">
        <v>0</v>
      </c>
      <c r="K218" s="86" t="b">
        <v>0</v>
      </c>
      <c r="L218" s="86" t="b">
        <v>0</v>
      </c>
    </row>
    <row r="219" spans="1:12" ht="15">
      <c r="A219" s="86" t="s">
        <v>1971</v>
      </c>
      <c r="B219" s="86" t="s">
        <v>1953</v>
      </c>
      <c r="C219" s="86">
        <v>2</v>
      </c>
      <c r="D219" s="123">
        <v>0.001335178234930997</v>
      </c>
      <c r="E219" s="123">
        <v>2.7936157939419735</v>
      </c>
      <c r="F219" s="86" t="s">
        <v>1677</v>
      </c>
      <c r="G219" s="86" t="b">
        <v>0</v>
      </c>
      <c r="H219" s="86" t="b">
        <v>0</v>
      </c>
      <c r="I219" s="86" t="b">
        <v>0</v>
      </c>
      <c r="J219" s="86" t="b">
        <v>0</v>
      </c>
      <c r="K219" s="86" t="b">
        <v>0</v>
      </c>
      <c r="L219" s="86" t="b">
        <v>0</v>
      </c>
    </row>
    <row r="220" spans="1:12" ht="15">
      <c r="A220" s="86" t="s">
        <v>1953</v>
      </c>
      <c r="B220" s="86" t="s">
        <v>1972</v>
      </c>
      <c r="C220" s="86">
        <v>2</v>
      </c>
      <c r="D220" s="123">
        <v>0.001335178234930997</v>
      </c>
      <c r="E220" s="123">
        <v>2.7936157939419735</v>
      </c>
      <c r="F220" s="86" t="s">
        <v>1677</v>
      </c>
      <c r="G220" s="86" t="b">
        <v>0</v>
      </c>
      <c r="H220" s="86" t="b">
        <v>0</v>
      </c>
      <c r="I220" s="86" t="b">
        <v>0</v>
      </c>
      <c r="J220" s="86" t="b">
        <v>0</v>
      </c>
      <c r="K220" s="86" t="b">
        <v>0</v>
      </c>
      <c r="L220" s="86" t="b">
        <v>0</v>
      </c>
    </row>
    <row r="221" spans="1:12" ht="15">
      <c r="A221" s="86" t="s">
        <v>1972</v>
      </c>
      <c r="B221" s="86" t="s">
        <v>1973</v>
      </c>
      <c r="C221" s="86">
        <v>2</v>
      </c>
      <c r="D221" s="123">
        <v>0.001335178234930997</v>
      </c>
      <c r="E221" s="123">
        <v>3.0946457896059547</v>
      </c>
      <c r="F221" s="86" t="s">
        <v>1677</v>
      </c>
      <c r="G221" s="86" t="b">
        <v>0</v>
      </c>
      <c r="H221" s="86" t="b">
        <v>0</v>
      </c>
      <c r="I221" s="86" t="b">
        <v>0</v>
      </c>
      <c r="J221" s="86" t="b">
        <v>0</v>
      </c>
      <c r="K221" s="86" t="b">
        <v>0</v>
      </c>
      <c r="L221" s="86" t="b">
        <v>0</v>
      </c>
    </row>
    <row r="222" spans="1:12" ht="15">
      <c r="A222" s="86" t="s">
        <v>1973</v>
      </c>
      <c r="B222" s="86" t="s">
        <v>1974</v>
      </c>
      <c r="C222" s="86">
        <v>2</v>
      </c>
      <c r="D222" s="123">
        <v>0.001335178234930997</v>
      </c>
      <c r="E222" s="123">
        <v>3.0946457896059547</v>
      </c>
      <c r="F222" s="86" t="s">
        <v>1677</v>
      </c>
      <c r="G222" s="86" t="b">
        <v>0</v>
      </c>
      <c r="H222" s="86" t="b">
        <v>0</v>
      </c>
      <c r="I222" s="86" t="b">
        <v>0</v>
      </c>
      <c r="J222" s="86" t="b">
        <v>1</v>
      </c>
      <c r="K222" s="86" t="b">
        <v>0</v>
      </c>
      <c r="L222" s="86" t="b">
        <v>0</v>
      </c>
    </row>
    <row r="223" spans="1:12" ht="15">
      <c r="A223" s="86" t="s">
        <v>1974</v>
      </c>
      <c r="B223" s="86" t="s">
        <v>1755</v>
      </c>
      <c r="C223" s="86">
        <v>2</v>
      </c>
      <c r="D223" s="123">
        <v>0.001335178234930997</v>
      </c>
      <c r="E223" s="123">
        <v>1.4134045522303675</v>
      </c>
      <c r="F223" s="86" t="s">
        <v>1677</v>
      </c>
      <c r="G223" s="86" t="b">
        <v>1</v>
      </c>
      <c r="H223" s="86" t="b">
        <v>0</v>
      </c>
      <c r="I223" s="86" t="b">
        <v>0</v>
      </c>
      <c r="J223" s="86" t="b">
        <v>0</v>
      </c>
      <c r="K223" s="86" t="b">
        <v>0</v>
      </c>
      <c r="L223" s="86" t="b">
        <v>0</v>
      </c>
    </row>
    <row r="224" spans="1:12" ht="15">
      <c r="A224" s="86" t="s">
        <v>1755</v>
      </c>
      <c r="B224" s="86" t="s">
        <v>1975</v>
      </c>
      <c r="C224" s="86">
        <v>2</v>
      </c>
      <c r="D224" s="123">
        <v>0.001335178234930997</v>
      </c>
      <c r="E224" s="123">
        <v>1.4134045522303675</v>
      </c>
      <c r="F224" s="86" t="s">
        <v>1677</v>
      </c>
      <c r="G224" s="86" t="b">
        <v>0</v>
      </c>
      <c r="H224" s="86" t="b">
        <v>0</v>
      </c>
      <c r="I224" s="86" t="b">
        <v>0</v>
      </c>
      <c r="J224" s="86" t="b">
        <v>0</v>
      </c>
      <c r="K224" s="86" t="b">
        <v>0</v>
      </c>
      <c r="L224" s="86" t="b">
        <v>0</v>
      </c>
    </row>
    <row r="225" spans="1:12" ht="15">
      <c r="A225" s="86" t="s">
        <v>1975</v>
      </c>
      <c r="B225" s="86" t="s">
        <v>1976</v>
      </c>
      <c r="C225" s="86">
        <v>2</v>
      </c>
      <c r="D225" s="123">
        <v>0.001335178234930997</v>
      </c>
      <c r="E225" s="123">
        <v>3.0946457896059547</v>
      </c>
      <c r="F225" s="86" t="s">
        <v>1677</v>
      </c>
      <c r="G225" s="86" t="b">
        <v>0</v>
      </c>
      <c r="H225" s="86" t="b">
        <v>0</v>
      </c>
      <c r="I225" s="86" t="b">
        <v>0</v>
      </c>
      <c r="J225" s="86" t="b">
        <v>0</v>
      </c>
      <c r="K225" s="86" t="b">
        <v>0</v>
      </c>
      <c r="L225" s="86" t="b">
        <v>0</v>
      </c>
    </row>
    <row r="226" spans="1:12" ht="15">
      <c r="A226" s="86" t="s">
        <v>1976</v>
      </c>
      <c r="B226" s="86" t="s">
        <v>1950</v>
      </c>
      <c r="C226" s="86">
        <v>2</v>
      </c>
      <c r="D226" s="123">
        <v>0.001335178234930997</v>
      </c>
      <c r="E226" s="123">
        <v>2.7936157939419735</v>
      </c>
      <c r="F226" s="86" t="s">
        <v>1677</v>
      </c>
      <c r="G226" s="86" t="b">
        <v>0</v>
      </c>
      <c r="H226" s="86" t="b">
        <v>0</v>
      </c>
      <c r="I226" s="86" t="b">
        <v>0</v>
      </c>
      <c r="J226" s="86" t="b">
        <v>0</v>
      </c>
      <c r="K226" s="86" t="b">
        <v>0</v>
      </c>
      <c r="L226" s="86" t="b">
        <v>0</v>
      </c>
    </row>
    <row r="227" spans="1:12" ht="15">
      <c r="A227" s="86" t="s">
        <v>1950</v>
      </c>
      <c r="B227" s="86" t="s">
        <v>1977</v>
      </c>
      <c r="C227" s="86">
        <v>2</v>
      </c>
      <c r="D227" s="123">
        <v>0.001335178234930997</v>
      </c>
      <c r="E227" s="123">
        <v>2.7936157939419735</v>
      </c>
      <c r="F227" s="86" t="s">
        <v>1677</v>
      </c>
      <c r="G227" s="86" t="b">
        <v>0</v>
      </c>
      <c r="H227" s="86" t="b">
        <v>0</v>
      </c>
      <c r="I227" s="86" t="b">
        <v>0</v>
      </c>
      <c r="J227" s="86" t="b">
        <v>0</v>
      </c>
      <c r="K227" s="86" t="b">
        <v>0</v>
      </c>
      <c r="L227" s="86" t="b">
        <v>0</v>
      </c>
    </row>
    <row r="228" spans="1:12" ht="15">
      <c r="A228" s="86" t="s">
        <v>1977</v>
      </c>
      <c r="B228" s="86" t="s">
        <v>1751</v>
      </c>
      <c r="C228" s="86">
        <v>2</v>
      </c>
      <c r="D228" s="123">
        <v>0.001335178234930997</v>
      </c>
      <c r="E228" s="123">
        <v>1.395675785269936</v>
      </c>
      <c r="F228" s="86" t="s">
        <v>1677</v>
      </c>
      <c r="G228" s="86" t="b">
        <v>0</v>
      </c>
      <c r="H228" s="86" t="b">
        <v>0</v>
      </c>
      <c r="I228" s="86" t="b">
        <v>0</v>
      </c>
      <c r="J228" s="86" t="b">
        <v>0</v>
      </c>
      <c r="K228" s="86" t="b">
        <v>0</v>
      </c>
      <c r="L228" s="86" t="b">
        <v>0</v>
      </c>
    </row>
    <row r="229" spans="1:12" ht="15">
      <c r="A229" s="86" t="s">
        <v>1752</v>
      </c>
      <c r="B229" s="86" t="s">
        <v>1728</v>
      </c>
      <c r="C229" s="86">
        <v>2</v>
      </c>
      <c r="D229" s="123">
        <v>0.001335178234930997</v>
      </c>
      <c r="E229" s="123">
        <v>-0.29892941366363274</v>
      </c>
      <c r="F229" s="86" t="s">
        <v>1677</v>
      </c>
      <c r="G229" s="86" t="b">
        <v>0</v>
      </c>
      <c r="H229" s="86" t="b">
        <v>0</v>
      </c>
      <c r="I229" s="86" t="b">
        <v>0</v>
      </c>
      <c r="J229" s="86" t="b">
        <v>0</v>
      </c>
      <c r="K229" s="86" t="b">
        <v>0</v>
      </c>
      <c r="L229" s="86" t="b">
        <v>0</v>
      </c>
    </row>
    <row r="230" spans="1:12" ht="15">
      <c r="A230" s="86" t="s">
        <v>1728</v>
      </c>
      <c r="B230" s="86" t="s">
        <v>1734</v>
      </c>
      <c r="C230" s="86">
        <v>2</v>
      </c>
      <c r="D230" s="123">
        <v>0.001335178234930997</v>
      </c>
      <c r="E230" s="123">
        <v>0.9229193359527237</v>
      </c>
      <c r="F230" s="86" t="s">
        <v>1677</v>
      </c>
      <c r="G230" s="86" t="b">
        <v>0</v>
      </c>
      <c r="H230" s="86" t="b">
        <v>0</v>
      </c>
      <c r="I230" s="86" t="b">
        <v>0</v>
      </c>
      <c r="J230" s="86" t="b">
        <v>0</v>
      </c>
      <c r="K230" s="86" t="b">
        <v>0</v>
      </c>
      <c r="L230" s="86" t="b">
        <v>0</v>
      </c>
    </row>
    <row r="231" spans="1:12" ht="15">
      <c r="A231" s="86" t="s">
        <v>1734</v>
      </c>
      <c r="B231" s="86" t="s">
        <v>1729</v>
      </c>
      <c r="C231" s="86">
        <v>2</v>
      </c>
      <c r="D231" s="123">
        <v>0.001335178234930997</v>
      </c>
      <c r="E231" s="123">
        <v>0.9185545305502735</v>
      </c>
      <c r="F231" s="86" t="s">
        <v>1677</v>
      </c>
      <c r="G231" s="86" t="b">
        <v>0</v>
      </c>
      <c r="H231" s="86" t="b">
        <v>0</v>
      </c>
      <c r="I231" s="86" t="b">
        <v>0</v>
      </c>
      <c r="J231" s="86" t="b">
        <v>0</v>
      </c>
      <c r="K231" s="86" t="b">
        <v>1</v>
      </c>
      <c r="L231" s="86" t="b">
        <v>0</v>
      </c>
    </row>
    <row r="232" spans="1:12" ht="15">
      <c r="A232" s="86" t="s">
        <v>1729</v>
      </c>
      <c r="B232" s="86" t="s">
        <v>1735</v>
      </c>
      <c r="C232" s="86">
        <v>2</v>
      </c>
      <c r="D232" s="123">
        <v>0.001335178234930997</v>
      </c>
      <c r="E232" s="123">
        <v>-0.2941656238675687</v>
      </c>
      <c r="F232" s="86" t="s">
        <v>1677</v>
      </c>
      <c r="G232" s="86" t="b">
        <v>0</v>
      </c>
      <c r="H232" s="86" t="b">
        <v>1</v>
      </c>
      <c r="I232" s="86" t="b">
        <v>0</v>
      </c>
      <c r="J232" s="86" t="b">
        <v>0</v>
      </c>
      <c r="K232" s="86" t="b">
        <v>0</v>
      </c>
      <c r="L232" s="86" t="b">
        <v>0</v>
      </c>
    </row>
    <row r="233" spans="1:12" ht="15">
      <c r="A233" s="86" t="s">
        <v>1729</v>
      </c>
      <c r="B233" s="86" t="s">
        <v>1982</v>
      </c>
      <c r="C233" s="86">
        <v>2</v>
      </c>
      <c r="D233" s="123">
        <v>0.001335178234930997</v>
      </c>
      <c r="E233" s="123">
        <v>1.3870756135080184</v>
      </c>
      <c r="F233" s="86" t="s">
        <v>1677</v>
      </c>
      <c r="G233" s="86" t="b">
        <v>0</v>
      </c>
      <c r="H233" s="86" t="b">
        <v>1</v>
      </c>
      <c r="I233" s="86" t="b">
        <v>0</v>
      </c>
      <c r="J233" s="86" t="b">
        <v>0</v>
      </c>
      <c r="K233" s="86" t="b">
        <v>0</v>
      </c>
      <c r="L233" s="86" t="b">
        <v>0</v>
      </c>
    </row>
    <row r="234" spans="1:12" ht="15">
      <c r="A234" s="86" t="s">
        <v>1982</v>
      </c>
      <c r="B234" s="86" t="s">
        <v>1983</v>
      </c>
      <c r="C234" s="86">
        <v>2</v>
      </c>
      <c r="D234" s="123">
        <v>0.001335178234930997</v>
      </c>
      <c r="E234" s="123">
        <v>3.0946457896059547</v>
      </c>
      <c r="F234" s="86" t="s">
        <v>1677</v>
      </c>
      <c r="G234" s="86" t="b">
        <v>0</v>
      </c>
      <c r="H234" s="86" t="b">
        <v>0</v>
      </c>
      <c r="I234" s="86" t="b">
        <v>0</v>
      </c>
      <c r="J234" s="86" t="b">
        <v>0</v>
      </c>
      <c r="K234" s="86" t="b">
        <v>0</v>
      </c>
      <c r="L234" s="86" t="b">
        <v>0</v>
      </c>
    </row>
    <row r="235" spans="1:12" ht="15">
      <c r="A235" s="86" t="s">
        <v>1983</v>
      </c>
      <c r="B235" s="86" t="s">
        <v>1984</v>
      </c>
      <c r="C235" s="86">
        <v>2</v>
      </c>
      <c r="D235" s="123">
        <v>0.001335178234930997</v>
      </c>
      <c r="E235" s="123">
        <v>3.0946457896059547</v>
      </c>
      <c r="F235" s="86" t="s">
        <v>1677</v>
      </c>
      <c r="G235" s="86" t="b">
        <v>0</v>
      </c>
      <c r="H235" s="86" t="b">
        <v>0</v>
      </c>
      <c r="I235" s="86" t="b">
        <v>0</v>
      </c>
      <c r="J235" s="86" t="b">
        <v>0</v>
      </c>
      <c r="K235" s="86" t="b">
        <v>0</v>
      </c>
      <c r="L235" s="86" t="b">
        <v>0</v>
      </c>
    </row>
    <row r="236" spans="1:12" ht="15">
      <c r="A236" s="86" t="s">
        <v>1984</v>
      </c>
      <c r="B236" s="86" t="s">
        <v>1985</v>
      </c>
      <c r="C236" s="86">
        <v>2</v>
      </c>
      <c r="D236" s="123">
        <v>0.001335178234930997</v>
      </c>
      <c r="E236" s="123">
        <v>3.0946457896059547</v>
      </c>
      <c r="F236" s="86" t="s">
        <v>1677</v>
      </c>
      <c r="G236" s="86" t="b">
        <v>0</v>
      </c>
      <c r="H236" s="86" t="b">
        <v>0</v>
      </c>
      <c r="I236" s="86" t="b">
        <v>0</v>
      </c>
      <c r="J236" s="86" t="b">
        <v>0</v>
      </c>
      <c r="K236" s="86" t="b">
        <v>0</v>
      </c>
      <c r="L236" s="86" t="b">
        <v>0</v>
      </c>
    </row>
    <row r="237" spans="1:12" ht="15">
      <c r="A237" s="86" t="s">
        <v>1985</v>
      </c>
      <c r="B237" s="86" t="s">
        <v>1950</v>
      </c>
      <c r="C237" s="86">
        <v>2</v>
      </c>
      <c r="D237" s="123">
        <v>0.001335178234930997</v>
      </c>
      <c r="E237" s="123">
        <v>2.7936157939419735</v>
      </c>
      <c r="F237" s="86" t="s">
        <v>1677</v>
      </c>
      <c r="G237" s="86" t="b">
        <v>0</v>
      </c>
      <c r="H237" s="86" t="b">
        <v>0</v>
      </c>
      <c r="I237" s="86" t="b">
        <v>0</v>
      </c>
      <c r="J237" s="86" t="b">
        <v>0</v>
      </c>
      <c r="K237" s="86" t="b">
        <v>0</v>
      </c>
      <c r="L237" s="86" t="b">
        <v>0</v>
      </c>
    </row>
    <row r="238" spans="1:12" ht="15">
      <c r="A238" s="86" t="s">
        <v>1950</v>
      </c>
      <c r="B238" s="86" t="s">
        <v>1986</v>
      </c>
      <c r="C238" s="86">
        <v>2</v>
      </c>
      <c r="D238" s="123">
        <v>0.001335178234930997</v>
      </c>
      <c r="E238" s="123">
        <v>2.7936157939419735</v>
      </c>
      <c r="F238" s="86" t="s">
        <v>1677</v>
      </c>
      <c r="G238" s="86" t="b">
        <v>0</v>
      </c>
      <c r="H238" s="86" t="b">
        <v>0</v>
      </c>
      <c r="I238" s="86" t="b">
        <v>0</v>
      </c>
      <c r="J238" s="86" t="b">
        <v>0</v>
      </c>
      <c r="K238" s="86" t="b">
        <v>0</v>
      </c>
      <c r="L238" s="86" t="b">
        <v>0</v>
      </c>
    </row>
    <row r="239" spans="1:12" ht="15">
      <c r="A239" s="86" t="s">
        <v>1986</v>
      </c>
      <c r="B239" s="86" t="s">
        <v>1987</v>
      </c>
      <c r="C239" s="86">
        <v>2</v>
      </c>
      <c r="D239" s="123">
        <v>0.001335178234930997</v>
      </c>
      <c r="E239" s="123">
        <v>3.0946457896059547</v>
      </c>
      <c r="F239" s="86" t="s">
        <v>1677</v>
      </c>
      <c r="G239" s="86" t="b">
        <v>0</v>
      </c>
      <c r="H239" s="86" t="b">
        <v>0</v>
      </c>
      <c r="I239" s="86" t="b">
        <v>0</v>
      </c>
      <c r="J239" s="86" t="b">
        <v>0</v>
      </c>
      <c r="K239" s="86" t="b">
        <v>0</v>
      </c>
      <c r="L239" s="86" t="b">
        <v>0</v>
      </c>
    </row>
    <row r="240" spans="1:12" ht="15">
      <c r="A240" s="86" t="s">
        <v>1987</v>
      </c>
      <c r="B240" s="86" t="s">
        <v>1948</v>
      </c>
      <c r="C240" s="86">
        <v>2</v>
      </c>
      <c r="D240" s="123">
        <v>0.001335178234930997</v>
      </c>
      <c r="E240" s="123">
        <v>2.7936157939419735</v>
      </c>
      <c r="F240" s="86" t="s">
        <v>1677</v>
      </c>
      <c r="G240" s="86" t="b">
        <v>0</v>
      </c>
      <c r="H240" s="86" t="b">
        <v>0</v>
      </c>
      <c r="I240" s="86" t="b">
        <v>0</v>
      </c>
      <c r="J240" s="86" t="b">
        <v>0</v>
      </c>
      <c r="K240" s="86" t="b">
        <v>0</v>
      </c>
      <c r="L240" s="86" t="b">
        <v>0</v>
      </c>
    </row>
    <row r="241" spans="1:12" ht="15">
      <c r="A241" s="86" t="s">
        <v>1948</v>
      </c>
      <c r="B241" s="86" t="s">
        <v>1988</v>
      </c>
      <c r="C241" s="86">
        <v>2</v>
      </c>
      <c r="D241" s="123">
        <v>0.001335178234930997</v>
      </c>
      <c r="E241" s="123">
        <v>2.7936157939419735</v>
      </c>
      <c r="F241" s="86" t="s">
        <v>1677</v>
      </c>
      <c r="G241" s="86" t="b">
        <v>0</v>
      </c>
      <c r="H241" s="86" t="b">
        <v>0</v>
      </c>
      <c r="I241" s="86" t="b">
        <v>0</v>
      </c>
      <c r="J241" s="86" t="b">
        <v>0</v>
      </c>
      <c r="K241" s="86" t="b">
        <v>0</v>
      </c>
      <c r="L241" s="86" t="b">
        <v>0</v>
      </c>
    </row>
    <row r="242" spans="1:12" ht="15">
      <c r="A242" s="86" t="s">
        <v>1988</v>
      </c>
      <c r="B242" s="86" t="s">
        <v>1949</v>
      </c>
      <c r="C242" s="86">
        <v>2</v>
      </c>
      <c r="D242" s="123">
        <v>0.001335178234930997</v>
      </c>
      <c r="E242" s="123">
        <v>2.7936157939419735</v>
      </c>
      <c r="F242" s="86" t="s">
        <v>1677</v>
      </c>
      <c r="G242" s="86" t="b">
        <v>0</v>
      </c>
      <c r="H242" s="86" t="b">
        <v>0</v>
      </c>
      <c r="I242" s="86" t="b">
        <v>0</v>
      </c>
      <c r="J242" s="86" t="b">
        <v>0</v>
      </c>
      <c r="K242" s="86" t="b">
        <v>0</v>
      </c>
      <c r="L242" s="86" t="b">
        <v>0</v>
      </c>
    </row>
    <row r="243" spans="1:12" ht="15">
      <c r="A243" s="86" t="s">
        <v>1949</v>
      </c>
      <c r="B243" s="86" t="s">
        <v>1751</v>
      </c>
      <c r="C243" s="86">
        <v>2</v>
      </c>
      <c r="D243" s="123">
        <v>0.001335178234930997</v>
      </c>
      <c r="E243" s="123">
        <v>1.0946457896059547</v>
      </c>
      <c r="F243" s="86" t="s">
        <v>1677</v>
      </c>
      <c r="G243" s="86" t="b">
        <v>0</v>
      </c>
      <c r="H243" s="86" t="b">
        <v>0</v>
      </c>
      <c r="I243" s="86" t="b">
        <v>0</v>
      </c>
      <c r="J243" s="86" t="b">
        <v>0</v>
      </c>
      <c r="K243" s="86" t="b">
        <v>0</v>
      </c>
      <c r="L243" s="86" t="b">
        <v>0</v>
      </c>
    </row>
    <row r="244" spans="1:12" ht="15">
      <c r="A244" s="86" t="s">
        <v>1752</v>
      </c>
      <c r="B244" s="86" t="s">
        <v>1954</v>
      </c>
      <c r="C244" s="86">
        <v>2</v>
      </c>
      <c r="D244" s="123">
        <v>0.001335178234930997</v>
      </c>
      <c r="E244" s="123">
        <v>1.395675785269936</v>
      </c>
      <c r="F244" s="86" t="s">
        <v>1677</v>
      </c>
      <c r="G244" s="86" t="b">
        <v>0</v>
      </c>
      <c r="H244" s="86" t="b">
        <v>0</v>
      </c>
      <c r="I244" s="86" t="b">
        <v>0</v>
      </c>
      <c r="J244" s="86" t="b">
        <v>0</v>
      </c>
      <c r="K244" s="86" t="b">
        <v>0</v>
      </c>
      <c r="L244" s="86" t="b">
        <v>0</v>
      </c>
    </row>
    <row r="245" spans="1:12" ht="15">
      <c r="A245" s="86" t="s">
        <v>1954</v>
      </c>
      <c r="B245" s="86" t="s">
        <v>1989</v>
      </c>
      <c r="C245" s="86">
        <v>2</v>
      </c>
      <c r="D245" s="123">
        <v>0.001335178234930997</v>
      </c>
      <c r="E245" s="123">
        <v>3.0946457896059547</v>
      </c>
      <c r="F245" s="86" t="s">
        <v>1677</v>
      </c>
      <c r="G245" s="86" t="b">
        <v>0</v>
      </c>
      <c r="H245" s="86" t="b">
        <v>0</v>
      </c>
      <c r="I245" s="86" t="b">
        <v>0</v>
      </c>
      <c r="J245" s="86" t="b">
        <v>0</v>
      </c>
      <c r="K245" s="86" t="b">
        <v>0</v>
      </c>
      <c r="L245" s="86" t="b">
        <v>0</v>
      </c>
    </row>
    <row r="246" spans="1:12" ht="15">
      <c r="A246" s="86" t="s">
        <v>1989</v>
      </c>
      <c r="B246" s="86" t="s">
        <v>1751</v>
      </c>
      <c r="C246" s="86">
        <v>2</v>
      </c>
      <c r="D246" s="123">
        <v>0.001335178234930997</v>
      </c>
      <c r="E246" s="123">
        <v>1.395675785269936</v>
      </c>
      <c r="F246" s="86" t="s">
        <v>1677</v>
      </c>
      <c r="G246" s="86" t="b">
        <v>0</v>
      </c>
      <c r="H246" s="86" t="b">
        <v>0</v>
      </c>
      <c r="I246" s="86" t="b">
        <v>0</v>
      </c>
      <c r="J246" s="86" t="b">
        <v>0</v>
      </c>
      <c r="K246" s="86" t="b">
        <v>0</v>
      </c>
      <c r="L246" s="86" t="b">
        <v>0</v>
      </c>
    </row>
    <row r="247" spans="1:12" ht="15">
      <c r="A247" s="86" t="s">
        <v>1752</v>
      </c>
      <c r="B247" s="86" t="s">
        <v>1990</v>
      </c>
      <c r="C247" s="86">
        <v>2</v>
      </c>
      <c r="D247" s="123">
        <v>0.001335178234930997</v>
      </c>
      <c r="E247" s="123">
        <v>1.395675785269936</v>
      </c>
      <c r="F247" s="86" t="s">
        <v>1677</v>
      </c>
      <c r="G247" s="86" t="b">
        <v>0</v>
      </c>
      <c r="H247" s="86" t="b">
        <v>0</v>
      </c>
      <c r="I247" s="86" t="b">
        <v>0</v>
      </c>
      <c r="J247" s="86" t="b">
        <v>0</v>
      </c>
      <c r="K247" s="86" t="b">
        <v>0</v>
      </c>
      <c r="L247" s="86" t="b">
        <v>0</v>
      </c>
    </row>
    <row r="248" spans="1:12" ht="15">
      <c r="A248" s="86" t="s">
        <v>1990</v>
      </c>
      <c r="B248" s="86" t="s">
        <v>1991</v>
      </c>
      <c r="C248" s="86">
        <v>2</v>
      </c>
      <c r="D248" s="123">
        <v>0.001335178234930997</v>
      </c>
      <c r="E248" s="123">
        <v>3.0946457896059547</v>
      </c>
      <c r="F248" s="86" t="s">
        <v>1677</v>
      </c>
      <c r="G248" s="86" t="b">
        <v>0</v>
      </c>
      <c r="H248" s="86" t="b">
        <v>0</v>
      </c>
      <c r="I248" s="86" t="b">
        <v>0</v>
      </c>
      <c r="J248" s="86" t="b">
        <v>0</v>
      </c>
      <c r="K248" s="86" t="b">
        <v>0</v>
      </c>
      <c r="L248" s="86" t="b">
        <v>0</v>
      </c>
    </row>
    <row r="249" spans="1:12" ht="15">
      <c r="A249" s="86" t="s">
        <v>1991</v>
      </c>
      <c r="B249" s="86" t="s">
        <v>1992</v>
      </c>
      <c r="C249" s="86">
        <v>2</v>
      </c>
      <c r="D249" s="123">
        <v>0.001335178234930997</v>
      </c>
      <c r="E249" s="123">
        <v>3.0946457896059547</v>
      </c>
      <c r="F249" s="86" t="s">
        <v>1677</v>
      </c>
      <c r="G249" s="86" t="b">
        <v>0</v>
      </c>
      <c r="H249" s="86" t="b">
        <v>0</v>
      </c>
      <c r="I249" s="86" t="b">
        <v>0</v>
      </c>
      <c r="J249" s="86" t="b">
        <v>0</v>
      </c>
      <c r="K249" s="86" t="b">
        <v>1</v>
      </c>
      <c r="L249" s="86" t="b">
        <v>0</v>
      </c>
    </row>
    <row r="250" spans="1:12" ht="15">
      <c r="A250" s="86" t="s">
        <v>1992</v>
      </c>
      <c r="B250" s="86" t="s">
        <v>1993</v>
      </c>
      <c r="C250" s="86">
        <v>2</v>
      </c>
      <c r="D250" s="123">
        <v>0.001335178234930997</v>
      </c>
      <c r="E250" s="123">
        <v>3.0946457896059547</v>
      </c>
      <c r="F250" s="86" t="s">
        <v>1677</v>
      </c>
      <c r="G250" s="86" t="b">
        <v>0</v>
      </c>
      <c r="H250" s="86" t="b">
        <v>1</v>
      </c>
      <c r="I250" s="86" t="b">
        <v>0</v>
      </c>
      <c r="J250" s="86" t="b">
        <v>0</v>
      </c>
      <c r="K250" s="86" t="b">
        <v>0</v>
      </c>
      <c r="L250" s="86" t="b">
        <v>0</v>
      </c>
    </row>
    <row r="251" spans="1:12" ht="15">
      <c r="A251" s="86" t="s">
        <v>1993</v>
      </c>
      <c r="B251" s="86" t="s">
        <v>1994</v>
      </c>
      <c r="C251" s="86">
        <v>2</v>
      </c>
      <c r="D251" s="123">
        <v>0.001335178234930997</v>
      </c>
      <c r="E251" s="123">
        <v>3.0946457896059547</v>
      </c>
      <c r="F251" s="86" t="s">
        <v>1677</v>
      </c>
      <c r="G251" s="86" t="b">
        <v>0</v>
      </c>
      <c r="H251" s="86" t="b">
        <v>0</v>
      </c>
      <c r="I251" s="86" t="b">
        <v>0</v>
      </c>
      <c r="J251" s="86" t="b">
        <v>0</v>
      </c>
      <c r="K251" s="86" t="b">
        <v>0</v>
      </c>
      <c r="L251" s="86" t="b">
        <v>0</v>
      </c>
    </row>
    <row r="252" spans="1:12" ht="15">
      <c r="A252" s="86" t="s">
        <v>1994</v>
      </c>
      <c r="B252" s="86" t="s">
        <v>1728</v>
      </c>
      <c r="C252" s="86">
        <v>2</v>
      </c>
      <c r="D252" s="123">
        <v>0.001335178234930997</v>
      </c>
      <c r="E252" s="123">
        <v>1.400040590672386</v>
      </c>
      <c r="F252" s="86" t="s">
        <v>1677</v>
      </c>
      <c r="G252" s="86" t="b">
        <v>0</v>
      </c>
      <c r="H252" s="86" t="b">
        <v>0</v>
      </c>
      <c r="I252" s="86" t="b">
        <v>0</v>
      </c>
      <c r="J252" s="86" t="b">
        <v>0</v>
      </c>
      <c r="K252" s="86" t="b">
        <v>0</v>
      </c>
      <c r="L252" s="86" t="b">
        <v>0</v>
      </c>
    </row>
    <row r="253" spans="1:12" ht="15">
      <c r="A253" s="86" t="s">
        <v>1728</v>
      </c>
      <c r="B253" s="86" t="s">
        <v>1729</v>
      </c>
      <c r="C253" s="86">
        <v>2</v>
      </c>
      <c r="D253" s="123">
        <v>0.001335178234930997</v>
      </c>
      <c r="E253" s="123">
        <v>-0.29892941366363274</v>
      </c>
      <c r="F253" s="86" t="s">
        <v>1677</v>
      </c>
      <c r="G253" s="86" t="b">
        <v>0</v>
      </c>
      <c r="H253" s="86" t="b">
        <v>0</v>
      </c>
      <c r="I253" s="86" t="b">
        <v>0</v>
      </c>
      <c r="J253" s="86" t="b">
        <v>0</v>
      </c>
      <c r="K253" s="86" t="b">
        <v>1</v>
      </c>
      <c r="L253" s="86" t="b">
        <v>0</v>
      </c>
    </row>
    <row r="254" spans="1:12" ht="15">
      <c r="A254" s="86" t="s">
        <v>1729</v>
      </c>
      <c r="B254" s="86" t="s">
        <v>1730</v>
      </c>
      <c r="C254" s="86">
        <v>2</v>
      </c>
      <c r="D254" s="123">
        <v>0.001335178234930997</v>
      </c>
      <c r="E254" s="123">
        <v>1.3870756135080184</v>
      </c>
      <c r="F254" s="86" t="s">
        <v>1677</v>
      </c>
      <c r="G254" s="86" t="b">
        <v>0</v>
      </c>
      <c r="H254" s="86" t="b">
        <v>1</v>
      </c>
      <c r="I254" s="86" t="b">
        <v>0</v>
      </c>
      <c r="J254" s="86" t="b">
        <v>0</v>
      </c>
      <c r="K254" s="86" t="b">
        <v>0</v>
      </c>
      <c r="L254" s="86" t="b">
        <v>0</v>
      </c>
    </row>
    <row r="255" spans="1:12" ht="15">
      <c r="A255" s="86" t="s">
        <v>1730</v>
      </c>
      <c r="B255" s="86" t="s">
        <v>1731</v>
      </c>
      <c r="C255" s="86">
        <v>2</v>
      </c>
      <c r="D255" s="123">
        <v>0.001335178234930997</v>
      </c>
      <c r="E255" s="123">
        <v>3.0946457896059547</v>
      </c>
      <c r="F255" s="86" t="s">
        <v>1677</v>
      </c>
      <c r="G255" s="86" t="b">
        <v>0</v>
      </c>
      <c r="H255" s="86" t="b">
        <v>0</v>
      </c>
      <c r="I255" s="86" t="b">
        <v>0</v>
      </c>
      <c r="J255" s="86" t="b">
        <v>0</v>
      </c>
      <c r="K255" s="86" t="b">
        <v>0</v>
      </c>
      <c r="L255" s="86" t="b">
        <v>0</v>
      </c>
    </row>
    <row r="256" spans="1:12" ht="15">
      <c r="A256" s="86" t="s">
        <v>1731</v>
      </c>
      <c r="B256" s="86" t="s">
        <v>1732</v>
      </c>
      <c r="C256" s="86">
        <v>2</v>
      </c>
      <c r="D256" s="123">
        <v>0.001335178234930997</v>
      </c>
      <c r="E256" s="123">
        <v>3.0946457896059547</v>
      </c>
      <c r="F256" s="86" t="s">
        <v>1677</v>
      </c>
      <c r="G256" s="86" t="b">
        <v>0</v>
      </c>
      <c r="H256" s="86" t="b">
        <v>0</v>
      </c>
      <c r="I256" s="86" t="b">
        <v>0</v>
      </c>
      <c r="J256" s="86" t="b">
        <v>0</v>
      </c>
      <c r="K256" s="86" t="b">
        <v>0</v>
      </c>
      <c r="L256" s="86" t="b">
        <v>0</v>
      </c>
    </row>
    <row r="257" spans="1:12" ht="15">
      <c r="A257" s="86" t="s">
        <v>292</v>
      </c>
      <c r="B257" s="86" t="s">
        <v>1957</v>
      </c>
      <c r="C257" s="86">
        <v>2</v>
      </c>
      <c r="D257" s="123">
        <v>0.001335178234930997</v>
      </c>
      <c r="E257" s="123">
        <v>2.918554530550274</v>
      </c>
      <c r="F257" s="86" t="s">
        <v>1677</v>
      </c>
      <c r="G257" s="86" t="b">
        <v>0</v>
      </c>
      <c r="H257" s="86" t="b">
        <v>0</v>
      </c>
      <c r="I257" s="86" t="b">
        <v>0</v>
      </c>
      <c r="J257" s="86" t="b">
        <v>1</v>
      </c>
      <c r="K257" s="86" t="b">
        <v>0</v>
      </c>
      <c r="L257" s="86" t="b">
        <v>0</v>
      </c>
    </row>
    <row r="258" spans="1:12" ht="15">
      <c r="A258" s="86" t="s">
        <v>1957</v>
      </c>
      <c r="B258" s="86" t="s">
        <v>1953</v>
      </c>
      <c r="C258" s="86">
        <v>2</v>
      </c>
      <c r="D258" s="123">
        <v>0.001335178234930997</v>
      </c>
      <c r="E258" s="123">
        <v>2.6175245348862926</v>
      </c>
      <c r="F258" s="86" t="s">
        <v>1677</v>
      </c>
      <c r="G258" s="86" t="b">
        <v>1</v>
      </c>
      <c r="H258" s="86" t="b">
        <v>0</v>
      </c>
      <c r="I258" s="86" t="b">
        <v>0</v>
      </c>
      <c r="J258" s="86" t="b">
        <v>0</v>
      </c>
      <c r="K258" s="86" t="b">
        <v>0</v>
      </c>
      <c r="L258" s="86" t="b">
        <v>0</v>
      </c>
    </row>
    <row r="259" spans="1:12" ht="15">
      <c r="A259" s="86" t="s">
        <v>1953</v>
      </c>
      <c r="B259" s="86" t="s">
        <v>1996</v>
      </c>
      <c r="C259" s="86">
        <v>2</v>
      </c>
      <c r="D259" s="123">
        <v>0.001335178234930997</v>
      </c>
      <c r="E259" s="123">
        <v>2.6175245348862926</v>
      </c>
      <c r="F259" s="86" t="s">
        <v>1677</v>
      </c>
      <c r="G259" s="86" t="b">
        <v>0</v>
      </c>
      <c r="H259" s="86" t="b">
        <v>0</v>
      </c>
      <c r="I259" s="86" t="b">
        <v>0</v>
      </c>
      <c r="J259" s="86" t="b">
        <v>0</v>
      </c>
      <c r="K259" s="86" t="b">
        <v>0</v>
      </c>
      <c r="L259" s="86" t="b">
        <v>0</v>
      </c>
    </row>
    <row r="260" spans="1:12" ht="15">
      <c r="A260" s="86" t="s">
        <v>1996</v>
      </c>
      <c r="B260" s="86" t="s">
        <v>2044</v>
      </c>
      <c r="C260" s="86">
        <v>2</v>
      </c>
      <c r="D260" s="123">
        <v>0.001335178234930997</v>
      </c>
      <c r="E260" s="123">
        <v>2.918554530550274</v>
      </c>
      <c r="F260" s="86" t="s">
        <v>1677</v>
      </c>
      <c r="G260" s="86" t="b">
        <v>0</v>
      </c>
      <c r="H260" s="86" t="b">
        <v>0</v>
      </c>
      <c r="I260" s="86" t="b">
        <v>0</v>
      </c>
      <c r="J260" s="86" t="b">
        <v>0</v>
      </c>
      <c r="K260" s="86" t="b">
        <v>0</v>
      </c>
      <c r="L260" s="86" t="b">
        <v>0</v>
      </c>
    </row>
    <row r="261" spans="1:12" ht="15">
      <c r="A261" s="86" t="s">
        <v>2044</v>
      </c>
      <c r="B261" s="86" t="s">
        <v>1995</v>
      </c>
      <c r="C261" s="86">
        <v>2</v>
      </c>
      <c r="D261" s="123">
        <v>0.001335178234930997</v>
      </c>
      <c r="E261" s="123">
        <v>2.918554530550274</v>
      </c>
      <c r="F261" s="86" t="s">
        <v>1677</v>
      </c>
      <c r="G261" s="86" t="b">
        <v>0</v>
      </c>
      <c r="H261" s="86" t="b">
        <v>0</v>
      </c>
      <c r="I261" s="86" t="b">
        <v>0</v>
      </c>
      <c r="J261" s="86" t="b">
        <v>0</v>
      </c>
      <c r="K261" s="86" t="b">
        <v>0</v>
      </c>
      <c r="L261" s="86" t="b">
        <v>0</v>
      </c>
    </row>
    <row r="262" spans="1:12" ht="15">
      <c r="A262" s="86" t="s">
        <v>1995</v>
      </c>
      <c r="B262" s="86" t="s">
        <v>1734</v>
      </c>
      <c r="C262" s="86">
        <v>2</v>
      </c>
      <c r="D262" s="123">
        <v>0.001335178234930997</v>
      </c>
      <c r="E262" s="123">
        <v>2.441433275830611</v>
      </c>
      <c r="F262" s="86" t="s">
        <v>1677</v>
      </c>
      <c r="G262" s="86" t="b">
        <v>0</v>
      </c>
      <c r="H262" s="86" t="b">
        <v>0</v>
      </c>
      <c r="I262" s="86" t="b">
        <v>0</v>
      </c>
      <c r="J262" s="86" t="b">
        <v>0</v>
      </c>
      <c r="K262" s="86" t="b">
        <v>0</v>
      </c>
      <c r="L262" s="86" t="b">
        <v>0</v>
      </c>
    </row>
    <row r="263" spans="1:12" ht="15">
      <c r="A263" s="86" t="s">
        <v>1734</v>
      </c>
      <c r="B263" s="86" t="s">
        <v>2045</v>
      </c>
      <c r="C263" s="86">
        <v>2</v>
      </c>
      <c r="D263" s="123">
        <v>0.001335178234930997</v>
      </c>
      <c r="E263" s="123">
        <v>2.6175245348862926</v>
      </c>
      <c r="F263" s="86" t="s">
        <v>1677</v>
      </c>
      <c r="G263" s="86" t="b">
        <v>0</v>
      </c>
      <c r="H263" s="86" t="b">
        <v>0</v>
      </c>
      <c r="I263" s="86" t="b">
        <v>0</v>
      </c>
      <c r="J263" s="86" t="b">
        <v>0</v>
      </c>
      <c r="K263" s="86" t="b">
        <v>0</v>
      </c>
      <c r="L263" s="86" t="b">
        <v>0</v>
      </c>
    </row>
    <row r="264" spans="1:12" ht="15">
      <c r="A264" s="86" t="s">
        <v>2045</v>
      </c>
      <c r="B264" s="86" t="s">
        <v>2046</v>
      </c>
      <c r="C264" s="86">
        <v>2</v>
      </c>
      <c r="D264" s="123">
        <v>0.001335178234930997</v>
      </c>
      <c r="E264" s="123">
        <v>3.0946457896059547</v>
      </c>
      <c r="F264" s="86" t="s">
        <v>1677</v>
      </c>
      <c r="G264" s="86" t="b">
        <v>0</v>
      </c>
      <c r="H264" s="86" t="b">
        <v>0</v>
      </c>
      <c r="I264" s="86" t="b">
        <v>0</v>
      </c>
      <c r="J264" s="86" t="b">
        <v>0</v>
      </c>
      <c r="K264" s="86" t="b">
        <v>0</v>
      </c>
      <c r="L264" s="86" t="b">
        <v>0</v>
      </c>
    </row>
    <row r="265" spans="1:12" ht="15">
      <c r="A265" s="86" t="s">
        <v>2046</v>
      </c>
      <c r="B265" s="86" t="s">
        <v>2047</v>
      </c>
      <c r="C265" s="86">
        <v>2</v>
      </c>
      <c r="D265" s="123">
        <v>0.001335178234930997</v>
      </c>
      <c r="E265" s="123">
        <v>3.0946457896059547</v>
      </c>
      <c r="F265" s="86" t="s">
        <v>1677</v>
      </c>
      <c r="G265" s="86" t="b">
        <v>0</v>
      </c>
      <c r="H265" s="86" t="b">
        <v>0</v>
      </c>
      <c r="I265" s="86" t="b">
        <v>0</v>
      </c>
      <c r="J265" s="86" t="b">
        <v>0</v>
      </c>
      <c r="K265" s="86" t="b">
        <v>0</v>
      </c>
      <c r="L265" s="86" t="b">
        <v>0</v>
      </c>
    </row>
    <row r="266" spans="1:12" ht="15">
      <c r="A266" s="86" t="s">
        <v>2047</v>
      </c>
      <c r="B266" s="86" t="s">
        <v>1756</v>
      </c>
      <c r="C266" s="86">
        <v>2</v>
      </c>
      <c r="D266" s="123">
        <v>0.001335178234930997</v>
      </c>
      <c r="E266" s="123">
        <v>1.4134045522303675</v>
      </c>
      <c r="F266" s="86" t="s">
        <v>1677</v>
      </c>
      <c r="G266" s="86" t="b">
        <v>0</v>
      </c>
      <c r="H266" s="86" t="b">
        <v>0</v>
      </c>
      <c r="I266" s="86" t="b">
        <v>0</v>
      </c>
      <c r="J266" s="86" t="b">
        <v>0</v>
      </c>
      <c r="K266" s="86" t="b">
        <v>0</v>
      </c>
      <c r="L266" s="86" t="b">
        <v>0</v>
      </c>
    </row>
    <row r="267" spans="1:12" ht="15">
      <c r="A267" s="86" t="s">
        <v>1757</v>
      </c>
      <c r="B267" s="86" t="s">
        <v>2048</v>
      </c>
      <c r="C267" s="86">
        <v>2</v>
      </c>
      <c r="D267" s="123">
        <v>0.001335178234930997</v>
      </c>
      <c r="E267" s="123">
        <v>1.4134045522303675</v>
      </c>
      <c r="F267" s="86" t="s">
        <v>1677</v>
      </c>
      <c r="G267" s="86" t="b">
        <v>0</v>
      </c>
      <c r="H267" s="86" t="b">
        <v>0</v>
      </c>
      <c r="I267" s="86" t="b">
        <v>0</v>
      </c>
      <c r="J267" s="86" t="b">
        <v>1</v>
      </c>
      <c r="K267" s="86" t="b">
        <v>0</v>
      </c>
      <c r="L267" s="86" t="b">
        <v>0</v>
      </c>
    </row>
    <row r="268" spans="1:12" ht="15">
      <c r="A268" s="86" t="s">
        <v>2048</v>
      </c>
      <c r="B268" s="86" t="s">
        <v>1956</v>
      </c>
      <c r="C268" s="86">
        <v>2</v>
      </c>
      <c r="D268" s="123">
        <v>0.001335178234930997</v>
      </c>
      <c r="E268" s="123">
        <v>3.0946457896059547</v>
      </c>
      <c r="F268" s="86" t="s">
        <v>1677</v>
      </c>
      <c r="G268" s="86" t="b">
        <v>1</v>
      </c>
      <c r="H268" s="86" t="b">
        <v>0</v>
      </c>
      <c r="I268" s="86" t="b">
        <v>0</v>
      </c>
      <c r="J268" s="86" t="b">
        <v>0</v>
      </c>
      <c r="K268" s="86" t="b">
        <v>0</v>
      </c>
      <c r="L268" s="86" t="b">
        <v>0</v>
      </c>
    </row>
    <row r="269" spans="1:12" ht="15">
      <c r="A269" s="86" t="s">
        <v>1956</v>
      </c>
      <c r="B269" s="86" t="s">
        <v>2049</v>
      </c>
      <c r="C269" s="86">
        <v>2</v>
      </c>
      <c r="D269" s="123">
        <v>0.001335178234930997</v>
      </c>
      <c r="E269" s="123">
        <v>3.0946457896059547</v>
      </c>
      <c r="F269" s="86" t="s">
        <v>1677</v>
      </c>
      <c r="G269" s="86" t="b">
        <v>0</v>
      </c>
      <c r="H269" s="86" t="b">
        <v>0</v>
      </c>
      <c r="I269" s="86" t="b">
        <v>0</v>
      </c>
      <c r="J269" s="86" t="b">
        <v>0</v>
      </c>
      <c r="K269" s="86" t="b">
        <v>0</v>
      </c>
      <c r="L269" s="86" t="b">
        <v>0</v>
      </c>
    </row>
    <row r="270" spans="1:12" ht="15">
      <c r="A270" s="86" t="s">
        <v>2049</v>
      </c>
      <c r="B270" s="86" t="s">
        <v>2050</v>
      </c>
      <c r="C270" s="86">
        <v>2</v>
      </c>
      <c r="D270" s="123">
        <v>0.001335178234930997</v>
      </c>
      <c r="E270" s="123">
        <v>3.0946457896059547</v>
      </c>
      <c r="F270" s="86" t="s">
        <v>1677</v>
      </c>
      <c r="G270" s="86" t="b">
        <v>0</v>
      </c>
      <c r="H270" s="86" t="b">
        <v>0</v>
      </c>
      <c r="I270" s="86" t="b">
        <v>0</v>
      </c>
      <c r="J270" s="86" t="b">
        <v>0</v>
      </c>
      <c r="K270" s="86" t="b">
        <v>0</v>
      </c>
      <c r="L270" s="86" t="b">
        <v>0</v>
      </c>
    </row>
    <row r="271" spans="1:12" ht="15">
      <c r="A271" s="86" t="s">
        <v>2050</v>
      </c>
      <c r="B271" s="86" t="s">
        <v>2051</v>
      </c>
      <c r="C271" s="86">
        <v>2</v>
      </c>
      <c r="D271" s="123">
        <v>0.001335178234930997</v>
      </c>
      <c r="E271" s="123">
        <v>3.0946457896059547</v>
      </c>
      <c r="F271" s="86" t="s">
        <v>1677</v>
      </c>
      <c r="G271" s="86" t="b">
        <v>0</v>
      </c>
      <c r="H271" s="86" t="b">
        <v>0</v>
      </c>
      <c r="I271" s="86" t="b">
        <v>0</v>
      </c>
      <c r="J271" s="86" t="b">
        <v>0</v>
      </c>
      <c r="K271" s="86" t="b">
        <v>0</v>
      </c>
      <c r="L271" s="86" t="b">
        <v>0</v>
      </c>
    </row>
    <row r="272" spans="1:12" ht="15">
      <c r="A272" s="86" t="s">
        <v>2051</v>
      </c>
      <c r="B272" s="86" t="s">
        <v>1753</v>
      </c>
      <c r="C272" s="86">
        <v>2</v>
      </c>
      <c r="D272" s="123">
        <v>0.001335178234930997</v>
      </c>
      <c r="E272" s="123">
        <v>1.4089040510036912</v>
      </c>
      <c r="F272" s="86" t="s">
        <v>1677</v>
      </c>
      <c r="G272" s="86" t="b">
        <v>0</v>
      </c>
      <c r="H272" s="86" t="b">
        <v>0</v>
      </c>
      <c r="I272" s="86" t="b">
        <v>0</v>
      </c>
      <c r="J272" s="86" t="b">
        <v>0</v>
      </c>
      <c r="K272" s="86" t="b">
        <v>0</v>
      </c>
      <c r="L272" s="86" t="b">
        <v>0</v>
      </c>
    </row>
    <row r="273" spans="1:12" ht="15">
      <c r="A273" s="86" t="s">
        <v>1753</v>
      </c>
      <c r="B273" s="86" t="s">
        <v>2052</v>
      </c>
      <c r="C273" s="86">
        <v>2</v>
      </c>
      <c r="D273" s="123">
        <v>0.001335178234930997</v>
      </c>
      <c r="E273" s="123">
        <v>2.918554530550274</v>
      </c>
      <c r="F273" s="86" t="s">
        <v>1677</v>
      </c>
      <c r="G273" s="86" t="b">
        <v>0</v>
      </c>
      <c r="H273" s="86" t="b">
        <v>0</v>
      </c>
      <c r="I273" s="86" t="b">
        <v>0</v>
      </c>
      <c r="J273" s="86" t="b">
        <v>0</v>
      </c>
      <c r="K273" s="86" t="b">
        <v>0</v>
      </c>
      <c r="L273" s="86" t="b">
        <v>0</v>
      </c>
    </row>
    <row r="274" spans="1:12" ht="15">
      <c r="A274" s="86" t="s">
        <v>2052</v>
      </c>
      <c r="B274" s="86" t="s">
        <v>2053</v>
      </c>
      <c r="C274" s="86">
        <v>2</v>
      </c>
      <c r="D274" s="123">
        <v>0.001335178234930997</v>
      </c>
      <c r="E274" s="123">
        <v>3.0946457896059547</v>
      </c>
      <c r="F274" s="86" t="s">
        <v>1677</v>
      </c>
      <c r="G274" s="86" t="b">
        <v>0</v>
      </c>
      <c r="H274" s="86" t="b">
        <v>0</v>
      </c>
      <c r="I274" s="86" t="b">
        <v>0</v>
      </c>
      <c r="J274" s="86" t="b">
        <v>0</v>
      </c>
      <c r="K274" s="86" t="b">
        <v>0</v>
      </c>
      <c r="L274" s="86" t="b">
        <v>0</v>
      </c>
    </row>
    <row r="275" spans="1:12" ht="15">
      <c r="A275" s="86" t="s">
        <v>2053</v>
      </c>
      <c r="B275" s="86" t="s">
        <v>2054</v>
      </c>
      <c r="C275" s="86">
        <v>2</v>
      </c>
      <c r="D275" s="123">
        <v>0.001335178234930997</v>
      </c>
      <c r="E275" s="123">
        <v>3.0946457896059547</v>
      </c>
      <c r="F275" s="86" t="s">
        <v>1677</v>
      </c>
      <c r="G275" s="86" t="b">
        <v>0</v>
      </c>
      <c r="H275" s="86" t="b">
        <v>0</v>
      </c>
      <c r="I275" s="86" t="b">
        <v>0</v>
      </c>
      <c r="J275" s="86" t="b">
        <v>0</v>
      </c>
      <c r="K275" s="86" t="b">
        <v>0</v>
      </c>
      <c r="L275" s="86" t="b">
        <v>0</v>
      </c>
    </row>
    <row r="276" spans="1:12" ht="15">
      <c r="A276" s="86" t="s">
        <v>2054</v>
      </c>
      <c r="B276" s="86" t="s">
        <v>2055</v>
      </c>
      <c r="C276" s="86">
        <v>2</v>
      </c>
      <c r="D276" s="123">
        <v>0.001335178234930997</v>
      </c>
      <c r="E276" s="123">
        <v>3.0946457896059547</v>
      </c>
      <c r="F276" s="86" t="s">
        <v>1677</v>
      </c>
      <c r="G276" s="86" t="b">
        <v>0</v>
      </c>
      <c r="H276" s="86" t="b">
        <v>0</v>
      </c>
      <c r="I276" s="86" t="b">
        <v>0</v>
      </c>
      <c r="J276" s="86" t="b">
        <v>0</v>
      </c>
      <c r="K276" s="86" t="b">
        <v>0</v>
      </c>
      <c r="L276" s="86" t="b">
        <v>0</v>
      </c>
    </row>
    <row r="277" spans="1:12" ht="15">
      <c r="A277" s="86" t="s">
        <v>2055</v>
      </c>
      <c r="B277" s="86" t="s">
        <v>2056</v>
      </c>
      <c r="C277" s="86">
        <v>2</v>
      </c>
      <c r="D277" s="123">
        <v>0.001335178234930997</v>
      </c>
      <c r="E277" s="123">
        <v>3.0946457896059547</v>
      </c>
      <c r="F277" s="86" t="s">
        <v>1677</v>
      </c>
      <c r="G277" s="86" t="b">
        <v>0</v>
      </c>
      <c r="H277" s="86" t="b">
        <v>0</v>
      </c>
      <c r="I277" s="86" t="b">
        <v>0</v>
      </c>
      <c r="J277" s="86" t="b">
        <v>0</v>
      </c>
      <c r="K277" s="86" t="b">
        <v>0</v>
      </c>
      <c r="L277" s="86" t="b">
        <v>0</v>
      </c>
    </row>
    <row r="278" spans="1:12" ht="15">
      <c r="A278" s="86" t="s">
        <v>2056</v>
      </c>
      <c r="B278" s="86" t="s">
        <v>1958</v>
      </c>
      <c r="C278" s="86">
        <v>2</v>
      </c>
      <c r="D278" s="123">
        <v>0.001335178234930997</v>
      </c>
      <c r="E278" s="123">
        <v>3.0946457896059547</v>
      </c>
      <c r="F278" s="86" t="s">
        <v>1677</v>
      </c>
      <c r="G278" s="86" t="b">
        <v>0</v>
      </c>
      <c r="H278" s="86" t="b">
        <v>0</v>
      </c>
      <c r="I278" s="86" t="b">
        <v>0</v>
      </c>
      <c r="J278" s="86" t="b">
        <v>0</v>
      </c>
      <c r="K278" s="86" t="b">
        <v>0</v>
      </c>
      <c r="L278" s="86" t="b">
        <v>0</v>
      </c>
    </row>
    <row r="279" spans="1:12" ht="15">
      <c r="A279" s="86" t="s">
        <v>1958</v>
      </c>
      <c r="B279" s="86" t="s">
        <v>2057</v>
      </c>
      <c r="C279" s="86">
        <v>2</v>
      </c>
      <c r="D279" s="123">
        <v>0.001335178234930997</v>
      </c>
      <c r="E279" s="123">
        <v>3.0946457896059547</v>
      </c>
      <c r="F279" s="86" t="s">
        <v>1677</v>
      </c>
      <c r="G279" s="86" t="b">
        <v>0</v>
      </c>
      <c r="H279" s="86" t="b">
        <v>0</v>
      </c>
      <c r="I279" s="86" t="b">
        <v>0</v>
      </c>
      <c r="J279" s="86" t="b">
        <v>0</v>
      </c>
      <c r="K279" s="86" t="b">
        <v>0</v>
      </c>
      <c r="L279" s="86" t="b">
        <v>0</v>
      </c>
    </row>
    <row r="280" spans="1:12" ht="15">
      <c r="A280" s="86" t="s">
        <v>361</v>
      </c>
      <c r="B280" s="86" t="s">
        <v>373</v>
      </c>
      <c r="C280" s="86">
        <v>11</v>
      </c>
      <c r="D280" s="123">
        <v>0.008483211088806744</v>
      </c>
      <c r="E280" s="123">
        <v>1.296990017862241</v>
      </c>
      <c r="F280" s="86" t="s">
        <v>1678</v>
      </c>
      <c r="G280" s="86" t="b">
        <v>0</v>
      </c>
      <c r="H280" s="86" t="b">
        <v>0</v>
      </c>
      <c r="I280" s="86" t="b">
        <v>0</v>
      </c>
      <c r="J280" s="86" t="b">
        <v>0</v>
      </c>
      <c r="K280" s="86" t="b">
        <v>0</v>
      </c>
      <c r="L280" s="86" t="b">
        <v>0</v>
      </c>
    </row>
    <row r="281" spans="1:12" ht="15">
      <c r="A281" s="86" t="s">
        <v>291</v>
      </c>
      <c r="B281" s="86" t="s">
        <v>361</v>
      </c>
      <c r="C281" s="86">
        <v>10</v>
      </c>
      <c r="D281" s="123">
        <v>0.008444623977339158</v>
      </c>
      <c r="E281" s="123">
        <v>1.3666259460036356</v>
      </c>
      <c r="F281" s="86" t="s">
        <v>1678</v>
      </c>
      <c r="G281" s="86" t="b">
        <v>0</v>
      </c>
      <c r="H281" s="86" t="b">
        <v>0</v>
      </c>
      <c r="I281" s="86" t="b">
        <v>0</v>
      </c>
      <c r="J281" s="86" t="b">
        <v>0</v>
      </c>
      <c r="K281" s="86" t="b">
        <v>0</v>
      </c>
      <c r="L281" s="86" t="b">
        <v>0</v>
      </c>
    </row>
    <row r="282" spans="1:12" ht="15">
      <c r="A282" s="86" t="s">
        <v>373</v>
      </c>
      <c r="B282" s="86" t="s">
        <v>367</v>
      </c>
      <c r="C282" s="86">
        <v>8</v>
      </c>
      <c r="D282" s="123">
        <v>0.008127876357206638</v>
      </c>
      <c r="E282" s="123">
        <v>1.2458374954148599</v>
      </c>
      <c r="F282" s="86" t="s">
        <v>1678</v>
      </c>
      <c r="G282" s="86" t="b">
        <v>0</v>
      </c>
      <c r="H282" s="86" t="b">
        <v>0</v>
      </c>
      <c r="I282" s="86" t="b">
        <v>0</v>
      </c>
      <c r="J282" s="86" t="b">
        <v>0</v>
      </c>
      <c r="K282" s="86" t="b">
        <v>0</v>
      </c>
      <c r="L282" s="86" t="b">
        <v>0</v>
      </c>
    </row>
    <row r="283" spans="1:12" ht="15">
      <c r="A283" s="86" t="s">
        <v>291</v>
      </c>
      <c r="B283" s="86" t="s">
        <v>366</v>
      </c>
      <c r="C283" s="86">
        <v>6</v>
      </c>
      <c r="D283" s="123">
        <v>0.0074226903115329436</v>
      </c>
      <c r="E283" s="123">
        <v>0.9986491607090411</v>
      </c>
      <c r="F283" s="86" t="s">
        <v>1678</v>
      </c>
      <c r="G283" s="86" t="b">
        <v>0</v>
      </c>
      <c r="H283" s="86" t="b">
        <v>0</v>
      </c>
      <c r="I283" s="86" t="b">
        <v>0</v>
      </c>
      <c r="J283" s="86" t="b">
        <v>0</v>
      </c>
      <c r="K283" s="86" t="b">
        <v>0</v>
      </c>
      <c r="L283" s="86" t="b">
        <v>0</v>
      </c>
    </row>
    <row r="284" spans="1:12" ht="15">
      <c r="A284" s="86" t="s">
        <v>366</v>
      </c>
      <c r="B284" s="86" t="s">
        <v>373</v>
      </c>
      <c r="C284" s="86">
        <v>6</v>
      </c>
      <c r="D284" s="123">
        <v>0.0074226903115329436</v>
      </c>
      <c r="E284" s="123">
        <v>0.9290132325676467</v>
      </c>
      <c r="F284" s="86" t="s">
        <v>1678</v>
      </c>
      <c r="G284" s="86" t="b">
        <v>0</v>
      </c>
      <c r="H284" s="86" t="b">
        <v>0</v>
      </c>
      <c r="I284" s="86" t="b">
        <v>0</v>
      </c>
      <c r="J284" s="86" t="b">
        <v>0</v>
      </c>
      <c r="K284" s="86" t="b">
        <v>0</v>
      </c>
      <c r="L284" s="86" t="b">
        <v>0</v>
      </c>
    </row>
    <row r="285" spans="1:12" ht="15">
      <c r="A285" s="86" t="s">
        <v>366</v>
      </c>
      <c r="B285" s="86" t="s">
        <v>381</v>
      </c>
      <c r="C285" s="86">
        <v>5</v>
      </c>
      <c r="D285" s="123">
        <v>0.006886294251182687</v>
      </c>
      <c r="E285" s="123">
        <v>1.5822257463429903</v>
      </c>
      <c r="F285" s="86" t="s">
        <v>1678</v>
      </c>
      <c r="G285" s="86" t="b">
        <v>0</v>
      </c>
      <c r="H285" s="86" t="b">
        <v>0</v>
      </c>
      <c r="I285" s="86" t="b">
        <v>0</v>
      </c>
      <c r="J285" s="86" t="b">
        <v>0</v>
      </c>
      <c r="K285" s="86" t="b">
        <v>0</v>
      </c>
      <c r="L285" s="86" t="b">
        <v>0</v>
      </c>
    </row>
    <row r="286" spans="1:12" ht="15">
      <c r="A286" s="86" t="s">
        <v>381</v>
      </c>
      <c r="B286" s="86" t="s">
        <v>380</v>
      </c>
      <c r="C286" s="86">
        <v>5</v>
      </c>
      <c r="D286" s="123">
        <v>0.006886294251182687</v>
      </c>
      <c r="E286" s="123">
        <v>2.0293837776852097</v>
      </c>
      <c r="F286" s="86" t="s">
        <v>1678</v>
      </c>
      <c r="G286" s="86" t="b">
        <v>0</v>
      </c>
      <c r="H286" s="86" t="b">
        <v>0</v>
      </c>
      <c r="I286" s="86" t="b">
        <v>0</v>
      </c>
      <c r="J286" s="86" t="b">
        <v>0</v>
      </c>
      <c r="K286" s="86" t="b">
        <v>0</v>
      </c>
      <c r="L286" s="86" t="b">
        <v>0</v>
      </c>
    </row>
    <row r="287" spans="1:12" ht="15">
      <c r="A287" s="86" t="s">
        <v>367</v>
      </c>
      <c r="B287" s="86" t="s">
        <v>366</v>
      </c>
      <c r="C287" s="86">
        <v>4</v>
      </c>
      <c r="D287" s="123">
        <v>0.006195123988613806</v>
      </c>
      <c r="E287" s="123">
        <v>1.2811957506790093</v>
      </c>
      <c r="F287" s="86" t="s">
        <v>1678</v>
      </c>
      <c r="G287" s="86" t="b">
        <v>0</v>
      </c>
      <c r="H287" s="86" t="b">
        <v>0</v>
      </c>
      <c r="I287" s="86" t="b">
        <v>0</v>
      </c>
      <c r="J287" s="86" t="b">
        <v>0</v>
      </c>
      <c r="K287" s="86" t="b">
        <v>0</v>
      </c>
      <c r="L287" s="86" t="b">
        <v>0</v>
      </c>
    </row>
    <row r="288" spans="1:12" ht="15">
      <c r="A288" s="86" t="s">
        <v>1762</v>
      </c>
      <c r="B288" s="86" t="s">
        <v>1735</v>
      </c>
      <c r="C288" s="86">
        <v>4</v>
      </c>
      <c r="D288" s="123">
        <v>0.006195123988613806</v>
      </c>
      <c r="E288" s="123">
        <v>1.6402176933206771</v>
      </c>
      <c r="F288" s="86" t="s">
        <v>1678</v>
      </c>
      <c r="G288" s="86" t="b">
        <v>0</v>
      </c>
      <c r="H288" s="86" t="b">
        <v>0</v>
      </c>
      <c r="I288" s="86" t="b">
        <v>0</v>
      </c>
      <c r="J288" s="86" t="b">
        <v>0</v>
      </c>
      <c r="K288" s="86" t="b">
        <v>0</v>
      </c>
      <c r="L288" s="86" t="b">
        <v>0</v>
      </c>
    </row>
    <row r="289" spans="1:12" ht="15">
      <c r="A289" s="86" t="s">
        <v>1735</v>
      </c>
      <c r="B289" s="86" t="s">
        <v>1930</v>
      </c>
      <c r="C289" s="86">
        <v>4</v>
      </c>
      <c r="D289" s="123">
        <v>0.006195123988613806</v>
      </c>
      <c r="E289" s="123">
        <v>1.8532925186295286</v>
      </c>
      <c r="F289" s="86" t="s">
        <v>1678</v>
      </c>
      <c r="G289" s="86" t="b">
        <v>0</v>
      </c>
      <c r="H289" s="86" t="b">
        <v>0</v>
      </c>
      <c r="I289" s="86" t="b">
        <v>0</v>
      </c>
      <c r="J289" s="86" t="b">
        <v>0</v>
      </c>
      <c r="K289" s="86" t="b">
        <v>0</v>
      </c>
      <c r="L289" s="86" t="b">
        <v>0</v>
      </c>
    </row>
    <row r="290" spans="1:12" ht="15">
      <c r="A290" s="86" t="s">
        <v>1729</v>
      </c>
      <c r="B290" s="86" t="s">
        <v>1761</v>
      </c>
      <c r="C290" s="86">
        <v>4</v>
      </c>
      <c r="D290" s="123">
        <v>0.006195123988613806</v>
      </c>
      <c r="E290" s="123">
        <v>1.421928754470541</v>
      </c>
      <c r="F290" s="86" t="s">
        <v>1678</v>
      </c>
      <c r="G290" s="86" t="b">
        <v>0</v>
      </c>
      <c r="H290" s="86" t="b">
        <v>1</v>
      </c>
      <c r="I290" s="86" t="b">
        <v>0</v>
      </c>
      <c r="J290" s="86" t="b">
        <v>0</v>
      </c>
      <c r="K290" s="86" t="b">
        <v>0</v>
      </c>
      <c r="L290" s="86" t="b">
        <v>0</v>
      </c>
    </row>
    <row r="291" spans="1:12" ht="15">
      <c r="A291" s="86" t="s">
        <v>1751</v>
      </c>
      <c r="B291" s="86" t="s">
        <v>1752</v>
      </c>
      <c r="C291" s="86">
        <v>4</v>
      </c>
      <c r="D291" s="123">
        <v>0.006195123988613806</v>
      </c>
      <c r="E291" s="123">
        <v>2.0293837776852097</v>
      </c>
      <c r="F291" s="86" t="s">
        <v>1678</v>
      </c>
      <c r="G291" s="86" t="b">
        <v>0</v>
      </c>
      <c r="H291" s="86" t="b">
        <v>0</v>
      </c>
      <c r="I291" s="86" t="b">
        <v>0</v>
      </c>
      <c r="J291" s="86" t="b">
        <v>0</v>
      </c>
      <c r="K291" s="86" t="b">
        <v>0</v>
      </c>
      <c r="L291" s="86" t="b">
        <v>0</v>
      </c>
    </row>
    <row r="292" spans="1:12" ht="15">
      <c r="A292" s="86" t="s">
        <v>1760</v>
      </c>
      <c r="B292" s="86" t="s">
        <v>1946</v>
      </c>
      <c r="C292" s="86">
        <v>4</v>
      </c>
      <c r="D292" s="123">
        <v>0.006195123988613806</v>
      </c>
      <c r="E292" s="123">
        <v>1.376171263909866</v>
      </c>
      <c r="F292" s="86" t="s">
        <v>1678</v>
      </c>
      <c r="G292" s="86" t="b">
        <v>0</v>
      </c>
      <c r="H292" s="86" t="b">
        <v>0</v>
      </c>
      <c r="I292" s="86" t="b">
        <v>0</v>
      </c>
      <c r="J292" s="86" t="b">
        <v>0</v>
      </c>
      <c r="K292" s="86" t="b">
        <v>0</v>
      </c>
      <c r="L292" s="86" t="b">
        <v>0</v>
      </c>
    </row>
    <row r="293" spans="1:12" ht="15">
      <c r="A293" s="86" t="s">
        <v>1960</v>
      </c>
      <c r="B293" s="86" t="s">
        <v>1762</v>
      </c>
      <c r="C293" s="86">
        <v>3</v>
      </c>
      <c r="D293" s="123">
        <v>0.005309734513274336</v>
      </c>
      <c r="E293" s="123">
        <v>1.825263795029285</v>
      </c>
      <c r="F293" s="86" t="s">
        <v>1678</v>
      </c>
      <c r="G293" s="86" t="b">
        <v>0</v>
      </c>
      <c r="H293" s="86" t="b">
        <v>0</v>
      </c>
      <c r="I293" s="86" t="b">
        <v>0</v>
      </c>
      <c r="J293" s="86" t="b">
        <v>0</v>
      </c>
      <c r="K293" s="86" t="b">
        <v>0</v>
      </c>
      <c r="L293" s="86" t="b">
        <v>0</v>
      </c>
    </row>
    <row r="294" spans="1:12" ht="15">
      <c r="A294" s="86" t="s">
        <v>1758</v>
      </c>
      <c r="B294" s="86" t="s">
        <v>1762</v>
      </c>
      <c r="C294" s="86">
        <v>3</v>
      </c>
      <c r="D294" s="123">
        <v>0.005309734513274336</v>
      </c>
      <c r="E294" s="123">
        <v>1.6034150454129283</v>
      </c>
      <c r="F294" s="86" t="s">
        <v>1678</v>
      </c>
      <c r="G294" s="86" t="b">
        <v>0</v>
      </c>
      <c r="H294" s="86" t="b">
        <v>0</v>
      </c>
      <c r="I294" s="86" t="b">
        <v>0</v>
      </c>
      <c r="J294" s="86" t="b">
        <v>0</v>
      </c>
      <c r="K294" s="86" t="b">
        <v>0</v>
      </c>
      <c r="L294" s="86" t="b">
        <v>0</v>
      </c>
    </row>
    <row r="295" spans="1:12" ht="15">
      <c r="A295" s="86" t="s">
        <v>1930</v>
      </c>
      <c r="B295" s="86" t="s">
        <v>1931</v>
      </c>
      <c r="C295" s="86">
        <v>3</v>
      </c>
      <c r="D295" s="123">
        <v>0.005309734513274336</v>
      </c>
      <c r="E295" s="123">
        <v>1.9044450410769096</v>
      </c>
      <c r="F295" s="86" t="s">
        <v>1678</v>
      </c>
      <c r="G295" s="86" t="b">
        <v>0</v>
      </c>
      <c r="H295" s="86" t="b">
        <v>0</v>
      </c>
      <c r="I295" s="86" t="b">
        <v>0</v>
      </c>
      <c r="J295" s="86" t="b">
        <v>0</v>
      </c>
      <c r="K295" s="86" t="b">
        <v>0</v>
      </c>
      <c r="L295" s="86" t="b">
        <v>0</v>
      </c>
    </row>
    <row r="296" spans="1:12" ht="15">
      <c r="A296" s="86" t="s">
        <v>1931</v>
      </c>
      <c r="B296" s="86" t="s">
        <v>1729</v>
      </c>
      <c r="C296" s="86">
        <v>3</v>
      </c>
      <c r="D296" s="123">
        <v>0.005309734513274336</v>
      </c>
      <c r="E296" s="123">
        <v>1.6491725359736036</v>
      </c>
      <c r="F296" s="86" t="s">
        <v>1678</v>
      </c>
      <c r="G296" s="86" t="b">
        <v>0</v>
      </c>
      <c r="H296" s="86" t="b">
        <v>0</v>
      </c>
      <c r="I296" s="86" t="b">
        <v>0</v>
      </c>
      <c r="J296" s="86" t="b">
        <v>0</v>
      </c>
      <c r="K296" s="86" t="b">
        <v>1</v>
      </c>
      <c r="L296" s="86" t="b">
        <v>0</v>
      </c>
    </row>
    <row r="297" spans="1:12" ht="15">
      <c r="A297" s="86" t="s">
        <v>1761</v>
      </c>
      <c r="B297" s="86" t="s">
        <v>1756</v>
      </c>
      <c r="C297" s="86">
        <v>3</v>
      </c>
      <c r="D297" s="123">
        <v>0.005309734513274336</v>
      </c>
      <c r="E297" s="123">
        <v>1.825263795029285</v>
      </c>
      <c r="F297" s="86" t="s">
        <v>1678</v>
      </c>
      <c r="G297" s="86" t="b">
        <v>0</v>
      </c>
      <c r="H297" s="86" t="b">
        <v>0</v>
      </c>
      <c r="I297" s="86" t="b">
        <v>0</v>
      </c>
      <c r="J297" s="86" t="b">
        <v>0</v>
      </c>
      <c r="K297" s="86" t="b">
        <v>0</v>
      </c>
      <c r="L297" s="86" t="b">
        <v>0</v>
      </c>
    </row>
    <row r="298" spans="1:12" ht="15">
      <c r="A298" s="86" t="s">
        <v>1756</v>
      </c>
      <c r="B298" s="86" t="s">
        <v>1757</v>
      </c>
      <c r="C298" s="86">
        <v>3</v>
      </c>
      <c r="D298" s="123">
        <v>0.005309734513274336</v>
      </c>
      <c r="E298" s="123">
        <v>2.251232527301566</v>
      </c>
      <c r="F298" s="86" t="s">
        <v>1678</v>
      </c>
      <c r="G298" s="86" t="b">
        <v>0</v>
      </c>
      <c r="H298" s="86" t="b">
        <v>0</v>
      </c>
      <c r="I298" s="86" t="b">
        <v>0</v>
      </c>
      <c r="J298" s="86" t="b">
        <v>0</v>
      </c>
      <c r="K298" s="86" t="b">
        <v>0</v>
      </c>
      <c r="L298" s="86" t="b">
        <v>0</v>
      </c>
    </row>
    <row r="299" spans="1:12" ht="15">
      <c r="A299" s="86" t="s">
        <v>1757</v>
      </c>
      <c r="B299" s="86" t="s">
        <v>1938</v>
      </c>
      <c r="C299" s="86">
        <v>3</v>
      </c>
      <c r="D299" s="123">
        <v>0.005309734513274336</v>
      </c>
      <c r="E299" s="123">
        <v>2.251232527301566</v>
      </c>
      <c r="F299" s="86" t="s">
        <v>1678</v>
      </c>
      <c r="G299" s="86" t="b">
        <v>0</v>
      </c>
      <c r="H299" s="86" t="b">
        <v>0</v>
      </c>
      <c r="I299" s="86" t="b">
        <v>0</v>
      </c>
      <c r="J299" s="86" t="b">
        <v>0</v>
      </c>
      <c r="K299" s="86" t="b">
        <v>0</v>
      </c>
      <c r="L299" s="86" t="b">
        <v>0</v>
      </c>
    </row>
    <row r="300" spans="1:12" ht="15">
      <c r="A300" s="86" t="s">
        <v>1938</v>
      </c>
      <c r="B300" s="86" t="s">
        <v>1728</v>
      </c>
      <c r="C300" s="86">
        <v>3</v>
      </c>
      <c r="D300" s="123">
        <v>0.005309734513274336</v>
      </c>
      <c r="E300" s="123">
        <v>2.126293790693266</v>
      </c>
      <c r="F300" s="86" t="s">
        <v>1678</v>
      </c>
      <c r="G300" s="86" t="b">
        <v>0</v>
      </c>
      <c r="H300" s="86" t="b">
        <v>0</v>
      </c>
      <c r="I300" s="86" t="b">
        <v>0</v>
      </c>
      <c r="J300" s="86" t="b">
        <v>0</v>
      </c>
      <c r="K300" s="86" t="b">
        <v>0</v>
      </c>
      <c r="L300" s="86" t="b">
        <v>0</v>
      </c>
    </row>
    <row r="301" spans="1:12" ht="15">
      <c r="A301" s="86" t="s">
        <v>1728</v>
      </c>
      <c r="B301" s="86" t="s">
        <v>1755</v>
      </c>
      <c r="C301" s="86">
        <v>3</v>
      </c>
      <c r="D301" s="123">
        <v>0.005309734513274336</v>
      </c>
      <c r="E301" s="123">
        <v>1.9044450410769096</v>
      </c>
      <c r="F301" s="86" t="s">
        <v>1678</v>
      </c>
      <c r="G301" s="86" t="b">
        <v>0</v>
      </c>
      <c r="H301" s="86" t="b">
        <v>0</v>
      </c>
      <c r="I301" s="86" t="b">
        <v>0</v>
      </c>
      <c r="J301" s="86" t="b">
        <v>0</v>
      </c>
      <c r="K301" s="86" t="b">
        <v>0</v>
      </c>
      <c r="L301" s="86" t="b">
        <v>0</v>
      </c>
    </row>
    <row r="302" spans="1:12" ht="15">
      <c r="A302" s="86" t="s">
        <v>1755</v>
      </c>
      <c r="B302" s="86" t="s">
        <v>1751</v>
      </c>
      <c r="C302" s="86">
        <v>3</v>
      </c>
      <c r="D302" s="123">
        <v>0.005309734513274336</v>
      </c>
      <c r="E302" s="123">
        <v>1.8075350280688534</v>
      </c>
      <c r="F302" s="86" t="s">
        <v>1678</v>
      </c>
      <c r="G302" s="86" t="b">
        <v>0</v>
      </c>
      <c r="H302" s="86" t="b">
        <v>0</v>
      </c>
      <c r="I302" s="86" t="b">
        <v>0</v>
      </c>
      <c r="J302" s="86" t="b">
        <v>0</v>
      </c>
      <c r="K302" s="86" t="b">
        <v>0</v>
      </c>
      <c r="L302" s="86" t="b">
        <v>0</v>
      </c>
    </row>
    <row r="303" spans="1:12" ht="15">
      <c r="A303" s="86" t="s">
        <v>1752</v>
      </c>
      <c r="B303" s="86" t="s">
        <v>1933</v>
      </c>
      <c r="C303" s="86">
        <v>3</v>
      </c>
      <c r="D303" s="123">
        <v>0.005309734513274336</v>
      </c>
      <c r="E303" s="123">
        <v>2.126293790693266</v>
      </c>
      <c r="F303" s="86" t="s">
        <v>1678</v>
      </c>
      <c r="G303" s="86" t="b">
        <v>0</v>
      </c>
      <c r="H303" s="86" t="b">
        <v>0</v>
      </c>
      <c r="I303" s="86" t="b">
        <v>0</v>
      </c>
      <c r="J303" s="86" t="b">
        <v>0</v>
      </c>
      <c r="K303" s="86" t="b">
        <v>0</v>
      </c>
      <c r="L303" s="86" t="b">
        <v>0</v>
      </c>
    </row>
    <row r="304" spans="1:12" ht="15">
      <c r="A304" s="86" t="s">
        <v>1933</v>
      </c>
      <c r="B304" s="86" t="s">
        <v>1939</v>
      </c>
      <c r="C304" s="86">
        <v>3</v>
      </c>
      <c r="D304" s="123">
        <v>0.005309734513274336</v>
      </c>
      <c r="E304" s="123">
        <v>2.251232527301566</v>
      </c>
      <c r="F304" s="86" t="s">
        <v>1678</v>
      </c>
      <c r="G304" s="86" t="b">
        <v>0</v>
      </c>
      <c r="H304" s="86" t="b">
        <v>0</v>
      </c>
      <c r="I304" s="86" t="b">
        <v>0</v>
      </c>
      <c r="J304" s="86" t="b">
        <v>0</v>
      </c>
      <c r="K304" s="86" t="b">
        <v>0</v>
      </c>
      <c r="L304" s="86" t="b">
        <v>0</v>
      </c>
    </row>
    <row r="305" spans="1:12" ht="15">
      <c r="A305" s="86" t="s">
        <v>1939</v>
      </c>
      <c r="B305" s="86" t="s">
        <v>1940</v>
      </c>
      <c r="C305" s="86">
        <v>3</v>
      </c>
      <c r="D305" s="123">
        <v>0.005309734513274336</v>
      </c>
      <c r="E305" s="123">
        <v>2.251232527301566</v>
      </c>
      <c r="F305" s="86" t="s">
        <v>1678</v>
      </c>
      <c r="G305" s="86" t="b">
        <v>0</v>
      </c>
      <c r="H305" s="86" t="b">
        <v>0</v>
      </c>
      <c r="I305" s="86" t="b">
        <v>0</v>
      </c>
      <c r="J305" s="86" t="b">
        <v>0</v>
      </c>
      <c r="K305" s="86" t="b">
        <v>0</v>
      </c>
      <c r="L305" s="86" t="b">
        <v>0</v>
      </c>
    </row>
    <row r="306" spans="1:12" ht="15">
      <c r="A306" s="86" t="s">
        <v>1940</v>
      </c>
      <c r="B306" s="86" t="s">
        <v>1934</v>
      </c>
      <c r="C306" s="86">
        <v>3</v>
      </c>
      <c r="D306" s="123">
        <v>0.005309734513274336</v>
      </c>
      <c r="E306" s="123">
        <v>2.251232527301566</v>
      </c>
      <c r="F306" s="86" t="s">
        <v>1678</v>
      </c>
      <c r="G306" s="86" t="b">
        <v>0</v>
      </c>
      <c r="H306" s="86" t="b">
        <v>0</v>
      </c>
      <c r="I306" s="86" t="b">
        <v>0</v>
      </c>
      <c r="J306" s="86" t="b">
        <v>0</v>
      </c>
      <c r="K306" s="86" t="b">
        <v>0</v>
      </c>
      <c r="L306" s="86" t="b">
        <v>0</v>
      </c>
    </row>
    <row r="307" spans="1:12" ht="15">
      <c r="A307" s="86" t="s">
        <v>1934</v>
      </c>
      <c r="B307" s="86" t="s">
        <v>1935</v>
      </c>
      <c r="C307" s="86">
        <v>3</v>
      </c>
      <c r="D307" s="123">
        <v>0.005309734513274336</v>
      </c>
      <c r="E307" s="123">
        <v>2.251232527301566</v>
      </c>
      <c r="F307" s="86" t="s">
        <v>1678</v>
      </c>
      <c r="G307" s="86" t="b">
        <v>0</v>
      </c>
      <c r="H307" s="86" t="b">
        <v>0</v>
      </c>
      <c r="I307" s="86" t="b">
        <v>0</v>
      </c>
      <c r="J307" s="86" t="b">
        <v>0</v>
      </c>
      <c r="K307" s="86" t="b">
        <v>0</v>
      </c>
      <c r="L307" s="86" t="b">
        <v>0</v>
      </c>
    </row>
    <row r="308" spans="1:12" ht="15">
      <c r="A308" s="86" t="s">
        <v>1935</v>
      </c>
      <c r="B308" s="86" t="s">
        <v>1936</v>
      </c>
      <c r="C308" s="86">
        <v>3</v>
      </c>
      <c r="D308" s="123">
        <v>0.005309734513274336</v>
      </c>
      <c r="E308" s="123">
        <v>2.251232527301566</v>
      </c>
      <c r="F308" s="86" t="s">
        <v>1678</v>
      </c>
      <c r="G308" s="86" t="b">
        <v>0</v>
      </c>
      <c r="H308" s="86" t="b">
        <v>0</v>
      </c>
      <c r="I308" s="86" t="b">
        <v>0</v>
      </c>
      <c r="J308" s="86" t="b">
        <v>0</v>
      </c>
      <c r="K308" s="86" t="b">
        <v>0</v>
      </c>
      <c r="L308" s="86" t="b">
        <v>0</v>
      </c>
    </row>
    <row r="309" spans="1:12" ht="15">
      <c r="A309" s="86" t="s">
        <v>1936</v>
      </c>
      <c r="B309" s="86" t="s">
        <v>1937</v>
      </c>
      <c r="C309" s="86">
        <v>3</v>
      </c>
      <c r="D309" s="123">
        <v>0.005309734513274336</v>
      </c>
      <c r="E309" s="123">
        <v>2.251232527301566</v>
      </c>
      <c r="F309" s="86" t="s">
        <v>1678</v>
      </c>
      <c r="G309" s="86" t="b">
        <v>0</v>
      </c>
      <c r="H309" s="86" t="b">
        <v>0</v>
      </c>
      <c r="I309" s="86" t="b">
        <v>0</v>
      </c>
      <c r="J309" s="86" t="b">
        <v>0</v>
      </c>
      <c r="K309" s="86" t="b">
        <v>0</v>
      </c>
      <c r="L309" s="86" t="b">
        <v>0</v>
      </c>
    </row>
    <row r="310" spans="1:12" ht="15">
      <c r="A310" s="86" t="s">
        <v>1937</v>
      </c>
      <c r="B310" s="86" t="s">
        <v>1932</v>
      </c>
      <c r="C310" s="86">
        <v>3</v>
      </c>
      <c r="D310" s="123">
        <v>0.005309734513274336</v>
      </c>
      <c r="E310" s="123">
        <v>2.126293790693266</v>
      </c>
      <c r="F310" s="86" t="s">
        <v>1678</v>
      </c>
      <c r="G310" s="86" t="b">
        <v>0</v>
      </c>
      <c r="H310" s="86" t="b">
        <v>0</v>
      </c>
      <c r="I310" s="86" t="b">
        <v>0</v>
      </c>
      <c r="J310" s="86" t="b">
        <v>0</v>
      </c>
      <c r="K310" s="86" t="b">
        <v>0</v>
      </c>
      <c r="L310" s="86" t="b">
        <v>0</v>
      </c>
    </row>
    <row r="311" spans="1:12" ht="15">
      <c r="A311" s="86" t="s">
        <v>1932</v>
      </c>
      <c r="B311" s="86" t="s">
        <v>1941</v>
      </c>
      <c r="C311" s="86">
        <v>3</v>
      </c>
      <c r="D311" s="123">
        <v>0.005309734513274336</v>
      </c>
      <c r="E311" s="123">
        <v>2.126293790693266</v>
      </c>
      <c r="F311" s="86" t="s">
        <v>1678</v>
      </c>
      <c r="G311" s="86" t="b">
        <v>0</v>
      </c>
      <c r="H311" s="86" t="b">
        <v>0</v>
      </c>
      <c r="I311" s="86" t="b">
        <v>0</v>
      </c>
      <c r="J311" s="86" t="b">
        <v>0</v>
      </c>
      <c r="K311" s="86" t="b">
        <v>0</v>
      </c>
      <c r="L311" s="86" t="b">
        <v>0</v>
      </c>
    </row>
    <row r="312" spans="1:12" ht="15">
      <c r="A312" s="86" t="s">
        <v>1941</v>
      </c>
      <c r="B312" s="86" t="s">
        <v>1942</v>
      </c>
      <c r="C312" s="86">
        <v>3</v>
      </c>
      <c r="D312" s="123">
        <v>0.005309734513274336</v>
      </c>
      <c r="E312" s="123">
        <v>2.251232527301566</v>
      </c>
      <c r="F312" s="86" t="s">
        <v>1678</v>
      </c>
      <c r="G312" s="86" t="b">
        <v>0</v>
      </c>
      <c r="H312" s="86" t="b">
        <v>0</v>
      </c>
      <c r="I312" s="86" t="b">
        <v>0</v>
      </c>
      <c r="J312" s="86" t="b">
        <v>0</v>
      </c>
      <c r="K312" s="86" t="b">
        <v>0</v>
      </c>
      <c r="L312" s="86" t="b">
        <v>0</v>
      </c>
    </row>
    <row r="313" spans="1:12" ht="15">
      <c r="A313" s="86" t="s">
        <v>1942</v>
      </c>
      <c r="B313" s="86" t="s">
        <v>1753</v>
      </c>
      <c r="C313" s="86">
        <v>3</v>
      </c>
      <c r="D313" s="123">
        <v>0.005309734513274336</v>
      </c>
      <c r="E313" s="123">
        <v>1.825263795029285</v>
      </c>
      <c r="F313" s="86" t="s">
        <v>1678</v>
      </c>
      <c r="G313" s="86" t="b">
        <v>0</v>
      </c>
      <c r="H313" s="86" t="b">
        <v>0</v>
      </c>
      <c r="I313" s="86" t="b">
        <v>0</v>
      </c>
      <c r="J313" s="86" t="b">
        <v>0</v>
      </c>
      <c r="K313" s="86" t="b">
        <v>0</v>
      </c>
      <c r="L313" s="86" t="b">
        <v>0</v>
      </c>
    </row>
    <row r="314" spans="1:12" ht="15">
      <c r="A314" s="86" t="s">
        <v>365</v>
      </c>
      <c r="B314" s="86" t="s">
        <v>291</v>
      </c>
      <c r="C314" s="86">
        <v>3</v>
      </c>
      <c r="D314" s="123">
        <v>0.005309734513274336</v>
      </c>
      <c r="E314" s="123">
        <v>1.5242337993653037</v>
      </c>
      <c r="F314" s="86" t="s">
        <v>1678</v>
      </c>
      <c r="G314" s="86" t="b">
        <v>0</v>
      </c>
      <c r="H314" s="86" t="b">
        <v>0</v>
      </c>
      <c r="I314" s="86" t="b">
        <v>0</v>
      </c>
      <c r="J314" s="86" t="b">
        <v>0</v>
      </c>
      <c r="K314" s="86" t="b">
        <v>0</v>
      </c>
      <c r="L314" s="86" t="b">
        <v>0</v>
      </c>
    </row>
    <row r="315" spans="1:12" ht="15">
      <c r="A315" s="86" t="s">
        <v>1980</v>
      </c>
      <c r="B315" s="86" t="s">
        <v>1760</v>
      </c>
      <c r="C315" s="86">
        <v>3</v>
      </c>
      <c r="D315" s="123">
        <v>0.005309734513274336</v>
      </c>
      <c r="E315" s="123">
        <v>1.5242337993653037</v>
      </c>
      <c r="F315" s="86" t="s">
        <v>1678</v>
      </c>
      <c r="G315" s="86" t="b">
        <v>0</v>
      </c>
      <c r="H315" s="86" t="b">
        <v>0</v>
      </c>
      <c r="I315" s="86" t="b">
        <v>0</v>
      </c>
      <c r="J315" s="86" t="b">
        <v>0</v>
      </c>
      <c r="K315" s="86" t="b">
        <v>0</v>
      </c>
      <c r="L315" s="86" t="b">
        <v>0</v>
      </c>
    </row>
    <row r="316" spans="1:12" ht="15">
      <c r="A316" s="86" t="s">
        <v>291</v>
      </c>
      <c r="B316" s="86" t="s">
        <v>373</v>
      </c>
      <c r="C316" s="86">
        <v>3</v>
      </c>
      <c r="D316" s="123">
        <v>0.005309734513274336</v>
      </c>
      <c r="E316" s="123">
        <v>0.4123834365643107</v>
      </c>
      <c r="F316" s="86" t="s">
        <v>1678</v>
      </c>
      <c r="G316" s="86" t="b">
        <v>0</v>
      </c>
      <c r="H316" s="86" t="b">
        <v>0</v>
      </c>
      <c r="I316" s="86" t="b">
        <v>0</v>
      </c>
      <c r="J316" s="86" t="b">
        <v>0</v>
      </c>
      <c r="K316" s="86" t="b">
        <v>0</v>
      </c>
      <c r="L316" s="86" t="b">
        <v>0</v>
      </c>
    </row>
    <row r="317" spans="1:12" ht="15">
      <c r="A317" s="86" t="s">
        <v>363</v>
      </c>
      <c r="B317" s="86" t="s">
        <v>291</v>
      </c>
      <c r="C317" s="86">
        <v>2</v>
      </c>
      <c r="D317" s="123">
        <v>0.004163154899312146</v>
      </c>
      <c r="E317" s="123">
        <v>1.9502025316375848</v>
      </c>
      <c r="F317" s="86" t="s">
        <v>1678</v>
      </c>
      <c r="G317" s="86" t="b">
        <v>0</v>
      </c>
      <c r="H317" s="86" t="b">
        <v>0</v>
      </c>
      <c r="I317" s="86" t="b">
        <v>0</v>
      </c>
      <c r="J317" s="86" t="b">
        <v>0</v>
      </c>
      <c r="K317" s="86" t="b">
        <v>0</v>
      </c>
      <c r="L317" s="86" t="b">
        <v>0</v>
      </c>
    </row>
    <row r="318" spans="1:12" ht="15">
      <c r="A318" s="86" t="s">
        <v>1761</v>
      </c>
      <c r="B318" s="86" t="s">
        <v>1762</v>
      </c>
      <c r="C318" s="86">
        <v>2</v>
      </c>
      <c r="D318" s="123">
        <v>0.004163154899312146</v>
      </c>
      <c r="E318" s="123">
        <v>1.2232038037013224</v>
      </c>
      <c r="F318" s="86" t="s">
        <v>1678</v>
      </c>
      <c r="G318" s="86" t="b">
        <v>0</v>
      </c>
      <c r="H318" s="86" t="b">
        <v>0</v>
      </c>
      <c r="I318" s="86" t="b">
        <v>0</v>
      </c>
      <c r="J318" s="86" t="b">
        <v>0</v>
      </c>
      <c r="K318" s="86" t="b">
        <v>0</v>
      </c>
      <c r="L318" s="86" t="b">
        <v>0</v>
      </c>
    </row>
    <row r="319" spans="1:12" ht="15">
      <c r="A319" s="86" t="s">
        <v>373</v>
      </c>
      <c r="B319" s="86" t="s">
        <v>365</v>
      </c>
      <c r="C319" s="86">
        <v>2</v>
      </c>
      <c r="D319" s="123">
        <v>0.004163154899312146</v>
      </c>
      <c r="E319" s="123">
        <v>0.9959600221982599</v>
      </c>
      <c r="F319" s="86" t="s">
        <v>1678</v>
      </c>
      <c r="G319" s="86" t="b">
        <v>0</v>
      </c>
      <c r="H319" s="86" t="b">
        <v>0</v>
      </c>
      <c r="I319" s="86" t="b">
        <v>0</v>
      </c>
      <c r="J319" s="86" t="b">
        <v>0</v>
      </c>
      <c r="K319" s="86" t="b">
        <v>0</v>
      </c>
      <c r="L319" s="86" t="b">
        <v>0</v>
      </c>
    </row>
    <row r="320" spans="1:12" ht="15">
      <c r="A320" s="86" t="s">
        <v>373</v>
      </c>
      <c r="B320" s="86" t="s">
        <v>2026</v>
      </c>
      <c r="C320" s="86">
        <v>2</v>
      </c>
      <c r="D320" s="123">
        <v>0.004163154899312146</v>
      </c>
      <c r="E320" s="123">
        <v>1.296990017862241</v>
      </c>
      <c r="F320" s="86" t="s">
        <v>1678</v>
      </c>
      <c r="G320" s="86" t="b">
        <v>0</v>
      </c>
      <c r="H320" s="86" t="b">
        <v>0</v>
      </c>
      <c r="I320" s="86" t="b">
        <v>0</v>
      </c>
      <c r="J320" s="86" t="b">
        <v>0</v>
      </c>
      <c r="K320" s="86" t="b">
        <v>0</v>
      </c>
      <c r="L320" s="86" t="b">
        <v>0</v>
      </c>
    </row>
    <row r="321" spans="1:12" ht="15">
      <c r="A321" s="86" t="s">
        <v>2026</v>
      </c>
      <c r="B321" s="86" t="s">
        <v>1758</v>
      </c>
      <c r="C321" s="86">
        <v>2</v>
      </c>
      <c r="D321" s="123">
        <v>0.004163154899312146</v>
      </c>
      <c r="E321" s="123">
        <v>2.427323786357247</v>
      </c>
      <c r="F321" s="86" t="s">
        <v>1678</v>
      </c>
      <c r="G321" s="86" t="b">
        <v>0</v>
      </c>
      <c r="H321" s="86" t="b">
        <v>0</v>
      </c>
      <c r="I321" s="86" t="b">
        <v>0</v>
      </c>
      <c r="J321" s="86" t="b">
        <v>0</v>
      </c>
      <c r="K321" s="86" t="b">
        <v>0</v>
      </c>
      <c r="L321" s="86" t="b">
        <v>0</v>
      </c>
    </row>
    <row r="322" spans="1:12" ht="15">
      <c r="A322" s="86" t="s">
        <v>1758</v>
      </c>
      <c r="B322" s="86" t="s">
        <v>1978</v>
      </c>
      <c r="C322" s="86">
        <v>2</v>
      </c>
      <c r="D322" s="123">
        <v>0.004163154899312146</v>
      </c>
      <c r="E322" s="123">
        <v>1.8532925186295286</v>
      </c>
      <c r="F322" s="86" t="s">
        <v>1678</v>
      </c>
      <c r="G322" s="86" t="b">
        <v>0</v>
      </c>
      <c r="H322" s="86" t="b">
        <v>0</v>
      </c>
      <c r="I322" s="86" t="b">
        <v>0</v>
      </c>
      <c r="J322" s="86" t="b">
        <v>0</v>
      </c>
      <c r="K322" s="86" t="b">
        <v>0</v>
      </c>
      <c r="L322" s="86" t="b">
        <v>0</v>
      </c>
    </row>
    <row r="323" spans="1:12" ht="15">
      <c r="A323" s="86" t="s">
        <v>1978</v>
      </c>
      <c r="B323" s="86" t="s">
        <v>1979</v>
      </c>
      <c r="C323" s="86">
        <v>2</v>
      </c>
      <c r="D323" s="123">
        <v>0.004163154899312146</v>
      </c>
      <c r="E323" s="123">
        <v>2.075141268245885</v>
      </c>
      <c r="F323" s="86" t="s">
        <v>1678</v>
      </c>
      <c r="G323" s="86" t="b">
        <v>0</v>
      </c>
      <c r="H323" s="86" t="b">
        <v>0</v>
      </c>
      <c r="I323" s="86" t="b">
        <v>0</v>
      </c>
      <c r="J323" s="86" t="b">
        <v>0</v>
      </c>
      <c r="K323" s="86" t="b">
        <v>0</v>
      </c>
      <c r="L323" s="86" t="b">
        <v>0</v>
      </c>
    </row>
    <row r="324" spans="1:12" ht="15">
      <c r="A324" s="86" t="s">
        <v>1979</v>
      </c>
      <c r="B324" s="86" t="s">
        <v>425</v>
      </c>
      <c r="C324" s="86">
        <v>2</v>
      </c>
      <c r="D324" s="123">
        <v>0.004163154899312146</v>
      </c>
      <c r="E324" s="123">
        <v>2.251232527301566</v>
      </c>
      <c r="F324" s="86" t="s">
        <v>1678</v>
      </c>
      <c r="G324" s="86" t="b">
        <v>0</v>
      </c>
      <c r="H324" s="86" t="b">
        <v>0</v>
      </c>
      <c r="I324" s="86" t="b">
        <v>0</v>
      </c>
      <c r="J324" s="86" t="b">
        <v>0</v>
      </c>
      <c r="K324" s="86" t="b">
        <v>0</v>
      </c>
      <c r="L324" s="86" t="b">
        <v>0</v>
      </c>
    </row>
    <row r="325" spans="1:12" ht="15">
      <c r="A325" s="86" t="s">
        <v>425</v>
      </c>
      <c r="B325" s="86" t="s">
        <v>1980</v>
      </c>
      <c r="C325" s="86">
        <v>2</v>
      </c>
      <c r="D325" s="123">
        <v>0.004163154899312146</v>
      </c>
      <c r="E325" s="123">
        <v>2.251232527301566</v>
      </c>
      <c r="F325" s="86" t="s">
        <v>1678</v>
      </c>
      <c r="G325" s="86" t="b">
        <v>0</v>
      </c>
      <c r="H325" s="86" t="b">
        <v>0</v>
      </c>
      <c r="I325" s="86" t="b">
        <v>0</v>
      </c>
      <c r="J325" s="86" t="b">
        <v>0</v>
      </c>
      <c r="K325" s="86" t="b">
        <v>0</v>
      </c>
      <c r="L325" s="86" t="b">
        <v>0</v>
      </c>
    </row>
    <row r="326" spans="1:12" ht="15">
      <c r="A326" s="86" t="s">
        <v>1760</v>
      </c>
      <c r="B326" s="86" t="s">
        <v>2027</v>
      </c>
      <c r="C326" s="86">
        <v>2</v>
      </c>
      <c r="D326" s="123">
        <v>0.004163154899312146</v>
      </c>
      <c r="E326" s="123">
        <v>1.5522625229655471</v>
      </c>
      <c r="F326" s="86" t="s">
        <v>1678</v>
      </c>
      <c r="G326" s="86" t="b">
        <v>0</v>
      </c>
      <c r="H326" s="86" t="b">
        <v>0</v>
      </c>
      <c r="I326" s="86" t="b">
        <v>0</v>
      </c>
      <c r="J326" s="86" t="b">
        <v>0</v>
      </c>
      <c r="K326" s="86" t="b">
        <v>0</v>
      </c>
      <c r="L326" s="86" t="b">
        <v>0</v>
      </c>
    </row>
    <row r="327" spans="1:12" ht="15">
      <c r="A327" s="86" t="s">
        <v>2027</v>
      </c>
      <c r="B327" s="86" t="s">
        <v>373</v>
      </c>
      <c r="C327" s="86">
        <v>2</v>
      </c>
      <c r="D327" s="123">
        <v>0.004163154899312146</v>
      </c>
      <c r="E327" s="123">
        <v>1.296990017862241</v>
      </c>
      <c r="F327" s="86" t="s">
        <v>1678</v>
      </c>
      <c r="G327" s="86" t="b">
        <v>0</v>
      </c>
      <c r="H327" s="86" t="b">
        <v>0</v>
      </c>
      <c r="I327" s="86" t="b">
        <v>0</v>
      </c>
      <c r="J327" s="86" t="b">
        <v>0</v>
      </c>
      <c r="K327" s="86" t="b">
        <v>0</v>
      </c>
      <c r="L327" s="86" t="b">
        <v>0</v>
      </c>
    </row>
    <row r="328" spans="1:12" ht="15">
      <c r="A328" s="86" t="s">
        <v>373</v>
      </c>
      <c r="B328" s="86" t="s">
        <v>1955</v>
      </c>
      <c r="C328" s="86">
        <v>2</v>
      </c>
      <c r="D328" s="123">
        <v>0.004163154899312146</v>
      </c>
      <c r="E328" s="123">
        <v>1.12089875880656</v>
      </c>
      <c r="F328" s="86" t="s">
        <v>1678</v>
      </c>
      <c r="G328" s="86" t="b">
        <v>0</v>
      </c>
      <c r="H328" s="86" t="b">
        <v>0</v>
      </c>
      <c r="I328" s="86" t="b">
        <v>0</v>
      </c>
      <c r="J328" s="86" t="b">
        <v>0</v>
      </c>
      <c r="K328" s="86" t="b">
        <v>0</v>
      </c>
      <c r="L328" s="86" t="b">
        <v>0</v>
      </c>
    </row>
    <row r="329" spans="1:12" ht="15">
      <c r="A329" s="86" t="s">
        <v>1955</v>
      </c>
      <c r="B329" s="86" t="s">
        <v>2028</v>
      </c>
      <c r="C329" s="86">
        <v>2</v>
      </c>
      <c r="D329" s="123">
        <v>0.004163154899312146</v>
      </c>
      <c r="E329" s="123">
        <v>2.251232527301566</v>
      </c>
      <c r="F329" s="86" t="s">
        <v>1678</v>
      </c>
      <c r="G329" s="86" t="b">
        <v>0</v>
      </c>
      <c r="H329" s="86" t="b">
        <v>0</v>
      </c>
      <c r="I329" s="86" t="b">
        <v>0</v>
      </c>
      <c r="J329" s="86" t="b">
        <v>0</v>
      </c>
      <c r="K329" s="86" t="b">
        <v>0</v>
      </c>
      <c r="L329" s="86" t="b">
        <v>0</v>
      </c>
    </row>
    <row r="330" spans="1:12" ht="15">
      <c r="A330" s="86" t="s">
        <v>2028</v>
      </c>
      <c r="B330" s="86" t="s">
        <v>2029</v>
      </c>
      <c r="C330" s="86">
        <v>2</v>
      </c>
      <c r="D330" s="123">
        <v>0.004163154899312146</v>
      </c>
      <c r="E330" s="123">
        <v>2.427323786357247</v>
      </c>
      <c r="F330" s="86" t="s">
        <v>1678</v>
      </c>
      <c r="G330" s="86" t="b">
        <v>0</v>
      </c>
      <c r="H330" s="86" t="b">
        <v>0</v>
      </c>
      <c r="I330" s="86" t="b">
        <v>0</v>
      </c>
      <c r="J330" s="86" t="b">
        <v>0</v>
      </c>
      <c r="K330" s="86" t="b">
        <v>0</v>
      </c>
      <c r="L330" s="86" t="b">
        <v>0</v>
      </c>
    </row>
    <row r="331" spans="1:12" ht="15">
      <c r="A331" s="86" t="s">
        <v>2029</v>
      </c>
      <c r="B331" s="86" t="s">
        <v>1956</v>
      </c>
      <c r="C331" s="86">
        <v>2</v>
      </c>
      <c r="D331" s="123">
        <v>0.004163154899312146</v>
      </c>
      <c r="E331" s="123">
        <v>2.427323786357247</v>
      </c>
      <c r="F331" s="86" t="s">
        <v>1678</v>
      </c>
      <c r="G331" s="86" t="b">
        <v>0</v>
      </c>
      <c r="H331" s="86" t="b">
        <v>0</v>
      </c>
      <c r="I331" s="86" t="b">
        <v>0</v>
      </c>
      <c r="J331" s="86" t="b">
        <v>0</v>
      </c>
      <c r="K331" s="86" t="b">
        <v>0</v>
      </c>
      <c r="L331" s="86" t="b">
        <v>0</v>
      </c>
    </row>
    <row r="332" spans="1:12" ht="15">
      <c r="A332" s="86" t="s">
        <v>1956</v>
      </c>
      <c r="B332" s="86" t="s">
        <v>2030</v>
      </c>
      <c r="C332" s="86">
        <v>2</v>
      </c>
      <c r="D332" s="123">
        <v>0.004163154899312146</v>
      </c>
      <c r="E332" s="123">
        <v>2.427323786357247</v>
      </c>
      <c r="F332" s="86" t="s">
        <v>1678</v>
      </c>
      <c r="G332" s="86" t="b">
        <v>0</v>
      </c>
      <c r="H332" s="86" t="b">
        <v>0</v>
      </c>
      <c r="I332" s="86" t="b">
        <v>0</v>
      </c>
      <c r="J332" s="86" t="b">
        <v>0</v>
      </c>
      <c r="K332" s="86" t="b">
        <v>0</v>
      </c>
      <c r="L332" s="86" t="b">
        <v>0</v>
      </c>
    </row>
    <row r="333" spans="1:12" ht="15">
      <c r="A333" s="86" t="s">
        <v>2030</v>
      </c>
      <c r="B333" s="86" t="s">
        <v>2031</v>
      </c>
      <c r="C333" s="86">
        <v>2</v>
      </c>
      <c r="D333" s="123">
        <v>0.004163154899312146</v>
      </c>
      <c r="E333" s="123">
        <v>2.427323786357247</v>
      </c>
      <c r="F333" s="86" t="s">
        <v>1678</v>
      </c>
      <c r="G333" s="86" t="b">
        <v>0</v>
      </c>
      <c r="H333" s="86" t="b">
        <v>0</v>
      </c>
      <c r="I333" s="86" t="b">
        <v>0</v>
      </c>
      <c r="J333" s="86" t="b">
        <v>0</v>
      </c>
      <c r="K333" s="86" t="b">
        <v>0</v>
      </c>
      <c r="L333" s="86" t="b">
        <v>0</v>
      </c>
    </row>
    <row r="334" spans="1:12" ht="15">
      <c r="A334" s="86" t="s">
        <v>2031</v>
      </c>
      <c r="B334" s="86" t="s">
        <v>2032</v>
      </c>
      <c r="C334" s="86">
        <v>2</v>
      </c>
      <c r="D334" s="123">
        <v>0.004163154899312146</v>
      </c>
      <c r="E334" s="123">
        <v>2.427323786357247</v>
      </c>
      <c r="F334" s="86" t="s">
        <v>1678</v>
      </c>
      <c r="G334" s="86" t="b">
        <v>0</v>
      </c>
      <c r="H334" s="86" t="b">
        <v>0</v>
      </c>
      <c r="I334" s="86" t="b">
        <v>0</v>
      </c>
      <c r="J334" s="86" t="b">
        <v>0</v>
      </c>
      <c r="K334" s="86" t="b">
        <v>0</v>
      </c>
      <c r="L334" s="86" t="b">
        <v>0</v>
      </c>
    </row>
    <row r="335" spans="1:12" ht="15">
      <c r="A335" s="86" t="s">
        <v>2032</v>
      </c>
      <c r="B335" s="86" t="s">
        <v>2033</v>
      </c>
      <c r="C335" s="86">
        <v>2</v>
      </c>
      <c r="D335" s="123">
        <v>0.004163154899312146</v>
      </c>
      <c r="E335" s="123">
        <v>2.427323786357247</v>
      </c>
      <c r="F335" s="86" t="s">
        <v>1678</v>
      </c>
      <c r="G335" s="86" t="b">
        <v>0</v>
      </c>
      <c r="H335" s="86" t="b">
        <v>0</v>
      </c>
      <c r="I335" s="86" t="b">
        <v>0</v>
      </c>
      <c r="J335" s="86" t="b">
        <v>0</v>
      </c>
      <c r="K335" s="86" t="b">
        <v>0</v>
      </c>
      <c r="L335" s="86" t="b">
        <v>0</v>
      </c>
    </row>
    <row r="336" spans="1:12" ht="15">
      <c r="A336" s="86" t="s">
        <v>2033</v>
      </c>
      <c r="B336" s="86" t="s">
        <v>1981</v>
      </c>
      <c r="C336" s="86">
        <v>2</v>
      </c>
      <c r="D336" s="123">
        <v>0.004163154899312146</v>
      </c>
      <c r="E336" s="123">
        <v>2.251232527301566</v>
      </c>
      <c r="F336" s="86" t="s">
        <v>1678</v>
      </c>
      <c r="G336" s="86" t="b">
        <v>0</v>
      </c>
      <c r="H336" s="86" t="b">
        <v>0</v>
      </c>
      <c r="I336" s="86" t="b">
        <v>0</v>
      </c>
      <c r="J336" s="86" t="b">
        <v>0</v>
      </c>
      <c r="K336" s="86" t="b">
        <v>0</v>
      </c>
      <c r="L336" s="86" t="b">
        <v>0</v>
      </c>
    </row>
    <row r="337" spans="1:12" ht="15">
      <c r="A337" s="86" t="s">
        <v>1981</v>
      </c>
      <c r="B337" s="86" t="s">
        <v>2034</v>
      </c>
      <c r="C337" s="86">
        <v>2</v>
      </c>
      <c r="D337" s="123">
        <v>0.004163154899312146</v>
      </c>
      <c r="E337" s="123">
        <v>2.251232527301566</v>
      </c>
      <c r="F337" s="86" t="s">
        <v>1678</v>
      </c>
      <c r="G337" s="86" t="b">
        <v>0</v>
      </c>
      <c r="H337" s="86" t="b">
        <v>0</v>
      </c>
      <c r="I337" s="86" t="b">
        <v>0</v>
      </c>
      <c r="J337" s="86" t="b">
        <v>1</v>
      </c>
      <c r="K337" s="86" t="b">
        <v>0</v>
      </c>
      <c r="L337" s="86" t="b">
        <v>0</v>
      </c>
    </row>
    <row r="338" spans="1:12" ht="15">
      <c r="A338" s="86" t="s">
        <v>2034</v>
      </c>
      <c r="B338" s="86" t="s">
        <v>1753</v>
      </c>
      <c r="C338" s="86">
        <v>2</v>
      </c>
      <c r="D338" s="123">
        <v>0.004163154899312146</v>
      </c>
      <c r="E338" s="123">
        <v>1.825263795029285</v>
      </c>
      <c r="F338" s="86" t="s">
        <v>1678</v>
      </c>
      <c r="G338" s="86" t="b">
        <v>1</v>
      </c>
      <c r="H338" s="86" t="b">
        <v>0</v>
      </c>
      <c r="I338" s="86" t="b">
        <v>0</v>
      </c>
      <c r="J338" s="86" t="b">
        <v>0</v>
      </c>
      <c r="K338" s="86" t="b">
        <v>0</v>
      </c>
      <c r="L338" s="86" t="b">
        <v>0</v>
      </c>
    </row>
    <row r="339" spans="1:12" ht="15">
      <c r="A339" s="86" t="s">
        <v>1753</v>
      </c>
      <c r="B339" s="86" t="s">
        <v>1760</v>
      </c>
      <c r="C339" s="86">
        <v>2</v>
      </c>
      <c r="D339" s="123">
        <v>0.004163154899312146</v>
      </c>
      <c r="E339" s="123">
        <v>1.126293790693266</v>
      </c>
      <c r="F339" s="86" t="s">
        <v>1678</v>
      </c>
      <c r="G339" s="86" t="b">
        <v>0</v>
      </c>
      <c r="H339" s="86" t="b">
        <v>0</v>
      </c>
      <c r="I339" s="86" t="b">
        <v>0</v>
      </c>
      <c r="J339" s="86" t="b">
        <v>0</v>
      </c>
      <c r="K339" s="86" t="b">
        <v>0</v>
      </c>
      <c r="L339" s="86" t="b">
        <v>0</v>
      </c>
    </row>
    <row r="340" spans="1:12" ht="15">
      <c r="A340" s="86" t="s">
        <v>1946</v>
      </c>
      <c r="B340" s="86" t="s">
        <v>1963</v>
      </c>
      <c r="C340" s="86">
        <v>2</v>
      </c>
      <c r="D340" s="123">
        <v>0.004163154899312146</v>
      </c>
      <c r="E340" s="123">
        <v>1.7741112725819037</v>
      </c>
      <c r="F340" s="86" t="s">
        <v>1678</v>
      </c>
      <c r="G340" s="86" t="b">
        <v>0</v>
      </c>
      <c r="H340" s="86" t="b">
        <v>0</v>
      </c>
      <c r="I340" s="86" t="b">
        <v>0</v>
      </c>
      <c r="J340" s="86" t="b">
        <v>0</v>
      </c>
      <c r="K340" s="86" t="b">
        <v>0</v>
      </c>
      <c r="L340" s="86" t="b">
        <v>0</v>
      </c>
    </row>
    <row r="341" spans="1:12" ht="15">
      <c r="A341" s="86" t="s">
        <v>365</v>
      </c>
      <c r="B341" s="86" t="s">
        <v>366</v>
      </c>
      <c r="C341" s="86">
        <v>2</v>
      </c>
      <c r="D341" s="123">
        <v>0.004163154899312146</v>
      </c>
      <c r="E341" s="123">
        <v>0.980165755015028</v>
      </c>
      <c r="F341" s="86" t="s">
        <v>1678</v>
      </c>
      <c r="G341" s="86" t="b">
        <v>0</v>
      </c>
      <c r="H341" s="86" t="b">
        <v>0</v>
      </c>
      <c r="I341" s="86" t="b">
        <v>0</v>
      </c>
      <c r="J341" s="86" t="b">
        <v>0</v>
      </c>
      <c r="K341" s="86" t="b">
        <v>0</v>
      </c>
      <c r="L341" s="86" t="b">
        <v>0</v>
      </c>
    </row>
    <row r="342" spans="1:12" ht="15">
      <c r="A342" s="86" t="s">
        <v>372</v>
      </c>
      <c r="B342" s="86" t="s">
        <v>371</v>
      </c>
      <c r="C342" s="86">
        <v>2</v>
      </c>
      <c r="D342" s="123">
        <v>0.004163154899312146</v>
      </c>
      <c r="E342" s="123">
        <v>2.427323786357247</v>
      </c>
      <c r="F342" s="86" t="s">
        <v>1678</v>
      </c>
      <c r="G342" s="86" t="b">
        <v>0</v>
      </c>
      <c r="H342" s="86" t="b">
        <v>0</v>
      </c>
      <c r="I342" s="86" t="b">
        <v>0</v>
      </c>
      <c r="J342" s="86" t="b">
        <v>0</v>
      </c>
      <c r="K342" s="86" t="b">
        <v>0</v>
      </c>
      <c r="L342" s="86" t="b">
        <v>0</v>
      </c>
    </row>
    <row r="343" spans="1:12" ht="15">
      <c r="A343" s="86" t="s">
        <v>370</v>
      </c>
      <c r="B343" s="86" t="s">
        <v>1764</v>
      </c>
      <c r="C343" s="86">
        <v>5</v>
      </c>
      <c r="D343" s="123">
        <v>0.006942856552922613</v>
      </c>
      <c r="E343" s="123">
        <v>1.4440447959180762</v>
      </c>
      <c r="F343" s="86" t="s">
        <v>1679</v>
      </c>
      <c r="G343" s="86" t="b">
        <v>0</v>
      </c>
      <c r="H343" s="86" t="b">
        <v>0</v>
      </c>
      <c r="I343" s="86" t="b">
        <v>0</v>
      </c>
      <c r="J343" s="86" t="b">
        <v>0</v>
      </c>
      <c r="K343" s="86" t="b">
        <v>0</v>
      </c>
      <c r="L343" s="86" t="b">
        <v>0</v>
      </c>
    </row>
    <row r="344" spans="1:12" ht="15">
      <c r="A344" s="86" t="s">
        <v>1764</v>
      </c>
      <c r="B344" s="86" t="s">
        <v>369</v>
      </c>
      <c r="C344" s="86">
        <v>5</v>
      </c>
      <c r="D344" s="123">
        <v>0.006942856552922613</v>
      </c>
      <c r="E344" s="123">
        <v>1.4440447959180762</v>
      </c>
      <c r="F344" s="86" t="s">
        <v>1679</v>
      </c>
      <c r="G344" s="86" t="b">
        <v>0</v>
      </c>
      <c r="H344" s="86" t="b">
        <v>0</v>
      </c>
      <c r="I344" s="86" t="b">
        <v>0</v>
      </c>
      <c r="J344" s="86" t="b">
        <v>0</v>
      </c>
      <c r="K344" s="86" t="b">
        <v>0</v>
      </c>
      <c r="L344" s="86" t="b">
        <v>0</v>
      </c>
    </row>
    <row r="345" spans="1:12" ht="15">
      <c r="A345" s="86" t="s">
        <v>369</v>
      </c>
      <c r="B345" s="86" t="s">
        <v>1765</v>
      </c>
      <c r="C345" s="86">
        <v>5</v>
      </c>
      <c r="D345" s="123">
        <v>0.006942856552922613</v>
      </c>
      <c r="E345" s="123">
        <v>1.4440447959180762</v>
      </c>
      <c r="F345" s="86" t="s">
        <v>1679</v>
      </c>
      <c r="G345" s="86" t="b">
        <v>0</v>
      </c>
      <c r="H345" s="86" t="b">
        <v>0</v>
      </c>
      <c r="I345" s="86" t="b">
        <v>0</v>
      </c>
      <c r="J345" s="86" t="b">
        <v>0</v>
      </c>
      <c r="K345" s="86" t="b">
        <v>0</v>
      </c>
      <c r="L345" s="86" t="b">
        <v>0</v>
      </c>
    </row>
    <row r="346" spans="1:12" ht="15">
      <c r="A346" s="86" t="s">
        <v>1765</v>
      </c>
      <c r="B346" s="86" t="s">
        <v>1766</v>
      </c>
      <c r="C346" s="86">
        <v>5</v>
      </c>
      <c r="D346" s="123">
        <v>0.006942856552922613</v>
      </c>
      <c r="E346" s="123">
        <v>1.4440447959180762</v>
      </c>
      <c r="F346" s="86" t="s">
        <v>1679</v>
      </c>
      <c r="G346" s="86" t="b">
        <v>0</v>
      </c>
      <c r="H346" s="86" t="b">
        <v>0</v>
      </c>
      <c r="I346" s="86" t="b">
        <v>0</v>
      </c>
      <c r="J346" s="86" t="b">
        <v>0</v>
      </c>
      <c r="K346" s="86" t="b">
        <v>0</v>
      </c>
      <c r="L346" s="86" t="b">
        <v>0</v>
      </c>
    </row>
    <row r="347" spans="1:12" ht="15">
      <c r="A347" s="86" t="s">
        <v>1766</v>
      </c>
      <c r="B347" s="86" t="s">
        <v>1767</v>
      </c>
      <c r="C347" s="86">
        <v>5</v>
      </c>
      <c r="D347" s="123">
        <v>0.006942856552922613</v>
      </c>
      <c r="E347" s="123">
        <v>1.4440447959180762</v>
      </c>
      <c r="F347" s="86" t="s">
        <v>1679</v>
      </c>
      <c r="G347" s="86" t="b">
        <v>0</v>
      </c>
      <c r="H347" s="86" t="b">
        <v>0</v>
      </c>
      <c r="I347" s="86" t="b">
        <v>0</v>
      </c>
      <c r="J347" s="86" t="b">
        <v>0</v>
      </c>
      <c r="K347" s="86" t="b">
        <v>0</v>
      </c>
      <c r="L347" s="86" t="b">
        <v>0</v>
      </c>
    </row>
    <row r="348" spans="1:12" ht="15">
      <c r="A348" s="86" t="s">
        <v>1767</v>
      </c>
      <c r="B348" s="86" t="s">
        <v>1768</v>
      </c>
      <c r="C348" s="86">
        <v>5</v>
      </c>
      <c r="D348" s="123">
        <v>0.006942856552922613</v>
      </c>
      <c r="E348" s="123">
        <v>1.4440447959180762</v>
      </c>
      <c r="F348" s="86" t="s">
        <v>1679</v>
      </c>
      <c r="G348" s="86" t="b">
        <v>0</v>
      </c>
      <c r="H348" s="86" t="b">
        <v>0</v>
      </c>
      <c r="I348" s="86" t="b">
        <v>0</v>
      </c>
      <c r="J348" s="86" t="b">
        <v>0</v>
      </c>
      <c r="K348" s="86" t="b">
        <v>0</v>
      </c>
      <c r="L348" s="86" t="b">
        <v>0</v>
      </c>
    </row>
    <row r="349" spans="1:12" ht="15">
      <c r="A349" s="86" t="s">
        <v>1768</v>
      </c>
      <c r="B349" s="86" t="s">
        <v>1769</v>
      </c>
      <c r="C349" s="86">
        <v>5</v>
      </c>
      <c r="D349" s="123">
        <v>0.006942856552922613</v>
      </c>
      <c r="E349" s="123">
        <v>1.4440447959180762</v>
      </c>
      <c r="F349" s="86" t="s">
        <v>1679</v>
      </c>
      <c r="G349" s="86" t="b">
        <v>0</v>
      </c>
      <c r="H349" s="86" t="b">
        <v>0</v>
      </c>
      <c r="I349" s="86" t="b">
        <v>0</v>
      </c>
      <c r="J349" s="86" t="b">
        <v>0</v>
      </c>
      <c r="K349" s="86" t="b">
        <v>0</v>
      </c>
      <c r="L349" s="86" t="b">
        <v>0</v>
      </c>
    </row>
    <row r="350" spans="1:12" ht="15">
      <c r="A350" s="86" t="s">
        <v>1769</v>
      </c>
      <c r="B350" s="86" t="s">
        <v>1770</v>
      </c>
      <c r="C350" s="86">
        <v>5</v>
      </c>
      <c r="D350" s="123">
        <v>0.006942856552922613</v>
      </c>
      <c r="E350" s="123">
        <v>1.4440447959180762</v>
      </c>
      <c r="F350" s="86" t="s">
        <v>1679</v>
      </c>
      <c r="G350" s="86" t="b">
        <v>0</v>
      </c>
      <c r="H350" s="86" t="b">
        <v>0</v>
      </c>
      <c r="I350" s="86" t="b">
        <v>0</v>
      </c>
      <c r="J350" s="86" t="b">
        <v>1</v>
      </c>
      <c r="K350" s="86" t="b">
        <v>0</v>
      </c>
      <c r="L350" s="86" t="b">
        <v>0</v>
      </c>
    </row>
    <row r="351" spans="1:12" ht="15">
      <c r="A351" s="86" t="s">
        <v>1770</v>
      </c>
      <c r="B351" s="86" t="s">
        <v>1729</v>
      </c>
      <c r="C351" s="86">
        <v>5</v>
      </c>
      <c r="D351" s="123">
        <v>0.006942856552922613</v>
      </c>
      <c r="E351" s="123">
        <v>1.2399248132621514</v>
      </c>
      <c r="F351" s="86" t="s">
        <v>1679</v>
      </c>
      <c r="G351" s="86" t="b">
        <v>1</v>
      </c>
      <c r="H351" s="86" t="b">
        <v>0</v>
      </c>
      <c r="I351" s="86" t="b">
        <v>0</v>
      </c>
      <c r="J351" s="86" t="b">
        <v>0</v>
      </c>
      <c r="K351" s="86" t="b">
        <v>1</v>
      </c>
      <c r="L351" s="86" t="b">
        <v>0</v>
      </c>
    </row>
    <row r="352" spans="1:12" ht="15">
      <c r="A352" s="86" t="s">
        <v>1729</v>
      </c>
      <c r="B352" s="86" t="s">
        <v>1947</v>
      </c>
      <c r="C352" s="86">
        <v>5</v>
      </c>
      <c r="D352" s="123">
        <v>0.006942856552922613</v>
      </c>
      <c r="E352" s="123">
        <v>1.1887722908147702</v>
      </c>
      <c r="F352" s="86" t="s">
        <v>1679</v>
      </c>
      <c r="G352" s="86" t="b">
        <v>0</v>
      </c>
      <c r="H352" s="86" t="b">
        <v>1</v>
      </c>
      <c r="I352" s="86" t="b">
        <v>0</v>
      </c>
      <c r="J352" s="86" t="b">
        <v>0</v>
      </c>
      <c r="K352" s="86" t="b">
        <v>0</v>
      </c>
      <c r="L352" s="86" t="b">
        <v>0</v>
      </c>
    </row>
    <row r="353" spans="1:12" ht="15">
      <c r="A353" s="86" t="s">
        <v>1947</v>
      </c>
      <c r="B353" s="86" t="s">
        <v>1944</v>
      </c>
      <c r="C353" s="86">
        <v>5</v>
      </c>
      <c r="D353" s="123">
        <v>0.006942856552922613</v>
      </c>
      <c r="E353" s="123">
        <v>1.4440447959180762</v>
      </c>
      <c r="F353" s="86" t="s">
        <v>1679</v>
      </c>
      <c r="G353" s="86" t="b">
        <v>0</v>
      </c>
      <c r="H353" s="86" t="b">
        <v>0</v>
      </c>
      <c r="I353" s="86" t="b">
        <v>0</v>
      </c>
      <c r="J353" s="86" t="b">
        <v>0</v>
      </c>
      <c r="K353" s="86" t="b">
        <v>0</v>
      </c>
      <c r="L353" s="86" t="b">
        <v>0</v>
      </c>
    </row>
    <row r="354" spans="1:12" ht="15">
      <c r="A354" s="86" t="s">
        <v>1944</v>
      </c>
      <c r="B354" s="86" t="s">
        <v>1943</v>
      </c>
      <c r="C354" s="86">
        <v>5</v>
      </c>
      <c r="D354" s="123">
        <v>0.006942856552922613</v>
      </c>
      <c r="E354" s="123">
        <v>1.4440447959180762</v>
      </c>
      <c r="F354" s="86" t="s">
        <v>1679</v>
      </c>
      <c r="G354" s="86" t="b">
        <v>0</v>
      </c>
      <c r="H354" s="86" t="b">
        <v>0</v>
      </c>
      <c r="I354" s="86" t="b">
        <v>0</v>
      </c>
      <c r="J354" s="86" t="b">
        <v>0</v>
      </c>
      <c r="K354" s="86" t="b">
        <v>0</v>
      </c>
      <c r="L354" s="86" t="b">
        <v>0</v>
      </c>
    </row>
    <row r="355" spans="1:12" ht="15">
      <c r="A355" s="86" t="s">
        <v>1943</v>
      </c>
      <c r="B355" s="86" t="s">
        <v>426</v>
      </c>
      <c r="C355" s="86">
        <v>5</v>
      </c>
      <c r="D355" s="123">
        <v>0.006942856552922613</v>
      </c>
      <c r="E355" s="123">
        <v>1.4440447959180762</v>
      </c>
      <c r="F355" s="86" t="s">
        <v>1679</v>
      </c>
      <c r="G355" s="86" t="b">
        <v>0</v>
      </c>
      <c r="H355" s="86" t="b">
        <v>0</v>
      </c>
      <c r="I355" s="86" t="b">
        <v>0</v>
      </c>
      <c r="J355" s="86" t="b">
        <v>0</v>
      </c>
      <c r="K355" s="86" t="b">
        <v>0</v>
      </c>
      <c r="L355" s="86" t="b">
        <v>0</v>
      </c>
    </row>
    <row r="356" spans="1:12" ht="15">
      <c r="A356" s="86" t="s">
        <v>1751</v>
      </c>
      <c r="B356" s="86" t="s">
        <v>1752</v>
      </c>
      <c r="C356" s="86">
        <v>4</v>
      </c>
      <c r="D356" s="123">
        <v>0.011590985912170913</v>
      </c>
      <c r="E356" s="123">
        <v>1.5409548089261327</v>
      </c>
      <c r="F356" s="86" t="s">
        <v>1679</v>
      </c>
      <c r="G356" s="86" t="b">
        <v>0</v>
      </c>
      <c r="H356" s="86" t="b">
        <v>0</v>
      </c>
      <c r="I356" s="86" t="b">
        <v>0</v>
      </c>
      <c r="J356" s="86" t="b">
        <v>0</v>
      </c>
      <c r="K356" s="86" t="b">
        <v>0</v>
      </c>
      <c r="L356" s="86" t="b">
        <v>0</v>
      </c>
    </row>
    <row r="357" spans="1:12" ht="15">
      <c r="A357" s="86" t="s">
        <v>1758</v>
      </c>
      <c r="B357" s="86" t="s">
        <v>1762</v>
      </c>
      <c r="C357" s="86">
        <v>2</v>
      </c>
      <c r="D357" s="123">
        <v>0.008191292399019896</v>
      </c>
      <c r="E357" s="123">
        <v>1.841984804590114</v>
      </c>
      <c r="F357" s="86" t="s">
        <v>1679</v>
      </c>
      <c r="G357" s="86" t="b">
        <v>0</v>
      </c>
      <c r="H357" s="86" t="b">
        <v>0</v>
      </c>
      <c r="I357" s="86" t="b">
        <v>0</v>
      </c>
      <c r="J357" s="86" t="b">
        <v>0</v>
      </c>
      <c r="K357" s="86" t="b">
        <v>0</v>
      </c>
      <c r="L357" s="86" t="b">
        <v>0</v>
      </c>
    </row>
    <row r="358" spans="1:12" ht="15">
      <c r="A358" s="86" t="s">
        <v>1762</v>
      </c>
      <c r="B358" s="86" t="s">
        <v>1735</v>
      </c>
      <c r="C358" s="86">
        <v>2</v>
      </c>
      <c r="D358" s="123">
        <v>0.008191292399019896</v>
      </c>
      <c r="E358" s="123">
        <v>1.841984804590114</v>
      </c>
      <c r="F358" s="86" t="s">
        <v>1679</v>
      </c>
      <c r="G358" s="86" t="b">
        <v>0</v>
      </c>
      <c r="H358" s="86" t="b">
        <v>0</v>
      </c>
      <c r="I358" s="86" t="b">
        <v>0</v>
      </c>
      <c r="J358" s="86" t="b">
        <v>0</v>
      </c>
      <c r="K358" s="86" t="b">
        <v>0</v>
      </c>
      <c r="L358" s="86" t="b">
        <v>0</v>
      </c>
    </row>
    <row r="359" spans="1:12" ht="15">
      <c r="A359" s="86" t="s">
        <v>1735</v>
      </c>
      <c r="B359" s="86" t="s">
        <v>1930</v>
      </c>
      <c r="C359" s="86">
        <v>2</v>
      </c>
      <c r="D359" s="123">
        <v>0.008191292399019896</v>
      </c>
      <c r="E359" s="123">
        <v>1.841984804590114</v>
      </c>
      <c r="F359" s="86" t="s">
        <v>1679</v>
      </c>
      <c r="G359" s="86" t="b">
        <v>0</v>
      </c>
      <c r="H359" s="86" t="b">
        <v>0</v>
      </c>
      <c r="I359" s="86" t="b">
        <v>0</v>
      </c>
      <c r="J359" s="86" t="b">
        <v>0</v>
      </c>
      <c r="K359" s="86" t="b">
        <v>0</v>
      </c>
      <c r="L359" s="86" t="b">
        <v>0</v>
      </c>
    </row>
    <row r="360" spans="1:12" ht="15">
      <c r="A360" s="86" t="s">
        <v>1930</v>
      </c>
      <c r="B360" s="86" t="s">
        <v>1931</v>
      </c>
      <c r="C360" s="86">
        <v>2</v>
      </c>
      <c r="D360" s="123">
        <v>0.008191292399019896</v>
      </c>
      <c r="E360" s="123">
        <v>1.841984804590114</v>
      </c>
      <c r="F360" s="86" t="s">
        <v>1679</v>
      </c>
      <c r="G360" s="86" t="b">
        <v>0</v>
      </c>
      <c r="H360" s="86" t="b">
        <v>0</v>
      </c>
      <c r="I360" s="86" t="b">
        <v>0</v>
      </c>
      <c r="J360" s="86" t="b">
        <v>0</v>
      </c>
      <c r="K360" s="86" t="b">
        <v>0</v>
      </c>
      <c r="L360" s="86" t="b">
        <v>0</v>
      </c>
    </row>
    <row r="361" spans="1:12" ht="15">
      <c r="A361" s="86" t="s">
        <v>1931</v>
      </c>
      <c r="B361" s="86" t="s">
        <v>1729</v>
      </c>
      <c r="C361" s="86">
        <v>2</v>
      </c>
      <c r="D361" s="123">
        <v>0.008191292399019896</v>
      </c>
      <c r="E361" s="123">
        <v>1.2399248132621514</v>
      </c>
      <c r="F361" s="86" t="s">
        <v>1679</v>
      </c>
      <c r="G361" s="86" t="b">
        <v>0</v>
      </c>
      <c r="H361" s="86" t="b">
        <v>0</v>
      </c>
      <c r="I361" s="86" t="b">
        <v>0</v>
      </c>
      <c r="J361" s="86" t="b">
        <v>0</v>
      </c>
      <c r="K361" s="86" t="b">
        <v>1</v>
      </c>
      <c r="L361" s="86" t="b">
        <v>0</v>
      </c>
    </row>
    <row r="362" spans="1:12" ht="15">
      <c r="A362" s="86" t="s">
        <v>1729</v>
      </c>
      <c r="B362" s="86" t="s">
        <v>1761</v>
      </c>
      <c r="C362" s="86">
        <v>2</v>
      </c>
      <c r="D362" s="123">
        <v>0.008191292399019896</v>
      </c>
      <c r="E362" s="123">
        <v>1.1887722908147702</v>
      </c>
      <c r="F362" s="86" t="s">
        <v>1679</v>
      </c>
      <c r="G362" s="86" t="b">
        <v>0</v>
      </c>
      <c r="H362" s="86" t="b">
        <v>1</v>
      </c>
      <c r="I362" s="86" t="b">
        <v>0</v>
      </c>
      <c r="J362" s="86" t="b">
        <v>0</v>
      </c>
      <c r="K362" s="86" t="b">
        <v>0</v>
      </c>
      <c r="L362" s="86" t="b">
        <v>0</v>
      </c>
    </row>
    <row r="363" spans="1:12" ht="15">
      <c r="A363" s="86" t="s">
        <v>1761</v>
      </c>
      <c r="B363" s="86" t="s">
        <v>1756</v>
      </c>
      <c r="C363" s="86">
        <v>2</v>
      </c>
      <c r="D363" s="123">
        <v>0.008191292399019896</v>
      </c>
      <c r="E363" s="123">
        <v>1.841984804590114</v>
      </c>
      <c r="F363" s="86" t="s">
        <v>1679</v>
      </c>
      <c r="G363" s="86" t="b">
        <v>0</v>
      </c>
      <c r="H363" s="86" t="b">
        <v>0</v>
      </c>
      <c r="I363" s="86" t="b">
        <v>0</v>
      </c>
      <c r="J363" s="86" t="b">
        <v>0</v>
      </c>
      <c r="K363" s="86" t="b">
        <v>0</v>
      </c>
      <c r="L363" s="86" t="b">
        <v>0</v>
      </c>
    </row>
    <row r="364" spans="1:12" ht="15">
      <c r="A364" s="86" t="s">
        <v>1756</v>
      </c>
      <c r="B364" s="86" t="s">
        <v>1757</v>
      </c>
      <c r="C364" s="86">
        <v>2</v>
      </c>
      <c r="D364" s="123">
        <v>0.008191292399019896</v>
      </c>
      <c r="E364" s="123">
        <v>1.841984804590114</v>
      </c>
      <c r="F364" s="86" t="s">
        <v>1679</v>
      </c>
      <c r="G364" s="86" t="b">
        <v>0</v>
      </c>
      <c r="H364" s="86" t="b">
        <v>0</v>
      </c>
      <c r="I364" s="86" t="b">
        <v>0</v>
      </c>
      <c r="J364" s="86" t="b">
        <v>0</v>
      </c>
      <c r="K364" s="86" t="b">
        <v>0</v>
      </c>
      <c r="L364" s="86" t="b">
        <v>0</v>
      </c>
    </row>
    <row r="365" spans="1:12" ht="15">
      <c r="A365" s="86" t="s">
        <v>1757</v>
      </c>
      <c r="B365" s="86" t="s">
        <v>1938</v>
      </c>
      <c r="C365" s="86">
        <v>2</v>
      </c>
      <c r="D365" s="123">
        <v>0.008191292399019896</v>
      </c>
      <c r="E365" s="123">
        <v>1.841984804590114</v>
      </c>
      <c r="F365" s="86" t="s">
        <v>1679</v>
      </c>
      <c r="G365" s="86" t="b">
        <v>0</v>
      </c>
      <c r="H365" s="86" t="b">
        <v>0</v>
      </c>
      <c r="I365" s="86" t="b">
        <v>0</v>
      </c>
      <c r="J365" s="86" t="b">
        <v>0</v>
      </c>
      <c r="K365" s="86" t="b">
        <v>0</v>
      </c>
      <c r="L365" s="86" t="b">
        <v>0</v>
      </c>
    </row>
    <row r="366" spans="1:12" ht="15">
      <c r="A366" s="86" t="s">
        <v>1938</v>
      </c>
      <c r="B366" s="86" t="s">
        <v>1728</v>
      </c>
      <c r="C366" s="86">
        <v>2</v>
      </c>
      <c r="D366" s="123">
        <v>0.008191292399019896</v>
      </c>
      <c r="E366" s="123">
        <v>1.6658935455344326</v>
      </c>
      <c r="F366" s="86" t="s">
        <v>1679</v>
      </c>
      <c r="G366" s="86" t="b">
        <v>0</v>
      </c>
      <c r="H366" s="86" t="b">
        <v>0</v>
      </c>
      <c r="I366" s="86" t="b">
        <v>0</v>
      </c>
      <c r="J366" s="86" t="b">
        <v>0</v>
      </c>
      <c r="K366" s="86" t="b">
        <v>0</v>
      </c>
      <c r="L366" s="86" t="b">
        <v>0</v>
      </c>
    </row>
    <row r="367" spans="1:12" ht="15">
      <c r="A367" s="86" t="s">
        <v>1728</v>
      </c>
      <c r="B367" s="86" t="s">
        <v>1755</v>
      </c>
      <c r="C367" s="86">
        <v>2</v>
      </c>
      <c r="D367" s="123">
        <v>0.008191292399019896</v>
      </c>
      <c r="E367" s="123">
        <v>1.6658935455344326</v>
      </c>
      <c r="F367" s="86" t="s">
        <v>1679</v>
      </c>
      <c r="G367" s="86" t="b">
        <v>0</v>
      </c>
      <c r="H367" s="86" t="b">
        <v>0</v>
      </c>
      <c r="I367" s="86" t="b">
        <v>0</v>
      </c>
      <c r="J367" s="86" t="b">
        <v>0</v>
      </c>
      <c r="K367" s="86" t="b">
        <v>0</v>
      </c>
      <c r="L367" s="86" t="b">
        <v>0</v>
      </c>
    </row>
    <row r="368" spans="1:12" ht="15">
      <c r="A368" s="86" t="s">
        <v>1755</v>
      </c>
      <c r="B368" s="86" t="s">
        <v>1751</v>
      </c>
      <c r="C368" s="86">
        <v>2</v>
      </c>
      <c r="D368" s="123">
        <v>0.008191292399019896</v>
      </c>
      <c r="E368" s="123">
        <v>1.5409548089261327</v>
      </c>
      <c r="F368" s="86" t="s">
        <v>1679</v>
      </c>
      <c r="G368" s="86" t="b">
        <v>0</v>
      </c>
      <c r="H368" s="86" t="b">
        <v>0</v>
      </c>
      <c r="I368" s="86" t="b">
        <v>0</v>
      </c>
      <c r="J368" s="86" t="b">
        <v>0</v>
      </c>
      <c r="K368" s="86" t="b">
        <v>0</v>
      </c>
      <c r="L368" s="86" t="b">
        <v>0</v>
      </c>
    </row>
    <row r="369" spans="1:12" ht="15">
      <c r="A369" s="86" t="s">
        <v>1752</v>
      </c>
      <c r="B369" s="86" t="s">
        <v>1933</v>
      </c>
      <c r="C369" s="86">
        <v>2</v>
      </c>
      <c r="D369" s="123">
        <v>0.008191292399019896</v>
      </c>
      <c r="E369" s="123">
        <v>1.5409548089261327</v>
      </c>
      <c r="F369" s="86" t="s">
        <v>1679</v>
      </c>
      <c r="G369" s="86" t="b">
        <v>0</v>
      </c>
      <c r="H369" s="86" t="b">
        <v>0</v>
      </c>
      <c r="I369" s="86" t="b">
        <v>0</v>
      </c>
      <c r="J369" s="86" t="b">
        <v>0</v>
      </c>
      <c r="K369" s="86" t="b">
        <v>0</v>
      </c>
      <c r="L369" s="86" t="b">
        <v>0</v>
      </c>
    </row>
    <row r="370" spans="1:12" ht="15">
      <c r="A370" s="86" t="s">
        <v>1933</v>
      </c>
      <c r="B370" s="86" t="s">
        <v>1939</v>
      </c>
      <c r="C370" s="86">
        <v>2</v>
      </c>
      <c r="D370" s="123">
        <v>0.008191292399019896</v>
      </c>
      <c r="E370" s="123">
        <v>1.841984804590114</v>
      </c>
      <c r="F370" s="86" t="s">
        <v>1679</v>
      </c>
      <c r="G370" s="86" t="b">
        <v>0</v>
      </c>
      <c r="H370" s="86" t="b">
        <v>0</v>
      </c>
      <c r="I370" s="86" t="b">
        <v>0</v>
      </c>
      <c r="J370" s="86" t="b">
        <v>0</v>
      </c>
      <c r="K370" s="86" t="b">
        <v>0</v>
      </c>
      <c r="L370" s="86" t="b">
        <v>0</v>
      </c>
    </row>
    <row r="371" spans="1:12" ht="15">
      <c r="A371" s="86" t="s">
        <v>1939</v>
      </c>
      <c r="B371" s="86" t="s">
        <v>1940</v>
      </c>
      <c r="C371" s="86">
        <v>2</v>
      </c>
      <c r="D371" s="123">
        <v>0.008191292399019896</v>
      </c>
      <c r="E371" s="123">
        <v>1.841984804590114</v>
      </c>
      <c r="F371" s="86" t="s">
        <v>1679</v>
      </c>
      <c r="G371" s="86" t="b">
        <v>0</v>
      </c>
      <c r="H371" s="86" t="b">
        <v>0</v>
      </c>
      <c r="I371" s="86" t="b">
        <v>0</v>
      </c>
      <c r="J371" s="86" t="b">
        <v>0</v>
      </c>
      <c r="K371" s="86" t="b">
        <v>0</v>
      </c>
      <c r="L371" s="86" t="b">
        <v>0</v>
      </c>
    </row>
    <row r="372" spans="1:12" ht="15">
      <c r="A372" s="86" t="s">
        <v>1940</v>
      </c>
      <c r="B372" s="86" t="s">
        <v>1934</v>
      </c>
      <c r="C372" s="86">
        <v>2</v>
      </c>
      <c r="D372" s="123">
        <v>0.008191292399019896</v>
      </c>
      <c r="E372" s="123">
        <v>1.841984804590114</v>
      </c>
      <c r="F372" s="86" t="s">
        <v>1679</v>
      </c>
      <c r="G372" s="86" t="b">
        <v>0</v>
      </c>
      <c r="H372" s="86" t="b">
        <v>0</v>
      </c>
      <c r="I372" s="86" t="b">
        <v>0</v>
      </c>
      <c r="J372" s="86" t="b">
        <v>0</v>
      </c>
      <c r="K372" s="86" t="b">
        <v>0</v>
      </c>
      <c r="L372" s="86" t="b">
        <v>0</v>
      </c>
    </row>
    <row r="373" spans="1:12" ht="15">
      <c r="A373" s="86" t="s">
        <v>1934</v>
      </c>
      <c r="B373" s="86" t="s">
        <v>1935</v>
      </c>
      <c r="C373" s="86">
        <v>2</v>
      </c>
      <c r="D373" s="123">
        <v>0.008191292399019896</v>
      </c>
      <c r="E373" s="123">
        <v>1.841984804590114</v>
      </c>
      <c r="F373" s="86" t="s">
        <v>1679</v>
      </c>
      <c r="G373" s="86" t="b">
        <v>0</v>
      </c>
      <c r="H373" s="86" t="b">
        <v>0</v>
      </c>
      <c r="I373" s="86" t="b">
        <v>0</v>
      </c>
      <c r="J373" s="86" t="b">
        <v>0</v>
      </c>
      <c r="K373" s="86" t="b">
        <v>0</v>
      </c>
      <c r="L373" s="86" t="b">
        <v>0</v>
      </c>
    </row>
    <row r="374" spans="1:12" ht="15">
      <c r="A374" s="86" t="s">
        <v>1935</v>
      </c>
      <c r="B374" s="86" t="s">
        <v>1936</v>
      </c>
      <c r="C374" s="86">
        <v>2</v>
      </c>
      <c r="D374" s="123">
        <v>0.008191292399019896</v>
      </c>
      <c r="E374" s="123">
        <v>1.841984804590114</v>
      </c>
      <c r="F374" s="86" t="s">
        <v>1679</v>
      </c>
      <c r="G374" s="86" t="b">
        <v>0</v>
      </c>
      <c r="H374" s="86" t="b">
        <v>0</v>
      </c>
      <c r="I374" s="86" t="b">
        <v>0</v>
      </c>
      <c r="J374" s="86" t="b">
        <v>0</v>
      </c>
      <c r="K374" s="86" t="b">
        <v>0</v>
      </c>
      <c r="L374" s="86" t="b">
        <v>0</v>
      </c>
    </row>
    <row r="375" spans="1:12" ht="15">
      <c r="A375" s="86" t="s">
        <v>1936</v>
      </c>
      <c r="B375" s="86" t="s">
        <v>1937</v>
      </c>
      <c r="C375" s="86">
        <v>2</v>
      </c>
      <c r="D375" s="123">
        <v>0.008191292399019896</v>
      </c>
      <c r="E375" s="123">
        <v>1.841984804590114</v>
      </c>
      <c r="F375" s="86" t="s">
        <v>1679</v>
      </c>
      <c r="G375" s="86" t="b">
        <v>0</v>
      </c>
      <c r="H375" s="86" t="b">
        <v>0</v>
      </c>
      <c r="I375" s="86" t="b">
        <v>0</v>
      </c>
      <c r="J375" s="86" t="b">
        <v>0</v>
      </c>
      <c r="K375" s="86" t="b">
        <v>0</v>
      </c>
      <c r="L375" s="86" t="b">
        <v>0</v>
      </c>
    </row>
    <row r="376" spans="1:12" ht="15">
      <c r="A376" s="86" t="s">
        <v>1937</v>
      </c>
      <c r="B376" s="86" t="s">
        <v>1932</v>
      </c>
      <c r="C376" s="86">
        <v>2</v>
      </c>
      <c r="D376" s="123">
        <v>0.008191292399019896</v>
      </c>
      <c r="E376" s="123">
        <v>1.841984804590114</v>
      </c>
      <c r="F376" s="86" t="s">
        <v>1679</v>
      </c>
      <c r="G376" s="86" t="b">
        <v>0</v>
      </c>
      <c r="H376" s="86" t="b">
        <v>0</v>
      </c>
      <c r="I376" s="86" t="b">
        <v>0</v>
      </c>
      <c r="J376" s="86" t="b">
        <v>0</v>
      </c>
      <c r="K376" s="86" t="b">
        <v>0</v>
      </c>
      <c r="L376" s="86" t="b">
        <v>0</v>
      </c>
    </row>
    <row r="377" spans="1:12" ht="15">
      <c r="A377" s="86" t="s">
        <v>1932</v>
      </c>
      <c r="B377" s="86" t="s">
        <v>1941</v>
      </c>
      <c r="C377" s="86">
        <v>2</v>
      </c>
      <c r="D377" s="123">
        <v>0.008191292399019896</v>
      </c>
      <c r="E377" s="123">
        <v>1.841984804590114</v>
      </c>
      <c r="F377" s="86" t="s">
        <v>1679</v>
      </c>
      <c r="G377" s="86" t="b">
        <v>0</v>
      </c>
      <c r="H377" s="86" t="b">
        <v>0</v>
      </c>
      <c r="I377" s="86" t="b">
        <v>0</v>
      </c>
      <c r="J377" s="86" t="b">
        <v>0</v>
      </c>
      <c r="K377" s="86" t="b">
        <v>0</v>
      </c>
      <c r="L377" s="86" t="b">
        <v>0</v>
      </c>
    </row>
    <row r="378" spans="1:12" ht="15">
      <c r="A378" s="86" t="s">
        <v>1941</v>
      </c>
      <c r="B378" s="86" t="s">
        <v>1942</v>
      </c>
      <c r="C378" s="86">
        <v>2</v>
      </c>
      <c r="D378" s="123">
        <v>0.008191292399019896</v>
      </c>
      <c r="E378" s="123">
        <v>1.841984804590114</v>
      </c>
      <c r="F378" s="86" t="s">
        <v>1679</v>
      </c>
      <c r="G378" s="86" t="b">
        <v>0</v>
      </c>
      <c r="H378" s="86" t="b">
        <v>0</v>
      </c>
      <c r="I378" s="86" t="b">
        <v>0</v>
      </c>
      <c r="J378" s="86" t="b">
        <v>0</v>
      </c>
      <c r="K378" s="86" t="b">
        <v>0</v>
      </c>
      <c r="L378" s="86" t="b">
        <v>0</v>
      </c>
    </row>
    <row r="379" spans="1:12" ht="15">
      <c r="A379" s="86" t="s">
        <v>1942</v>
      </c>
      <c r="B379" s="86" t="s">
        <v>1753</v>
      </c>
      <c r="C379" s="86">
        <v>2</v>
      </c>
      <c r="D379" s="123">
        <v>0.008191292399019896</v>
      </c>
      <c r="E379" s="123">
        <v>1.841984804590114</v>
      </c>
      <c r="F379" s="86" t="s">
        <v>1679</v>
      </c>
      <c r="G379" s="86" t="b">
        <v>0</v>
      </c>
      <c r="H379" s="86" t="b">
        <v>0</v>
      </c>
      <c r="I379" s="86" t="b">
        <v>0</v>
      </c>
      <c r="J379" s="86" t="b">
        <v>0</v>
      </c>
      <c r="K379" s="86" t="b">
        <v>0</v>
      </c>
      <c r="L379" s="86"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2FC4F-3119-48C7-B201-F963C536E03F}">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2084</v>
      </c>
      <c r="B1" s="13" t="s">
        <v>34</v>
      </c>
    </row>
    <row r="2" spans="1:2" ht="15">
      <c r="A2" s="116" t="s">
        <v>291</v>
      </c>
      <c r="B2" s="80">
        <v>16751.285714</v>
      </c>
    </row>
    <row r="3" spans="1:2" ht="15">
      <c r="A3" s="116" t="s">
        <v>318</v>
      </c>
      <c r="B3" s="80">
        <v>518</v>
      </c>
    </row>
    <row r="4" spans="1:2" ht="15">
      <c r="A4" s="116" t="s">
        <v>363</v>
      </c>
      <c r="B4" s="80">
        <v>425.885714</v>
      </c>
    </row>
    <row r="5" spans="1:2" ht="15">
      <c r="A5" s="116" t="s">
        <v>361</v>
      </c>
      <c r="B5" s="80">
        <v>263.833333</v>
      </c>
    </row>
    <row r="6" spans="1:2" ht="15">
      <c r="A6" s="116" t="s">
        <v>315</v>
      </c>
      <c r="B6" s="80">
        <v>260</v>
      </c>
    </row>
    <row r="7" spans="1:2" ht="15">
      <c r="A7" s="116" t="s">
        <v>263</v>
      </c>
      <c r="B7" s="80">
        <v>260</v>
      </c>
    </row>
    <row r="8" spans="1:2" ht="15">
      <c r="A8" s="116" t="s">
        <v>359</v>
      </c>
      <c r="B8" s="80">
        <v>260</v>
      </c>
    </row>
    <row r="9" spans="1:2" ht="15">
      <c r="A9" s="116" t="s">
        <v>365</v>
      </c>
      <c r="B9" s="80">
        <v>258.2</v>
      </c>
    </row>
    <row r="10" spans="1:2" ht="15">
      <c r="A10" s="116" t="s">
        <v>364</v>
      </c>
      <c r="B10" s="80">
        <v>114.8</v>
      </c>
    </row>
    <row r="11" spans="1:2" ht="15">
      <c r="A11" s="116" t="s">
        <v>369</v>
      </c>
      <c r="B11" s="80">
        <v>17.5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2096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889</v>
      </c>
      <c r="AF2" s="13" t="s">
        <v>890</v>
      </c>
      <c r="AG2" s="13" t="s">
        <v>891</v>
      </c>
      <c r="AH2" s="13" t="s">
        <v>892</v>
      </c>
      <c r="AI2" s="13" t="s">
        <v>893</v>
      </c>
      <c r="AJ2" s="13" t="s">
        <v>894</v>
      </c>
      <c r="AK2" s="13" t="s">
        <v>895</v>
      </c>
      <c r="AL2" s="13" t="s">
        <v>896</v>
      </c>
      <c r="AM2" s="13" t="s">
        <v>897</v>
      </c>
      <c r="AN2" s="13" t="s">
        <v>898</v>
      </c>
      <c r="AO2" s="13" t="s">
        <v>899</v>
      </c>
      <c r="AP2" s="13" t="s">
        <v>900</v>
      </c>
      <c r="AQ2" s="13" t="s">
        <v>901</v>
      </c>
      <c r="AR2" s="13" t="s">
        <v>902</v>
      </c>
      <c r="AS2" s="13" t="s">
        <v>903</v>
      </c>
      <c r="AT2" s="13" t="s">
        <v>230</v>
      </c>
      <c r="AU2" s="13" t="s">
        <v>904</v>
      </c>
      <c r="AV2" s="13" t="s">
        <v>905</v>
      </c>
      <c r="AW2" s="13" t="s">
        <v>906</v>
      </c>
      <c r="AX2" s="13" t="s">
        <v>907</v>
      </c>
      <c r="AY2" s="13" t="s">
        <v>908</v>
      </c>
      <c r="AZ2" s="13" t="s">
        <v>909</v>
      </c>
      <c r="BA2" s="13" t="s">
        <v>1691</v>
      </c>
      <c r="BB2" s="120" t="s">
        <v>1859</v>
      </c>
      <c r="BC2" s="120" t="s">
        <v>1860</v>
      </c>
      <c r="BD2" s="120" t="s">
        <v>1861</v>
      </c>
      <c r="BE2" s="120" t="s">
        <v>1862</v>
      </c>
      <c r="BF2" s="120" t="s">
        <v>1863</v>
      </c>
      <c r="BG2" s="120" t="s">
        <v>1865</v>
      </c>
      <c r="BH2" s="120" t="s">
        <v>1866</v>
      </c>
      <c r="BI2" s="120" t="s">
        <v>1890</v>
      </c>
      <c r="BJ2" s="120" t="s">
        <v>1901</v>
      </c>
      <c r="BK2" s="120" t="s">
        <v>1923</v>
      </c>
      <c r="BL2" s="120" t="s">
        <v>2073</v>
      </c>
      <c r="BM2" s="120" t="s">
        <v>2074</v>
      </c>
      <c r="BN2" s="120" t="s">
        <v>2075</v>
      </c>
      <c r="BO2" s="120" t="s">
        <v>2076</v>
      </c>
      <c r="BP2" s="120" t="s">
        <v>2077</v>
      </c>
      <c r="BQ2" s="120" t="s">
        <v>2078</v>
      </c>
      <c r="BR2" s="120" t="s">
        <v>2079</v>
      </c>
      <c r="BS2" s="120" t="s">
        <v>2080</v>
      </c>
      <c r="BT2" s="120" t="s">
        <v>2082</v>
      </c>
      <c r="BU2" s="3"/>
      <c r="BV2" s="3"/>
    </row>
    <row r="3" spans="1:74" ht="41.45" customHeight="1">
      <c r="A3" s="66" t="s">
        <v>250</v>
      </c>
      <c r="C3" s="67"/>
      <c r="D3" s="67" t="s">
        <v>64</v>
      </c>
      <c r="E3" s="68">
        <v>189.5448798988622</v>
      </c>
      <c r="F3" s="70">
        <v>99.75997538209047</v>
      </c>
      <c r="G3" s="102" t="s">
        <v>431</v>
      </c>
      <c r="H3" s="67"/>
      <c r="I3" s="71" t="s">
        <v>250</v>
      </c>
      <c r="J3" s="72"/>
      <c r="K3" s="72"/>
      <c r="L3" s="71" t="s">
        <v>1544</v>
      </c>
      <c r="M3" s="75">
        <v>80.9922043286491</v>
      </c>
      <c r="N3" s="76">
        <v>1692.7471923828125</v>
      </c>
      <c r="O3" s="76">
        <v>1166.1712646484375</v>
      </c>
      <c r="P3" s="77"/>
      <c r="Q3" s="78"/>
      <c r="R3" s="78"/>
      <c r="S3" s="48"/>
      <c r="T3" s="48">
        <v>0</v>
      </c>
      <c r="U3" s="48">
        <v>1</v>
      </c>
      <c r="V3" s="49">
        <v>0</v>
      </c>
      <c r="W3" s="49">
        <v>0.003704</v>
      </c>
      <c r="X3" s="49">
        <v>0.006792</v>
      </c>
      <c r="Y3" s="49">
        <v>0.470422</v>
      </c>
      <c r="Z3" s="49">
        <v>0</v>
      </c>
      <c r="AA3" s="49">
        <v>0</v>
      </c>
      <c r="AB3" s="73">
        <v>3</v>
      </c>
      <c r="AC3" s="73"/>
      <c r="AD3" s="74"/>
      <c r="AE3" s="80" t="s">
        <v>910</v>
      </c>
      <c r="AF3" s="80">
        <v>355</v>
      </c>
      <c r="AG3" s="80">
        <v>129</v>
      </c>
      <c r="AH3" s="80">
        <v>237</v>
      </c>
      <c r="AI3" s="80">
        <v>292</v>
      </c>
      <c r="AJ3" s="80"/>
      <c r="AK3" s="80" t="s">
        <v>1041</v>
      </c>
      <c r="AL3" s="80"/>
      <c r="AM3" s="85" t="s">
        <v>1243</v>
      </c>
      <c r="AN3" s="80"/>
      <c r="AO3" s="82">
        <v>40431.65961805556</v>
      </c>
      <c r="AP3" s="80"/>
      <c r="AQ3" s="80" t="b">
        <v>1</v>
      </c>
      <c r="AR3" s="80" t="b">
        <v>0</v>
      </c>
      <c r="AS3" s="80" t="b">
        <v>0</v>
      </c>
      <c r="AT3" s="80" t="s">
        <v>872</v>
      </c>
      <c r="AU3" s="80">
        <v>0</v>
      </c>
      <c r="AV3" s="85" t="s">
        <v>1389</v>
      </c>
      <c r="AW3" s="80" t="b">
        <v>0</v>
      </c>
      <c r="AX3" s="80" t="s">
        <v>1411</v>
      </c>
      <c r="AY3" s="85" t="s">
        <v>1412</v>
      </c>
      <c r="AZ3" s="80" t="s">
        <v>66</v>
      </c>
      <c r="BA3" s="80" t="str">
        <f>REPLACE(INDEX(GroupVertices[Group],MATCH(Vertices[[#This Row],[Vertex]],GroupVertices[Vertex],0)),1,1,"")</f>
        <v>1</v>
      </c>
      <c r="BB3" s="48"/>
      <c r="BC3" s="48"/>
      <c r="BD3" s="48"/>
      <c r="BE3" s="48"/>
      <c r="BF3" s="48"/>
      <c r="BG3" s="48"/>
      <c r="BH3" s="121" t="s">
        <v>1867</v>
      </c>
      <c r="BI3" s="121" t="s">
        <v>1867</v>
      </c>
      <c r="BJ3" s="121" t="s">
        <v>1902</v>
      </c>
      <c r="BK3" s="121" t="s">
        <v>1902</v>
      </c>
      <c r="BL3" s="121">
        <v>0</v>
      </c>
      <c r="BM3" s="124">
        <v>0</v>
      </c>
      <c r="BN3" s="121">
        <v>1</v>
      </c>
      <c r="BO3" s="124">
        <v>2.7027027027027026</v>
      </c>
      <c r="BP3" s="121">
        <v>0</v>
      </c>
      <c r="BQ3" s="124">
        <v>0</v>
      </c>
      <c r="BR3" s="121">
        <v>36</v>
      </c>
      <c r="BS3" s="124">
        <v>97.29729729729729</v>
      </c>
      <c r="BT3" s="121">
        <v>37</v>
      </c>
      <c r="BU3" s="3"/>
      <c r="BV3" s="3"/>
    </row>
    <row r="4" spans="1:77" ht="41.45" customHeight="1">
      <c r="A4" s="66" t="s">
        <v>291</v>
      </c>
      <c r="C4" s="67"/>
      <c r="D4" s="67" t="s">
        <v>64</v>
      </c>
      <c r="E4" s="68">
        <v>275.35777496839444</v>
      </c>
      <c r="F4" s="70">
        <v>99.01220638014155</v>
      </c>
      <c r="G4" s="102" t="s">
        <v>472</v>
      </c>
      <c r="H4" s="67"/>
      <c r="I4" s="71" t="s">
        <v>291</v>
      </c>
      <c r="J4" s="72"/>
      <c r="K4" s="72"/>
      <c r="L4" s="71" t="s">
        <v>1545</v>
      </c>
      <c r="M4" s="75">
        <v>330.19868704482514</v>
      </c>
      <c r="N4" s="76">
        <v>3780.03369140625</v>
      </c>
      <c r="O4" s="76">
        <v>5000.51171875</v>
      </c>
      <c r="P4" s="77"/>
      <c r="Q4" s="78"/>
      <c r="R4" s="78"/>
      <c r="S4" s="88"/>
      <c r="T4" s="48">
        <v>118</v>
      </c>
      <c r="U4" s="48">
        <v>12</v>
      </c>
      <c r="V4" s="49">
        <v>16751.285714</v>
      </c>
      <c r="W4" s="49">
        <v>0.007143</v>
      </c>
      <c r="X4" s="49">
        <v>0.081964</v>
      </c>
      <c r="Y4" s="49">
        <v>46.366948</v>
      </c>
      <c r="Z4" s="49">
        <v>0.0029806259314456036</v>
      </c>
      <c r="AA4" s="49">
        <v>0.04918032786885246</v>
      </c>
      <c r="AB4" s="73">
        <v>4</v>
      </c>
      <c r="AC4" s="73"/>
      <c r="AD4" s="74"/>
      <c r="AE4" s="80" t="s">
        <v>911</v>
      </c>
      <c r="AF4" s="80">
        <v>241</v>
      </c>
      <c r="AG4" s="80">
        <v>372</v>
      </c>
      <c r="AH4" s="80">
        <v>31</v>
      </c>
      <c r="AI4" s="80">
        <v>17</v>
      </c>
      <c r="AJ4" s="80"/>
      <c r="AK4" s="80" t="s">
        <v>1042</v>
      </c>
      <c r="AL4" s="80"/>
      <c r="AM4" s="80"/>
      <c r="AN4" s="80"/>
      <c r="AO4" s="82">
        <v>43396.31679398148</v>
      </c>
      <c r="AP4" s="85" t="s">
        <v>1285</v>
      </c>
      <c r="AQ4" s="80" t="b">
        <v>1</v>
      </c>
      <c r="AR4" s="80" t="b">
        <v>0</v>
      </c>
      <c r="AS4" s="80" t="b">
        <v>0</v>
      </c>
      <c r="AT4" s="80" t="s">
        <v>872</v>
      </c>
      <c r="AU4" s="80">
        <v>0</v>
      </c>
      <c r="AV4" s="80"/>
      <c r="AW4" s="80" t="b">
        <v>0</v>
      </c>
      <c r="AX4" s="80" t="s">
        <v>1411</v>
      </c>
      <c r="AY4" s="85" t="s">
        <v>1413</v>
      </c>
      <c r="AZ4" s="80" t="s">
        <v>66</v>
      </c>
      <c r="BA4" s="80" t="str">
        <f>REPLACE(INDEX(GroupVertices[Group],MATCH(Vertices[[#This Row],[Vertex]],GroupVertices[Vertex],0)),1,1,"")</f>
        <v>1</v>
      </c>
      <c r="BB4" s="48"/>
      <c r="BC4" s="48"/>
      <c r="BD4" s="48"/>
      <c r="BE4" s="48"/>
      <c r="BF4" s="48" t="s">
        <v>1864</v>
      </c>
      <c r="BG4" s="48" t="s">
        <v>1864</v>
      </c>
      <c r="BH4" s="121" t="s">
        <v>1868</v>
      </c>
      <c r="BI4" s="121" t="s">
        <v>1891</v>
      </c>
      <c r="BJ4" s="121" t="s">
        <v>1903</v>
      </c>
      <c r="BK4" s="121" t="s">
        <v>1903</v>
      </c>
      <c r="BL4" s="121">
        <v>8</v>
      </c>
      <c r="BM4" s="124">
        <v>3.21285140562249</v>
      </c>
      <c r="BN4" s="121">
        <v>8</v>
      </c>
      <c r="BO4" s="124">
        <v>3.21285140562249</v>
      </c>
      <c r="BP4" s="121">
        <v>0</v>
      </c>
      <c r="BQ4" s="124">
        <v>0</v>
      </c>
      <c r="BR4" s="121">
        <v>233</v>
      </c>
      <c r="BS4" s="124">
        <v>93.57429718875503</v>
      </c>
      <c r="BT4" s="121">
        <v>249</v>
      </c>
      <c r="BU4" s="2"/>
      <c r="BV4" s="3"/>
      <c r="BW4" s="3"/>
      <c r="BX4" s="3"/>
      <c r="BY4" s="3"/>
    </row>
    <row r="5" spans="1:77" ht="41.45" customHeight="1">
      <c r="A5" s="66" t="s">
        <v>251</v>
      </c>
      <c r="C5" s="67"/>
      <c r="D5" s="67" t="s">
        <v>64</v>
      </c>
      <c r="E5" s="68">
        <v>531.7370417193426</v>
      </c>
      <c r="F5" s="70">
        <v>96.77813109036825</v>
      </c>
      <c r="G5" s="102" t="s">
        <v>432</v>
      </c>
      <c r="H5" s="67"/>
      <c r="I5" s="71" t="s">
        <v>251</v>
      </c>
      <c r="J5" s="72"/>
      <c r="K5" s="72"/>
      <c r="L5" s="71" t="s">
        <v>1546</v>
      </c>
      <c r="M5" s="75">
        <v>1074.7415119499435</v>
      </c>
      <c r="N5" s="76">
        <v>1261.125244140625</v>
      </c>
      <c r="O5" s="76">
        <v>2905.75732421875</v>
      </c>
      <c r="P5" s="77"/>
      <c r="Q5" s="78"/>
      <c r="R5" s="78"/>
      <c r="S5" s="88"/>
      <c r="T5" s="48">
        <v>0</v>
      </c>
      <c r="U5" s="48">
        <v>1</v>
      </c>
      <c r="V5" s="49">
        <v>0</v>
      </c>
      <c r="W5" s="49">
        <v>0.003704</v>
      </c>
      <c r="X5" s="49">
        <v>0.006792</v>
      </c>
      <c r="Y5" s="49">
        <v>0.470422</v>
      </c>
      <c r="Z5" s="49">
        <v>0</v>
      </c>
      <c r="AA5" s="49">
        <v>0</v>
      </c>
      <c r="AB5" s="73">
        <v>5</v>
      </c>
      <c r="AC5" s="73"/>
      <c r="AD5" s="74"/>
      <c r="AE5" s="80" t="s">
        <v>912</v>
      </c>
      <c r="AF5" s="80">
        <v>1351</v>
      </c>
      <c r="AG5" s="80">
        <v>1098</v>
      </c>
      <c r="AH5" s="80">
        <v>10560</v>
      </c>
      <c r="AI5" s="80">
        <v>5278</v>
      </c>
      <c r="AJ5" s="80"/>
      <c r="AK5" s="80" t="s">
        <v>1043</v>
      </c>
      <c r="AL5" s="80" t="s">
        <v>1169</v>
      </c>
      <c r="AM5" s="80"/>
      <c r="AN5" s="80"/>
      <c r="AO5" s="82">
        <v>40885.608819444446</v>
      </c>
      <c r="AP5" s="85" t="s">
        <v>1286</v>
      </c>
      <c r="AQ5" s="80" t="b">
        <v>1</v>
      </c>
      <c r="AR5" s="80" t="b">
        <v>0</v>
      </c>
      <c r="AS5" s="80" t="b">
        <v>1</v>
      </c>
      <c r="AT5" s="80" t="s">
        <v>872</v>
      </c>
      <c r="AU5" s="80">
        <v>20</v>
      </c>
      <c r="AV5" s="85" t="s">
        <v>1389</v>
      </c>
      <c r="AW5" s="80" t="b">
        <v>0</v>
      </c>
      <c r="AX5" s="80" t="s">
        <v>1411</v>
      </c>
      <c r="AY5" s="85" t="s">
        <v>1414</v>
      </c>
      <c r="AZ5" s="80" t="s">
        <v>66</v>
      </c>
      <c r="BA5" s="80" t="str">
        <f>REPLACE(INDEX(GroupVertices[Group],MATCH(Vertices[[#This Row],[Vertex]],GroupVertices[Vertex],0)),1,1,"")</f>
        <v>1</v>
      </c>
      <c r="BB5" s="48"/>
      <c r="BC5" s="48"/>
      <c r="BD5" s="48"/>
      <c r="BE5" s="48"/>
      <c r="BF5" s="48"/>
      <c r="BG5" s="48"/>
      <c r="BH5" s="121" t="s">
        <v>1867</v>
      </c>
      <c r="BI5" s="121" t="s">
        <v>1867</v>
      </c>
      <c r="BJ5" s="121" t="s">
        <v>1902</v>
      </c>
      <c r="BK5" s="121" t="s">
        <v>1902</v>
      </c>
      <c r="BL5" s="121">
        <v>0</v>
      </c>
      <c r="BM5" s="124">
        <v>0</v>
      </c>
      <c r="BN5" s="121">
        <v>1</v>
      </c>
      <c r="BO5" s="124">
        <v>2.7027027027027026</v>
      </c>
      <c r="BP5" s="121">
        <v>0</v>
      </c>
      <c r="BQ5" s="124">
        <v>0</v>
      </c>
      <c r="BR5" s="121">
        <v>36</v>
      </c>
      <c r="BS5" s="124">
        <v>97.29729729729729</v>
      </c>
      <c r="BT5" s="121">
        <v>37</v>
      </c>
      <c r="BU5" s="2"/>
      <c r="BV5" s="3"/>
      <c r="BW5" s="3"/>
      <c r="BX5" s="3"/>
      <c r="BY5" s="3"/>
    </row>
    <row r="6" spans="1:77" ht="41.45" customHeight="1">
      <c r="A6" s="66" t="s">
        <v>252</v>
      </c>
      <c r="C6" s="67"/>
      <c r="D6" s="67" t="s">
        <v>64</v>
      </c>
      <c r="E6" s="68">
        <v>1000</v>
      </c>
      <c r="F6" s="70">
        <v>92.39922043286491</v>
      </c>
      <c r="G6" s="102" t="s">
        <v>433</v>
      </c>
      <c r="H6" s="67"/>
      <c r="I6" s="71" t="s">
        <v>252</v>
      </c>
      <c r="J6" s="72"/>
      <c r="K6" s="72"/>
      <c r="L6" s="71" t="s">
        <v>1547</v>
      </c>
      <c r="M6" s="75">
        <v>2534.0864704072214</v>
      </c>
      <c r="N6" s="76">
        <v>5525.4609375</v>
      </c>
      <c r="O6" s="76">
        <v>8087.08251953125</v>
      </c>
      <c r="P6" s="77"/>
      <c r="Q6" s="78"/>
      <c r="R6" s="78"/>
      <c r="S6" s="88"/>
      <c r="T6" s="48">
        <v>0</v>
      </c>
      <c r="U6" s="48">
        <v>1</v>
      </c>
      <c r="V6" s="49">
        <v>0</v>
      </c>
      <c r="W6" s="49">
        <v>0.003704</v>
      </c>
      <c r="X6" s="49">
        <v>0.006792</v>
      </c>
      <c r="Y6" s="49">
        <v>0.470422</v>
      </c>
      <c r="Z6" s="49">
        <v>0</v>
      </c>
      <c r="AA6" s="49">
        <v>0</v>
      </c>
      <c r="AB6" s="73">
        <v>6</v>
      </c>
      <c r="AC6" s="73"/>
      <c r="AD6" s="74"/>
      <c r="AE6" s="80" t="s">
        <v>913</v>
      </c>
      <c r="AF6" s="80">
        <v>2163</v>
      </c>
      <c r="AG6" s="80">
        <v>2521</v>
      </c>
      <c r="AH6" s="80">
        <v>3269</v>
      </c>
      <c r="AI6" s="80">
        <v>69</v>
      </c>
      <c r="AJ6" s="80"/>
      <c r="AK6" s="80" t="s">
        <v>1044</v>
      </c>
      <c r="AL6" s="80" t="s">
        <v>1170</v>
      </c>
      <c r="AM6" s="85" t="s">
        <v>1244</v>
      </c>
      <c r="AN6" s="80"/>
      <c r="AO6" s="82">
        <v>41700.979837962965</v>
      </c>
      <c r="AP6" s="85" t="s">
        <v>1287</v>
      </c>
      <c r="AQ6" s="80" t="b">
        <v>0</v>
      </c>
      <c r="AR6" s="80" t="b">
        <v>0</v>
      </c>
      <c r="AS6" s="80" t="b">
        <v>1</v>
      </c>
      <c r="AT6" s="80" t="s">
        <v>872</v>
      </c>
      <c r="AU6" s="80">
        <v>37</v>
      </c>
      <c r="AV6" s="85" t="s">
        <v>1389</v>
      </c>
      <c r="AW6" s="80" t="b">
        <v>0</v>
      </c>
      <c r="AX6" s="80" t="s">
        <v>1411</v>
      </c>
      <c r="AY6" s="85" t="s">
        <v>1415</v>
      </c>
      <c r="AZ6" s="80" t="s">
        <v>66</v>
      </c>
      <c r="BA6" s="80" t="str">
        <f>REPLACE(INDEX(GroupVertices[Group],MATCH(Vertices[[#This Row],[Vertex]],GroupVertices[Vertex],0)),1,1,"")</f>
        <v>1</v>
      </c>
      <c r="BB6" s="48"/>
      <c r="BC6" s="48"/>
      <c r="BD6" s="48"/>
      <c r="BE6" s="48"/>
      <c r="BF6" s="48"/>
      <c r="BG6" s="48"/>
      <c r="BH6" s="121" t="s">
        <v>1867</v>
      </c>
      <c r="BI6" s="121" t="s">
        <v>1867</v>
      </c>
      <c r="BJ6" s="121" t="s">
        <v>1902</v>
      </c>
      <c r="BK6" s="121" t="s">
        <v>1902</v>
      </c>
      <c r="BL6" s="121">
        <v>0</v>
      </c>
      <c r="BM6" s="124">
        <v>0</v>
      </c>
      <c r="BN6" s="121">
        <v>1</v>
      </c>
      <c r="BO6" s="124">
        <v>2.7027027027027026</v>
      </c>
      <c r="BP6" s="121">
        <v>0</v>
      </c>
      <c r="BQ6" s="124">
        <v>0</v>
      </c>
      <c r="BR6" s="121">
        <v>36</v>
      </c>
      <c r="BS6" s="124">
        <v>97.29729729729729</v>
      </c>
      <c r="BT6" s="121">
        <v>37</v>
      </c>
      <c r="BU6" s="2"/>
      <c r="BV6" s="3"/>
      <c r="BW6" s="3"/>
      <c r="BX6" s="3"/>
      <c r="BY6" s="3"/>
    </row>
    <row r="7" spans="1:77" ht="41.45" customHeight="1">
      <c r="A7" s="66" t="s">
        <v>253</v>
      </c>
      <c r="C7" s="67"/>
      <c r="D7" s="67" t="s">
        <v>64</v>
      </c>
      <c r="E7" s="68">
        <v>899.0021070375053</v>
      </c>
      <c r="F7" s="70">
        <v>93.57780285157452</v>
      </c>
      <c r="G7" s="102" t="s">
        <v>434</v>
      </c>
      <c r="H7" s="67"/>
      <c r="I7" s="71" t="s">
        <v>253</v>
      </c>
      <c r="J7" s="72"/>
      <c r="K7" s="72"/>
      <c r="L7" s="71" t="s">
        <v>1548</v>
      </c>
      <c r="M7" s="75">
        <v>2141.3042363319314</v>
      </c>
      <c r="N7" s="76">
        <v>3150.4072265625</v>
      </c>
      <c r="O7" s="76">
        <v>404.9854431152344</v>
      </c>
      <c r="P7" s="77"/>
      <c r="Q7" s="78"/>
      <c r="R7" s="78"/>
      <c r="S7" s="88"/>
      <c r="T7" s="48">
        <v>0</v>
      </c>
      <c r="U7" s="48">
        <v>1</v>
      </c>
      <c r="V7" s="49">
        <v>0</v>
      </c>
      <c r="W7" s="49">
        <v>0.003704</v>
      </c>
      <c r="X7" s="49">
        <v>0.006792</v>
      </c>
      <c r="Y7" s="49">
        <v>0.470422</v>
      </c>
      <c r="Z7" s="49">
        <v>0</v>
      </c>
      <c r="AA7" s="49">
        <v>0</v>
      </c>
      <c r="AB7" s="73">
        <v>7</v>
      </c>
      <c r="AC7" s="73"/>
      <c r="AD7" s="74"/>
      <c r="AE7" s="80" t="s">
        <v>914</v>
      </c>
      <c r="AF7" s="80">
        <v>2385</v>
      </c>
      <c r="AG7" s="80">
        <v>2138</v>
      </c>
      <c r="AH7" s="80">
        <v>38734</v>
      </c>
      <c r="AI7" s="80">
        <v>21495</v>
      </c>
      <c r="AJ7" s="80"/>
      <c r="AK7" s="80" t="s">
        <v>1045</v>
      </c>
      <c r="AL7" s="80" t="s">
        <v>1171</v>
      </c>
      <c r="AM7" s="80"/>
      <c r="AN7" s="80"/>
      <c r="AO7" s="82">
        <v>40570.553935185184</v>
      </c>
      <c r="AP7" s="85" t="s">
        <v>1288</v>
      </c>
      <c r="AQ7" s="80" t="b">
        <v>0</v>
      </c>
      <c r="AR7" s="80" t="b">
        <v>0</v>
      </c>
      <c r="AS7" s="80" t="b">
        <v>1</v>
      </c>
      <c r="AT7" s="80" t="s">
        <v>872</v>
      </c>
      <c r="AU7" s="80">
        <v>55</v>
      </c>
      <c r="AV7" s="85" t="s">
        <v>1389</v>
      </c>
      <c r="AW7" s="80" t="b">
        <v>0</v>
      </c>
      <c r="AX7" s="80" t="s">
        <v>1411</v>
      </c>
      <c r="AY7" s="85" t="s">
        <v>1416</v>
      </c>
      <c r="AZ7" s="80" t="s">
        <v>66</v>
      </c>
      <c r="BA7" s="80" t="str">
        <f>REPLACE(INDEX(GroupVertices[Group],MATCH(Vertices[[#This Row],[Vertex]],GroupVertices[Vertex],0)),1,1,"")</f>
        <v>1</v>
      </c>
      <c r="BB7" s="48"/>
      <c r="BC7" s="48"/>
      <c r="BD7" s="48"/>
      <c r="BE7" s="48"/>
      <c r="BF7" s="48"/>
      <c r="BG7" s="48"/>
      <c r="BH7" s="121" t="s">
        <v>1867</v>
      </c>
      <c r="BI7" s="121" t="s">
        <v>1867</v>
      </c>
      <c r="BJ7" s="121" t="s">
        <v>1902</v>
      </c>
      <c r="BK7" s="121" t="s">
        <v>1902</v>
      </c>
      <c r="BL7" s="121">
        <v>0</v>
      </c>
      <c r="BM7" s="124">
        <v>0</v>
      </c>
      <c r="BN7" s="121">
        <v>1</v>
      </c>
      <c r="BO7" s="124">
        <v>2.7027027027027026</v>
      </c>
      <c r="BP7" s="121">
        <v>0</v>
      </c>
      <c r="BQ7" s="124">
        <v>0</v>
      </c>
      <c r="BR7" s="121">
        <v>36</v>
      </c>
      <c r="BS7" s="124">
        <v>97.29729729729729</v>
      </c>
      <c r="BT7" s="121">
        <v>37</v>
      </c>
      <c r="BU7" s="2"/>
      <c r="BV7" s="3"/>
      <c r="BW7" s="3"/>
      <c r="BX7" s="3"/>
      <c r="BY7" s="3"/>
    </row>
    <row r="8" spans="1:77" ht="41.45" customHeight="1">
      <c r="A8" s="66" t="s">
        <v>254</v>
      </c>
      <c r="C8" s="67"/>
      <c r="D8" s="67" t="s">
        <v>64</v>
      </c>
      <c r="E8" s="68">
        <v>1000</v>
      </c>
      <c r="F8" s="70">
        <v>92.69771258590625</v>
      </c>
      <c r="G8" s="102" t="s">
        <v>435</v>
      </c>
      <c r="H8" s="67"/>
      <c r="I8" s="71" t="s">
        <v>254</v>
      </c>
      <c r="J8" s="72"/>
      <c r="K8" s="72"/>
      <c r="L8" s="71" t="s">
        <v>1549</v>
      </c>
      <c r="M8" s="75">
        <v>2434.6089855369783</v>
      </c>
      <c r="N8" s="76">
        <v>6655.17626953125</v>
      </c>
      <c r="O8" s="76">
        <v>3508.01708984375</v>
      </c>
      <c r="P8" s="77"/>
      <c r="Q8" s="78"/>
      <c r="R8" s="78"/>
      <c r="S8" s="88"/>
      <c r="T8" s="48">
        <v>0</v>
      </c>
      <c r="U8" s="48">
        <v>1</v>
      </c>
      <c r="V8" s="49">
        <v>0</v>
      </c>
      <c r="W8" s="49">
        <v>0.003704</v>
      </c>
      <c r="X8" s="49">
        <v>0.006792</v>
      </c>
      <c r="Y8" s="49">
        <v>0.470422</v>
      </c>
      <c r="Z8" s="49">
        <v>0</v>
      </c>
      <c r="AA8" s="49">
        <v>0</v>
      </c>
      <c r="AB8" s="73">
        <v>8</v>
      </c>
      <c r="AC8" s="73"/>
      <c r="AD8" s="74"/>
      <c r="AE8" s="80" t="s">
        <v>915</v>
      </c>
      <c r="AF8" s="80">
        <v>1610</v>
      </c>
      <c r="AG8" s="80">
        <v>2424</v>
      </c>
      <c r="AH8" s="80">
        <v>5481</v>
      </c>
      <c r="AI8" s="80">
        <v>4573</v>
      </c>
      <c r="AJ8" s="80"/>
      <c r="AK8" s="80" t="s">
        <v>1046</v>
      </c>
      <c r="AL8" s="80"/>
      <c r="AM8" s="80"/>
      <c r="AN8" s="80"/>
      <c r="AO8" s="82">
        <v>41576.47851851852</v>
      </c>
      <c r="AP8" s="85" t="s">
        <v>1289</v>
      </c>
      <c r="AQ8" s="80" t="b">
        <v>1</v>
      </c>
      <c r="AR8" s="80" t="b">
        <v>0</v>
      </c>
      <c r="AS8" s="80" t="b">
        <v>1</v>
      </c>
      <c r="AT8" s="80" t="s">
        <v>872</v>
      </c>
      <c r="AU8" s="80">
        <v>32</v>
      </c>
      <c r="AV8" s="85" t="s">
        <v>1389</v>
      </c>
      <c r="AW8" s="80" t="b">
        <v>0</v>
      </c>
      <c r="AX8" s="80" t="s">
        <v>1411</v>
      </c>
      <c r="AY8" s="85" t="s">
        <v>1417</v>
      </c>
      <c r="AZ8" s="80" t="s">
        <v>66</v>
      </c>
      <c r="BA8" s="80" t="str">
        <f>REPLACE(INDEX(GroupVertices[Group],MATCH(Vertices[[#This Row],[Vertex]],GroupVertices[Vertex],0)),1,1,"")</f>
        <v>1</v>
      </c>
      <c r="BB8" s="48"/>
      <c r="BC8" s="48"/>
      <c r="BD8" s="48"/>
      <c r="BE8" s="48"/>
      <c r="BF8" s="48"/>
      <c r="BG8" s="48"/>
      <c r="BH8" s="121" t="s">
        <v>1867</v>
      </c>
      <c r="BI8" s="121" t="s">
        <v>1867</v>
      </c>
      <c r="BJ8" s="121" t="s">
        <v>1902</v>
      </c>
      <c r="BK8" s="121" t="s">
        <v>1902</v>
      </c>
      <c r="BL8" s="121">
        <v>0</v>
      </c>
      <c r="BM8" s="124">
        <v>0</v>
      </c>
      <c r="BN8" s="121">
        <v>1</v>
      </c>
      <c r="BO8" s="124">
        <v>2.7027027027027026</v>
      </c>
      <c r="BP8" s="121">
        <v>0</v>
      </c>
      <c r="BQ8" s="124">
        <v>0</v>
      </c>
      <c r="BR8" s="121">
        <v>36</v>
      </c>
      <c r="BS8" s="124">
        <v>97.29729729729729</v>
      </c>
      <c r="BT8" s="121">
        <v>37</v>
      </c>
      <c r="BU8" s="2"/>
      <c r="BV8" s="3"/>
      <c r="BW8" s="3"/>
      <c r="BX8" s="3"/>
      <c r="BY8" s="3"/>
    </row>
    <row r="9" spans="1:77" ht="41.45" customHeight="1">
      <c r="A9" s="66" t="s">
        <v>255</v>
      </c>
      <c r="C9" s="67"/>
      <c r="D9" s="67" t="s">
        <v>64</v>
      </c>
      <c r="E9" s="68">
        <v>262.99789296249475</v>
      </c>
      <c r="F9" s="70">
        <v>99.11990973433173</v>
      </c>
      <c r="G9" s="102" t="s">
        <v>436</v>
      </c>
      <c r="H9" s="67"/>
      <c r="I9" s="71" t="s">
        <v>255</v>
      </c>
      <c r="J9" s="72"/>
      <c r="K9" s="72"/>
      <c r="L9" s="71" t="s">
        <v>1550</v>
      </c>
      <c r="M9" s="75">
        <v>294.3047492050467</v>
      </c>
      <c r="N9" s="76">
        <v>1001.6256103515625</v>
      </c>
      <c r="O9" s="76">
        <v>6381.41357421875</v>
      </c>
      <c r="P9" s="77"/>
      <c r="Q9" s="78"/>
      <c r="R9" s="78"/>
      <c r="S9" s="88"/>
      <c r="T9" s="48">
        <v>0</v>
      </c>
      <c r="U9" s="48">
        <v>1</v>
      </c>
      <c r="V9" s="49">
        <v>0</v>
      </c>
      <c r="W9" s="49">
        <v>0.003704</v>
      </c>
      <c r="X9" s="49">
        <v>0.006792</v>
      </c>
      <c r="Y9" s="49">
        <v>0.470422</v>
      </c>
      <c r="Z9" s="49">
        <v>0</v>
      </c>
      <c r="AA9" s="49">
        <v>0</v>
      </c>
      <c r="AB9" s="73">
        <v>9</v>
      </c>
      <c r="AC9" s="73"/>
      <c r="AD9" s="74"/>
      <c r="AE9" s="80" t="s">
        <v>916</v>
      </c>
      <c r="AF9" s="80">
        <v>338</v>
      </c>
      <c r="AG9" s="80">
        <v>337</v>
      </c>
      <c r="AH9" s="80">
        <v>1926</v>
      </c>
      <c r="AI9" s="80">
        <v>1052</v>
      </c>
      <c r="AJ9" s="80"/>
      <c r="AK9" s="80" t="s">
        <v>1047</v>
      </c>
      <c r="AL9" s="80" t="s">
        <v>1172</v>
      </c>
      <c r="AM9" s="80"/>
      <c r="AN9" s="80"/>
      <c r="AO9" s="82">
        <v>39895.827893518515</v>
      </c>
      <c r="AP9" s="85" t="s">
        <v>1290</v>
      </c>
      <c r="AQ9" s="80" t="b">
        <v>1</v>
      </c>
      <c r="AR9" s="80" t="b">
        <v>0</v>
      </c>
      <c r="AS9" s="80" t="b">
        <v>1</v>
      </c>
      <c r="AT9" s="80" t="s">
        <v>872</v>
      </c>
      <c r="AU9" s="80">
        <v>11</v>
      </c>
      <c r="AV9" s="85" t="s">
        <v>1389</v>
      </c>
      <c r="AW9" s="80" t="b">
        <v>0</v>
      </c>
      <c r="AX9" s="80" t="s">
        <v>1411</v>
      </c>
      <c r="AY9" s="85" t="s">
        <v>1418</v>
      </c>
      <c r="AZ9" s="80" t="s">
        <v>66</v>
      </c>
      <c r="BA9" s="80" t="str">
        <f>REPLACE(INDEX(GroupVertices[Group],MATCH(Vertices[[#This Row],[Vertex]],GroupVertices[Vertex],0)),1,1,"")</f>
        <v>1</v>
      </c>
      <c r="BB9" s="48"/>
      <c r="BC9" s="48"/>
      <c r="BD9" s="48"/>
      <c r="BE9" s="48"/>
      <c r="BF9" s="48"/>
      <c r="BG9" s="48"/>
      <c r="BH9" s="121" t="s">
        <v>1867</v>
      </c>
      <c r="BI9" s="121" t="s">
        <v>1867</v>
      </c>
      <c r="BJ9" s="121" t="s">
        <v>1902</v>
      </c>
      <c r="BK9" s="121" t="s">
        <v>1902</v>
      </c>
      <c r="BL9" s="121">
        <v>0</v>
      </c>
      <c r="BM9" s="124">
        <v>0</v>
      </c>
      <c r="BN9" s="121">
        <v>1</v>
      </c>
      <c r="BO9" s="124">
        <v>2.7027027027027026</v>
      </c>
      <c r="BP9" s="121">
        <v>0</v>
      </c>
      <c r="BQ9" s="124">
        <v>0</v>
      </c>
      <c r="BR9" s="121">
        <v>36</v>
      </c>
      <c r="BS9" s="124">
        <v>97.29729729729729</v>
      </c>
      <c r="BT9" s="121">
        <v>37</v>
      </c>
      <c r="BU9" s="2"/>
      <c r="BV9" s="3"/>
      <c r="BW9" s="3"/>
      <c r="BX9" s="3"/>
      <c r="BY9" s="3"/>
    </row>
    <row r="10" spans="1:77" ht="41.45" customHeight="1">
      <c r="A10" s="66" t="s">
        <v>256</v>
      </c>
      <c r="C10" s="67"/>
      <c r="D10" s="67" t="s">
        <v>64</v>
      </c>
      <c r="E10" s="68">
        <v>838.2621154656553</v>
      </c>
      <c r="F10" s="70">
        <v>94.10708790645194</v>
      </c>
      <c r="G10" s="102" t="s">
        <v>437</v>
      </c>
      <c r="H10" s="67"/>
      <c r="I10" s="71" t="s">
        <v>256</v>
      </c>
      <c r="J10" s="72"/>
      <c r="K10" s="72"/>
      <c r="L10" s="71" t="s">
        <v>1551</v>
      </c>
      <c r="M10" s="75">
        <v>1964.9111703764488</v>
      </c>
      <c r="N10" s="76">
        <v>6630.8046875</v>
      </c>
      <c r="O10" s="76">
        <v>5909.13671875</v>
      </c>
      <c r="P10" s="77"/>
      <c r="Q10" s="78"/>
      <c r="R10" s="78"/>
      <c r="S10" s="88"/>
      <c r="T10" s="48">
        <v>0</v>
      </c>
      <c r="U10" s="48">
        <v>1</v>
      </c>
      <c r="V10" s="49">
        <v>0</v>
      </c>
      <c r="W10" s="49">
        <v>0.003704</v>
      </c>
      <c r="X10" s="49">
        <v>0.006792</v>
      </c>
      <c r="Y10" s="49">
        <v>0.470422</v>
      </c>
      <c r="Z10" s="49">
        <v>0</v>
      </c>
      <c r="AA10" s="49">
        <v>0</v>
      </c>
      <c r="AB10" s="73">
        <v>10</v>
      </c>
      <c r="AC10" s="73"/>
      <c r="AD10" s="74"/>
      <c r="AE10" s="80" t="s">
        <v>917</v>
      </c>
      <c r="AF10" s="80">
        <v>1539</v>
      </c>
      <c r="AG10" s="80">
        <v>1966</v>
      </c>
      <c r="AH10" s="80">
        <v>25702</v>
      </c>
      <c r="AI10" s="80">
        <v>19347</v>
      </c>
      <c r="AJ10" s="80"/>
      <c r="AK10" s="80" t="s">
        <v>1048</v>
      </c>
      <c r="AL10" s="80" t="s">
        <v>1173</v>
      </c>
      <c r="AM10" s="80"/>
      <c r="AN10" s="80"/>
      <c r="AO10" s="82">
        <v>41126.82571759259</v>
      </c>
      <c r="AP10" s="85" t="s">
        <v>1291</v>
      </c>
      <c r="AQ10" s="80" t="b">
        <v>1</v>
      </c>
      <c r="AR10" s="80" t="b">
        <v>0</v>
      </c>
      <c r="AS10" s="80" t="b">
        <v>1</v>
      </c>
      <c r="AT10" s="80" t="s">
        <v>872</v>
      </c>
      <c r="AU10" s="80">
        <v>83</v>
      </c>
      <c r="AV10" s="85" t="s">
        <v>1389</v>
      </c>
      <c r="AW10" s="80" t="b">
        <v>0</v>
      </c>
      <c r="AX10" s="80" t="s">
        <v>1411</v>
      </c>
      <c r="AY10" s="85" t="s">
        <v>1419</v>
      </c>
      <c r="AZ10" s="80" t="s">
        <v>66</v>
      </c>
      <c r="BA10" s="80" t="str">
        <f>REPLACE(INDEX(GroupVertices[Group],MATCH(Vertices[[#This Row],[Vertex]],GroupVertices[Vertex],0)),1,1,"")</f>
        <v>1</v>
      </c>
      <c r="BB10" s="48"/>
      <c r="BC10" s="48"/>
      <c r="BD10" s="48"/>
      <c r="BE10" s="48"/>
      <c r="BF10" s="48"/>
      <c r="BG10" s="48"/>
      <c r="BH10" s="121" t="s">
        <v>1867</v>
      </c>
      <c r="BI10" s="121" t="s">
        <v>1867</v>
      </c>
      <c r="BJ10" s="121" t="s">
        <v>1902</v>
      </c>
      <c r="BK10" s="121" t="s">
        <v>1902</v>
      </c>
      <c r="BL10" s="121">
        <v>0</v>
      </c>
      <c r="BM10" s="124">
        <v>0</v>
      </c>
      <c r="BN10" s="121">
        <v>1</v>
      </c>
      <c r="BO10" s="124">
        <v>2.7027027027027026</v>
      </c>
      <c r="BP10" s="121">
        <v>0</v>
      </c>
      <c r="BQ10" s="124">
        <v>0</v>
      </c>
      <c r="BR10" s="121">
        <v>36</v>
      </c>
      <c r="BS10" s="124">
        <v>97.29729729729729</v>
      </c>
      <c r="BT10" s="121">
        <v>37</v>
      </c>
      <c r="BU10" s="2"/>
      <c r="BV10" s="3"/>
      <c r="BW10" s="3"/>
      <c r="BX10" s="3"/>
      <c r="BY10" s="3"/>
    </row>
    <row r="11" spans="1:77" ht="41.45" customHeight="1">
      <c r="A11" s="66" t="s">
        <v>257</v>
      </c>
      <c r="C11" s="67"/>
      <c r="D11" s="67" t="s">
        <v>64</v>
      </c>
      <c r="E11" s="68">
        <v>397.89717656974295</v>
      </c>
      <c r="F11" s="70">
        <v>97.94440455431327</v>
      </c>
      <c r="G11" s="102" t="s">
        <v>438</v>
      </c>
      <c r="H11" s="67"/>
      <c r="I11" s="71" t="s">
        <v>257</v>
      </c>
      <c r="J11" s="72"/>
      <c r="K11" s="72"/>
      <c r="L11" s="71" t="s">
        <v>1552</v>
      </c>
      <c r="M11" s="75">
        <v>686.0614421992</v>
      </c>
      <c r="N11" s="76">
        <v>613.9188232421875</v>
      </c>
      <c r="O11" s="76">
        <v>5272.79736328125</v>
      </c>
      <c r="P11" s="77"/>
      <c r="Q11" s="78"/>
      <c r="R11" s="78"/>
      <c r="S11" s="88"/>
      <c r="T11" s="48">
        <v>0</v>
      </c>
      <c r="U11" s="48">
        <v>1</v>
      </c>
      <c r="V11" s="49">
        <v>0</v>
      </c>
      <c r="W11" s="49">
        <v>0.003704</v>
      </c>
      <c r="X11" s="49">
        <v>0.006792</v>
      </c>
      <c r="Y11" s="49">
        <v>0.470422</v>
      </c>
      <c r="Z11" s="49">
        <v>0</v>
      </c>
      <c r="AA11" s="49">
        <v>0</v>
      </c>
      <c r="AB11" s="73">
        <v>11</v>
      </c>
      <c r="AC11" s="73"/>
      <c r="AD11" s="74"/>
      <c r="AE11" s="80" t="s">
        <v>918</v>
      </c>
      <c r="AF11" s="80">
        <v>1174</v>
      </c>
      <c r="AG11" s="80">
        <v>719</v>
      </c>
      <c r="AH11" s="80">
        <v>10788</v>
      </c>
      <c r="AI11" s="80">
        <v>26466</v>
      </c>
      <c r="AJ11" s="80"/>
      <c r="AK11" s="80" t="s">
        <v>1049</v>
      </c>
      <c r="AL11" s="80" t="s">
        <v>1174</v>
      </c>
      <c r="AM11" s="80"/>
      <c r="AN11" s="80"/>
      <c r="AO11" s="82">
        <v>41090.79311342593</v>
      </c>
      <c r="AP11" s="85" t="s">
        <v>1292</v>
      </c>
      <c r="AQ11" s="80" t="b">
        <v>1</v>
      </c>
      <c r="AR11" s="80" t="b">
        <v>0</v>
      </c>
      <c r="AS11" s="80" t="b">
        <v>1</v>
      </c>
      <c r="AT11" s="80" t="s">
        <v>872</v>
      </c>
      <c r="AU11" s="80">
        <v>31</v>
      </c>
      <c r="AV11" s="85" t="s">
        <v>1389</v>
      </c>
      <c r="AW11" s="80" t="b">
        <v>0</v>
      </c>
      <c r="AX11" s="80" t="s">
        <v>1411</v>
      </c>
      <c r="AY11" s="85" t="s">
        <v>1420</v>
      </c>
      <c r="AZ11" s="80" t="s">
        <v>66</v>
      </c>
      <c r="BA11" s="80" t="str">
        <f>REPLACE(INDEX(GroupVertices[Group],MATCH(Vertices[[#This Row],[Vertex]],GroupVertices[Vertex],0)),1,1,"")</f>
        <v>1</v>
      </c>
      <c r="BB11" s="48"/>
      <c r="BC11" s="48"/>
      <c r="BD11" s="48"/>
      <c r="BE11" s="48"/>
      <c r="BF11" s="48"/>
      <c r="BG11" s="48"/>
      <c r="BH11" s="121" t="s">
        <v>1867</v>
      </c>
      <c r="BI11" s="121" t="s">
        <v>1867</v>
      </c>
      <c r="BJ11" s="121" t="s">
        <v>1902</v>
      </c>
      <c r="BK11" s="121" t="s">
        <v>1902</v>
      </c>
      <c r="BL11" s="121">
        <v>0</v>
      </c>
      <c r="BM11" s="124">
        <v>0</v>
      </c>
      <c r="BN11" s="121">
        <v>1</v>
      </c>
      <c r="BO11" s="124">
        <v>2.7027027027027026</v>
      </c>
      <c r="BP11" s="121">
        <v>0</v>
      </c>
      <c r="BQ11" s="124">
        <v>0</v>
      </c>
      <c r="BR11" s="121">
        <v>36</v>
      </c>
      <c r="BS11" s="124">
        <v>97.29729729729729</v>
      </c>
      <c r="BT11" s="121">
        <v>37</v>
      </c>
      <c r="BU11" s="2"/>
      <c r="BV11" s="3"/>
      <c r="BW11" s="3"/>
      <c r="BX11" s="3"/>
      <c r="BY11" s="3"/>
    </row>
    <row r="12" spans="1:77" ht="41.45" customHeight="1">
      <c r="A12" s="66" t="s">
        <v>258</v>
      </c>
      <c r="C12" s="67"/>
      <c r="D12" s="67" t="s">
        <v>64</v>
      </c>
      <c r="E12" s="68">
        <v>399.30973451327435</v>
      </c>
      <c r="F12" s="70">
        <v>97.93209559954867</v>
      </c>
      <c r="G12" s="102" t="s">
        <v>439</v>
      </c>
      <c r="H12" s="67"/>
      <c r="I12" s="71" t="s">
        <v>258</v>
      </c>
      <c r="J12" s="72"/>
      <c r="K12" s="72"/>
      <c r="L12" s="71" t="s">
        <v>1553</v>
      </c>
      <c r="M12" s="75">
        <v>690.163606523746</v>
      </c>
      <c r="N12" s="76">
        <v>1685.0762939453125</v>
      </c>
      <c r="O12" s="76">
        <v>6027.72412109375</v>
      </c>
      <c r="P12" s="77"/>
      <c r="Q12" s="78"/>
      <c r="R12" s="78"/>
      <c r="S12" s="88"/>
      <c r="T12" s="48">
        <v>0</v>
      </c>
      <c r="U12" s="48">
        <v>1</v>
      </c>
      <c r="V12" s="49">
        <v>0</v>
      </c>
      <c r="W12" s="49">
        <v>0.003704</v>
      </c>
      <c r="X12" s="49">
        <v>0.006792</v>
      </c>
      <c r="Y12" s="49">
        <v>0.470422</v>
      </c>
      <c r="Z12" s="49">
        <v>0</v>
      </c>
      <c r="AA12" s="49">
        <v>0</v>
      </c>
      <c r="AB12" s="73">
        <v>12</v>
      </c>
      <c r="AC12" s="73"/>
      <c r="AD12" s="74"/>
      <c r="AE12" s="80" t="s">
        <v>919</v>
      </c>
      <c r="AF12" s="80">
        <v>1562</v>
      </c>
      <c r="AG12" s="80">
        <v>723</v>
      </c>
      <c r="AH12" s="80">
        <v>4829</v>
      </c>
      <c r="AI12" s="80">
        <v>11323</v>
      </c>
      <c r="AJ12" s="80"/>
      <c r="AK12" s="80" t="s">
        <v>1050</v>
      </c>
      <c r="AL12" s="80" t="s">
        <v>1175</v>
      </c>
      <c r="AM12" s="80"/>
      <c r="AN12" s="80"/>
      <c r="AO12" s="82">
        <v>40797.837534722225</v>
      </c>
      <c r="AP12" s="85" t="s">
        <v>1293</v>
      </c>
      <c r="AQ12" s="80" t="b">
        <v>1</v>
      </c>
      <c r="AR12" s="80" t="b">
        <v>0</v>
      </c>
      <c r="AS12" s="80" t="b">
        <v>1</v>
      </c>
      <c r="AT12" s="80" t="s">
        <v>872</v>
      </c>
      <c r="AU12" s="80">
        <v>12</v>
      </c>
      <c r="AV12" s="85" t="s">
        <v>1389</v>
      </c>
      <c r="AW12" s="80" t="b">
        <v>0</v>
      </c>
      <c r="AX12" s="80" t="s">
        <v>1411</v>
      </c>
      <c r="AY12" s="85" t="s">
        <v>1421</v>
      </c>
      <c r="AZ12" s="80" t="s">
        <v>66</v>
      </c>
      <c r="BA12" s="80" t="str">
        <f>REPLACE(INDEX(GroupVertices[Group],MATCH(Vertices[[#This Row],[Vertex]],GroupVertices[Vertex],0)),1,1,"")</f>
        <v>1</v>
      </c>
      <c r="BB12" s="48"/>
      <c r="BC12" s="48"/>
      <c r="BD12" s="48"/>
      <c r="BE12" s="48"/>
      <c r="BF12" s="48"/>
      <c r="BG12" s="48"/>
      <c r="BH12" s="121" t="s">
        <v>1867</v>
      </c>
      <c r="BI12" s="121" t="s">
        <v>1867</v>
      </c>
      <c r="BJ12" s="121" t="s">
        <v>1902</v>
      </c>
      <c r="BK12" s="121" t="s">
        <v>1902</v>
      </c>
      <c r="BL12" s="121">
        <v>0</v>
      </c>
      <c r="BM12" s="124">
        <v>0</v>
      </c>
      <c r="BN12" s="121">
        <v>1</v>
      </c>
      <c r="BO12" s="124">
        <v>2.7027027027027026</v>
      </c>
      <c r="BP12" s="121">
        <v>0</v>
      </c>
      <c r="BQ12" s="124">
        <v>0</v>
      </c>
      <c r="BR12" s="121">
        <v>36</v>
      </c>
      <c r="BS12" s="124">
        <v>97.29729729729729</v>
      </c>
      <c r="BT12" s="121">
        <v>37</v>
      </c>
      <c r="BU12" s="2"/>
      <c r="BV12" s="3"/>
      <c r="BW12" s="3"/>
      <c r="BX12" s="3"/>
      <c r="BY12" s="3"/>
    </row>
    <row r="13" spans="1:77" ht="41.45" customHeight="1">
      <c r="A13" s="66" t="s">
        <v>259</v>
      </c>
      <c r="C13" s="67"/>
      <c r="D13" s="67" t="s">
        <v>64</v>
      </c>
      <c r="E13" s="68">
        <v>273.23893805309734</v>
      </c>
      <c r="F13" s="70">
        <v>99.03066981228844</v>
      </c>
      <c r="G13" s="102" t="s">
        <v>440</v>
      </c>
      <c r="H13" s="67"/>
      <c r="I13" s="71" t="s">
        <v>259</v>
      </c>
      <c r="J13" s="72"/>
      <c r="K13" s="72"/>
      <c r="L13" s="71" t="s">
        <v>1554</v>
      </c>
      <c r="M13" s="75">
        <v>324.04544055800596</v>
      </c>
      <c r="N13" s="76">
        <v>4516.349609375</v>
      </c>
      <c r="O13" s="76">
        <v>9524.8037109375</v>
      </c>
      <c r="P13" s="77"/>
      <c r="Q13" s="78"/>
      <c r="R13" s="78"/>
      <c r="S13" s="88"/>
      <c r="T13" s="48">
        <v>0</v>
      </c>
      <c r="U13" s="48">
        <v>1</v>
      </c>
      <c r="V13" s="49">
        <v>0</v>
      </c>
      <c r="W13" s="49">
        <v>0.003704</v>
      </c>
      <c r="X13" s="49">
        <v>0.006792</v>
      </c>
      <c r="Y13" s="49">
        <v>0.470422</v>
      </c>
      <c r="Z13" s="49">
        <v>0</v>
      </c>
      <c r="AA13" s="49">
        <v>0</v>
      </c>
      <c r="AB13" s="73">
        <v>13</v>
      </c>
      <c r="AC13" s="73"/>
      <c r="AD13" s="74"/>
      <c r="AE13" s="80" t="s">
        <v>920</v>
      </c>
      <c r="AF13" s="80">
        <v>310</v>
      </c>
      <c r="AG13" s="80">
        <v>366</v>
      </c>
      <c r="AH13" s="80">
        <v>1228</v>
      </c>
      <c r="AI13" s="80">
        <v>418</v>
      </c>
      <c r="AJ13" s="80"/>
      <c r="AK13" s="80" t="s">
        <v>1051</v>
      </c>
      <c r="AL13" s="80" t="s">
        <v>1176</v>
      </c>
      <c r="AM13" s="80"/>
      <c r="AN13" s="80"/>
      <c r="AO13" s="82">
        <v>41427.86530092593</v>
      </c>
      <c r="AP13" s="85" t="s">
        <v>1294</v>
      </c>
      <c r="AQ13" s="80" t="b">
        <v>1</v>
      </c>
      <c r="AR13" s="80" t="b">
        <v>0</v>
      </c>
      <c r="AS13" s="80" t="b">
        <v>0</v>
      </c>
      <c r="AT13" s="80" t="s">
        <v>872</v>
      </c>
      <c r="AU13" s="80">
        <v>16</v>
      </c>
      <c r="AV13" s="85" t="s">
        <v>1389</v>
      </c>
      <c r="AW13" s="80" t="b">
        <v>0</v>
      </c>
      <c r="AX13" s="80" t="s">
        <v>1411</v>
      </c>
      <c r="AY13" s="85" t="s">
        <v>1422</v>
      </c>
      <c r="AZ13" s="80" t="s">
        <v>66</v>
      </c>
      <c r="BA13" s="80" t="str">
        <f>REPLACE(INDEX(GroupVertices[Group],MATCH(Vertices[[#This Row],[Vertex]],GroupVertices[Vertex],0)),1,1,"")</f>
        <v>1</v>
      </c>
      <c r="BB13" s="48"/>
      <c r="BC13" s="48"/>
      <c r="BD13" s="48"/>
      <c r="BE13" s="48"/>
      <c r="BF13" s="48"/>
      <c r="BG13" s="48"/>
      <c r="BH13" s="121" t="s">
        <v>1867</v>
      </c>
      <c r="BI13" s="121" t="s">
        <v>1867</v>
      </c>
      <c r="BJ13" s="121" t="s">
        <v>1902</v>
      </c>
      <c r="BK13" s="121" t="s">
        <v>1902</v>
      </c>
      <c r="BL13" s="121">
        <v>0</v>
      </c>
      <c r="BM13" s="124">
        <v>0</v>
      </c>
      <c r="BN13" s="121">
        <v>1</v>
      </c>
      <c r="BO13" s="124">
        <v>2.7027027027027026</v>
      </c>
      <c r="BP13" s="121">
        <v>0</v>
      </c>
      <c r="BQ13" s="124">
        <v>0</v>
      </c>
      <c r="BR13" s="121">
        <v>36</v>
      </c>
      <c r="BS13" s="124">
        <v>97.29729729729729</v>
      </c>
      <c r="BT13" s="121">
        <v>37</v>
      </c>
      <c r="BU13" s="2"/>
      <c r="BV13" s="3"/>
      <c r="BW13" s="3"/>
      <c r="BX13" s="3"/>
      <c r="BY13" s="3"/>
    </row>
    <row r="14" spans="1:77" ht="41.45" customHeight="1">
      <c r="A14" s="66" t="s">
        <v>260</v>
      </c>
      <c r="C14" s="67"/>
      <c r="D14" s="67" t="s">
        <v>64</v>
      </c>
      <c r="E14" s="68">
        <v>1000</v>
      </c>
      <c r="F14" s="70">
        <v>70</v>
      </c>
      <c r="G14" s="102" t="s">
        <v>441</v>
      </c>
      <c r="H14" s="67"/>
      <c r="I14" s="71" t="s">
        <v>260</v>
      </c>
      <c r="J14" s="72"/>
      <c r="K14" s="72"/>
      <c r="L14" s="71" t="s">
        <v>1555</v>
      </c>
      <c r="M14" s="75">
        <v>9999</v>
      </c>
      <c r="N14" s="76">
        <v>7370.84228515625</v>
      </c>
      <c r="O14" s="76">
        <v>5349.77734375</v>
      </c>
      <c r="P14" s="77"/>
      <c r="Q14" s="78"/>
      <c r="R14" s="78"/>
      <c r="S14" s="88"/>
      <c r="T14" s="48">
        <v>0</v>
      </c>
      <c r="U14" s="48">
        <v>1</v>
      </c>
      <c r="V14" s="49">
        <v>0</v>
      </c>
      <c r="W14" s="49">
        <v>0.003704</v>
      </c>
      <c r="X14" s="49">
        <v>0.006792</v>
      </c>
      <c r="Y14" s="49">
        <v>0.470422</v>
      </c>
      <c r="Z14" s="49">
        <v>0</v>
      </c>
      <c r="AA14" s="49">
        <v>0</v>
      </c>
      <c r="AB14" s="73">
        <v>14</v>
      </c>
      <c r="AC14" s="73"/>
      <c r="AD14" s="74"/>
      <c r="AE14" s="80" t="s">
        <v>921</v>
      </c>
      <c r="AF14" s="80">
        <v>4715</v>
      </c>
      <c r="AG14" s="80">
        <v>9800</v>
      </c>
      <c r="AH14" s="80">
        <v>150400</v>
      </c>
      <c r="AI14" s="80">
        <v>51298</v>
      </c>
      <c r="AJ14" s="80"/>
      <c r="AK14" s="80" t="s">
        <v>1052</v>
      </c>
      <c r="AL14" s="80" t="s">
        <v>1177</v>
      </c>
      <c r="AM14" s="85" t="s">
        <v>1245</v>
      </c>
      <c r="AN14" s="80"/>
      <c r="AO14" s="82">
        <v>41346.76236111111</v>
      </c>
      <c r="AP14" s="85" t="s">
        <v>1295</v>
      </c>
      <c r="AQ14" s="80" t="b">
        <v>1</v>
      </c>
      <c r="AR14" s="80" t="b">
        <v>0</v>
      </c>
      <c r="AS14" s="80" t="b">
        <v>0</v>
      </c>
      <c r="AT14" s="80" t="s">
        <v>872</v>
      </c>
      <c r="AU14" s="80">
        <v>229</v>
      </c>
      <c r="AV14" s="85" t="s">
        <v>1389</v>
      </c>
      <c r="AW14" s="80" t="b">
        <v>0</v>
      </c>
      <c r="AX14" s="80" t="s">
        <v>1411</v>
      </c>
      <c r="AY14" s="85" t="s">
        <v>1423</v>
      </c>
      <c r="AZ14" s="80" t="s">
        <v>66</v>
      </c>
      <c r="BA14" s="80" t="str">
        <f>REPLACE(INDEX(GroupVertices[Group],MATCH(Vertices[[#This Row],[Vertex]],GroupVertices[Vertex],0)),1,1,"")</f>
        <v>1</v>
      </c>
      <c r="BB14" s="48"/>
      <c r="BC14" s="48"/>
      <c r="BD14" s="48"/>
      <c r="BE14" s="48"/>
      <c r="BF14" s="48"/>
      <c r="BG14" s="48"/>
      <c r="BH14" s="121" t="s">
        <v>1867</v>
      </c>
      <c r="BI14" s="121" t="s">
        <v>1867</v>
      </c>
      <c r="BJ14" s="121" t="s">
        <v>1902</v>
      </c>
      <c r="BK14" s="121" t="s">
        <v>1902</v>
      </c>
      <c r="BL14" s="121">
        <v>0</v>
      </c>
      <c r="BM14" s="124">
        <v>0</v>
      </c>
      <c r="BN14" s="121">
        <v>1</v>
      </c>
      <c r="BO14" s="124">
        <v>2.7027027027027026</v>
      </c>
      <c r="BP14" s="121">
        <v>0</v>
      </c>
      <c r="BQ14" s="124">
        <v>0</v>
      </c>
      <c r="BR14" s="121">
        <v>36</v>
      </c>
      <c r="BS14" s="124">
        <v>97.29729729729729</v>
      </c>
      <c r="BT14" s="121">
        <v>37</v>
      </c>
      <c r="BU14" s="2"/>
      <c r="BV14" s="3"/>
      <c r="BW14" s="3"/>
      <c r="BX14" s="3"/>
      <c r="BY14" s="3"/>
    </row>
    <row r="15" spans="1:77" ht="41.45" customHeight="1">
      <c r="A15" s="66" t="s">
        <v>261</v>
      </c>
      <c r="C15" s="67"/>
      <c r="D15" s="67" t="s">
        <v>64</v>
      </c>
      <c r="E15" s="68">
        <v>1000</v>
      </c>
      <c r="F15" s="70">
        <v>88.36803774746127</v>
      </c>
      <c r="G15" s="102" t="s">
        <v>442</v>
      </c>
      <c r="H15" s="67"/>
      <c r="I15" s="71" t="s">
        <v>261</v>
      </c>
      <c r="J15" s="72"/>
      <c r="K15" s="72"/>
      <c r="L15" s="71" t="s">
        <v>1556</v>
      </c>
      <c r="M15" s="75">
        <v>3877.5452866960713</v>
      </c>
      <c r="N15" s="76">
        <v>471.6632080078125</v>
      </c>
      <c r="O15" s="76">
        <v>6846.189453125</v>
      </c>
      <c r="P15" s="77"/>
      <c r="Q15" s="78"/>
      <c r="R15" s="78"/>
      <c r="S15" s="88"/>
      <c r="T15" s="48">
        <v>0</v>
      </c>
      <c r="U15" s="48">
        <v>1</v>
      </c>
      <c r="V15" s="49">
        <v>0</v>
      </c>
      <c r="W15" s="49">
        <v>0.003704</v>
      </c>
      <c r="X15" s="49">
        <v>0.006792</v>
      </c>
      <c r="Y15" s="49">
        <v>0.470422</v>
      </c>
      <c r="Z15" s="49">
        <v>0</v>
      </c>
      <c r="AA15" s="49">
        <v>0</v>
      </c>
      <c r="AB15" s="73">
        <v>15</v>
      </c>
      <c r="AC15" s="73"/>
      <c r="AD15" s="74"/>
      <c r="AE15" s="80" t="s">
        <v>922</v>
      </c>
      <c r="AF15" s="80">
        <v>2719</v>
      </c>
      <c r="AG15" s="80">
        <v>3831</v>
      </c>
      <c r="AH15" s="80">
        <v>55155</v>
      </c>
      <c r="AI15" s="80">
        <v>44498</v>
      </c>
      <c r="AJ15" s="80"/>
      <c r="AK15" s="80" t="s">
        <v>1053</v>
      </c>
      <c r="AL15" s="80" t="s">
        <v>1178</v>
      </c>
      <c r="AM15" s="85" t="s">
        <v>1246</v>
      </c>
      <c r="AN15" s="80"/>
      <c r="AO15" s="82">
        <v>40603.66203703704</v>
      </c>
      <c r="AP15" s="85" t="s">
        <v>1296</v>
      </c>
      <c r="AQ15" s="80" t="b">
        <v>0</v>
      </c>
      <c r="AR15" s="80" t="b">
        <v>0</v>
      </c>
      <c r="AS15" s="80" t="b">
        <v>0</v>
      </c>
      <c r="AT15" s="80" t="s">
        <v>872</v>
      </c>
      <c r="AU15" s="80">
        <v>207</v>
      </c>
      <c r="AV15" s="85" t="s">
        <v>1389</v>
      </c>
      <c r="AW15" s="80" t="b">
        <v>0</v>
      </c>
      <c r="AX15" s="80" t="s">
        <v>1411</v>
      </c>
      <c r="AY15" s="85" t="s">
        <v>1424</v>
      </c>
      <c r="AZ15" s="80" t="s">
        <v>66</v>
      </c>
      <c r="BA15" s="80" t="str">
        <f>REPLACE(INDEX(GroupVertices[Group],MATCH(Vertices[[#This Row],[Vertex]],GroupVertices[Vertex],0)),1,1,"")</f>
        <v>1</v>
      </c>
      <c r="BB15" s="48"/>
      <c r="BC15" s="48"/>
      <c r="BD15" s="48"/>
      <c r="BE15" s="48"/>
      <c r="BF15" s="48"/>
      <c r="BG15" s="48"/>
      <c r="BH15" s="121" t="s">
        <v>1867</v>
      </c>
      <c r="BI15" s="121" t="s">
        <v>1867</v>
      </c>
      <c r="BJ15" s="121" t="s">
        <v>1902</v>
      </c>
      <c r="BK15" s="121" t="s">
        <v>1902</v>
      </c>
      <c r="BL15" s="121">
        <v>0</v>
      </c>
      <c r="BM15" s="124">
        <v>0</v>
      </c>
      <c r="BN15" s="121">
        <v>1</v>
      </c>
      <c r="BO15" s="124">
        <v>2.7027027027027026</v>
      </c>
      <c r="BP15" s="121">
        <v>0</v>
      </c>
      <c r="BQ15" s="124">
        <v>0</v>
      </c>
      <c r="BR15" s="121">
        <v>36</v>
      </c>
      <c r="BS15" s="124">
        <v>97.29729729729729</v>
      </c>
      <c r="BT15" s="121">
        <v>37</v>
      </c>
      <c r="BU15" s="2"/>
      <c r="BV15" s="3"/>
      <c r="BW15" s="3"/>
      <c r="BX15" s="3"/>
      <c r="BY15" s="3"/>
    </row>
    <row r="16" spans="1:77" ht="41.45" customHeight="1">
      <c r="A16" s="66" t="s">
        <v>262</v>
      </c>
      <c r="C16" s="67"/>
      <c r="D16" s="67" t="s">
        <v>64</v>
      </c>
      <c r="E16" s="68">
        <v>1000</v>
      </c>
      <c r="F16" s="70">
        <v>90.62673094676377</v>
      </c>
      <c r="G16" s="102" t="s">
        <v>443</v>
      </c>
      <c r="H16" s="67"/>
      <c r="I16" s="71" t="s">
        <v>262</v>
      </c>
      <c r="J16" s="72"/>
      <c r="K16" s="72"/>
      <c r="L16" s="71" t="s">
        <v>1557</v>
      </c>
      <c r="M16" s="75">
        <v>3124.7981331418605</v>
      </c>
      <c r="N16" s="76">
        <v>3424.69482421875</v>
      </c>
      <c r="O16" s="76">
        <v>1105.589599609375</v>
      </c>
      <c r="P16" s="77"/>
      <c r="Q16" s="78"/>
      <c r="R16" s="78"/>
      <c r="S16" s="88"/>
      <c r="T16" s="48">
        <v>0</v>
      </c>
      <c r="U16" s="48">
        <v>1</v>
      </c>
      <c r="V16" s="49">
        <v>0</v>
      </c>
      <c r="W16" s="49">
        <v>0.003704</v>
      </c>
      <c r="X16" s="49">
        <v>0.006792</v>
      </c>
      <c r="Y16" s="49">
        <v>0.470422</v>
      </c>
      <c r="Z16" s="49">
        <v>0</v>
      </c>
      <c r="AA16" s="49">
        <v>0</v>
      </c>
      <c r="AB16" s="73">
        <v>16</v>
      </c>
      <c r="AC16" s="73"/>
      <c r="AD16" s="74"/>
      <c r="AE16" s="80" t="s">
        <v>923</v>
      </c>
      <c r="AF16" s="80">
        <v>3996</v>
      </c>
      <c r="AG16" s="80">
        <v>3097</v>
      </c>
      <c r="AH16" s="80">
        <v>39085</v>
      </c>
      <c r="AI16" s="80">
        <v>18621</v>
      </c>
      <c r="AJ16" s="80"/>
      <c r="AK16" s="80" t="s">
        <v>1054</v>
      </c>
      <c r="AL16" s="80" t="s">
        <v>1179</v>
      </c>
      <c r="AM16" s="85" t="s">
        <v>1247</v>
      </c>
      <c r="AN16" s="80"/>
      <c r="AO16" s="82">
        <v>40493.93510416667</v>
      </c>
      <c r="AP16" s="85" t="s">
        <v>1297</v>
      </c>
      <c r="AQ16" s="80" t="b">
        <v>1</v>
      </c>
      <c r="AR16" s="80" t="b">
        <v>0</v>
      </c>
      <c r="AS16" s="80" t="b">
        <v>1</v>
      </c>
      <c r="AT16" s="80" t="s">
        <v>872</v>
      </c>
      <c r="AU16" s="80">
        <v>113</v>
      </c>
      <c r="AV16" s="85" t="s">
        <v>1389</v>
      </c>
      <c r="AW16" s="80" t="b">
        <v>0</v>
      </c>
      <c r="AX16" s="80" t="s">
        <v>1411</v>
      </c>
      <c r="AY16" s="85" t="s">
        <v>1425</v>
      </c>
      <c r="AZ16" s="80" t="s">
        <v>66</v>
      </c>
      <c r="BA16" s="80" t="str">
        <f>REPLACE(INDEX(GroupVertices[Group],MATCH(Vertices[[#This Row],[Vertex]],GroupVertices[Vertex],0)),1,1,"")</f>
        <v>1</v>
      </c>
      <c r="BB16" s="48"/>
      <c r="BC16" s="48"/>
      <c r="BD16" s="48"/>
      <c r="BE16" s="48"/>
      <c r="BF16" s="48"/>
      <c r="BG16" s="48"/>
      <c r="BH16" s="121" t="s">
        <v>1867</v>
      </c>
      <c r="BI16" s="121" t="s">
        <v>1867</v>
      </c>
      <c r="BJ16" s="121" t="s">
        <v>1902</v>
      </c>
      <c r="BK16" s="121" t="s">
        <v>1902</v>
      </c>
      <c r="BL16" s="121">
        <v>0</v>
      </c>
      <c r="BM16" s="124">
        <v>0</v>
      </c>
      <c r="BN16" s="121">
        <v>1</v>
      </c>
      <c r="BO16" s="124">
        <v>2.7027027027027026</v>
      </c>
      <c r="BP16" s="121">
        <v>0</v>
      </c>
      <c r="BQ16" s="124">
        <v>0</v>
      </c>
      <c r="BR16" s="121">
        <v>36</v>
      </c>
      <c r="BS16" s="124">
        <v>97.29729729729729</v>
      </c>
      <c r="BT16" s="121">
        <v>37</v>
      </c>
      <c r="BU16" s="2"/>
      <c r="BV16" s="3"/>
      <c r="BW16" s="3"/>
      <c r="BX16" s="3"/>
      <c r="BY16" s="3"/>
    </row>
    <row r="17" spans="1:77" ht="41.45" customHeight="1">
      <c r="A17" s="66" t="s">
        <v>263</v>
      </c>
      <c r="C17" s="67"/>
      <c r="D17" s="67" t="s">
        <v>64</v>
      </c>
      <c r="E17" s="68">
        <v>216.03034134007584</v>
      </c>
      <c r="F17" s="70">
        <v>99.52918248025439</v>
      </c>
      <c r="G17" s="102" t="s">
        <v>444</v>
      </c>
      <c r="H17" s="67"/>
      <c r="I17" s="71" t="s">
        <v>263</v>
      </c>
      <c r="J17" s="72"/>
      <c r="K17" s="72"/>
      <c r="L17" s="71" t="s">
        <v>1558</v>
      </c>
      <c r="M17" s="75">
        <v>157.9077854138886</v>
      </c>
      <c r="N17" s="76">
        <v>9485.6826171875</v>
      </c>
      <c r="O17" s="76">
        <v>4645.1396484375</v>
      </c>
      <c r="P17" s="77"/>
      <c r="Q17" s="78"/>
      <c r="R17" s="78"/>
      <c r="S17" s="88"/>
      <c r="T17" s="48">
        <v>0</v>
      </c>
      <c r="U17" s="48">
        <v>2</v>
      </c>
      <c r="V17" s="49">
        <v>260</v>
      </c>
      <c r="W17" s="49">
        <v>0.003731</v>
      </c>
      <c r="X17" s="49">
        <v>0.006839</v>
      </c>
      <c r="Y17" s="49">
        <v>0.93608</v>
      </c>
      <c r="Z17" s="49">
        <v>0</v>
      </c>
      <c r="AA17" s="49">
        <v>0</v>
      </c>
      <c r="AB17" s="73">
        <v>17</v>
      </c>
      <c r="AC17" s="73"/>
      <c r="AD17" s="74"/>
      <c r="AE17" s="80" t="s">
        <v>924</v>
      </c>
      <c r="AF17" s="80">
        <v>101</v>
      </c>
      <c r="AG17" s="80">
        <v>204</v>
      </c>
      <c r="AH17" s="80">
        <v>1294</v>
      </c>
      <c r="AI17" s="80">
        <v>4861</v>
      </c>
      <c r="AJ17" s="80"/>
      <c r="AK17" s="80" t="s">
        <v>1055</v>
      </c>
      <c r="AL17" s="80" t="s">
        <v>1180</v>
      </c>
      <c r="AM17" s="85" t="s">
        <v>1248</v>
      </c>
      <c r="AN17" s="80"/>
      <c r="AO17" s="82">
        <v>43017.483611111114</v>
      </c>
      <c r="AP17" s="85" t="s">
        <v>1298</v>
      </c>
      <c r="AQ17" s="80" t="b">
        <v>0</v>
      </c>
      <c r="AR17" s="80" t="b">
        <v>0</v>
      </c>
      <c r="AS17" s="80" t="b">
        <v>1</v>
      </c>
      <c r="AT17" s="80" t="s">
        <v>1386</v>
      </c>
      <c r="AU17" s="80">
        <v>2</v>
      </c>
      <c r="AV17" s="85" t="s">
        <v>1389</v>
      </c>
      <c r="AW17" s="80" t="b">
        <v>0</v>
      </c>
      <c r="AX17" s="80" t="s">
        <v>1411</v>
      </c>
      <c r="AY17" s="85" t="s">
        <v>1426</v>
      </c>
      <c r="AZ17" s="80" t="s">
        <v>66</v>
      </c>
      <c r="BA17" s="80" t="str">
        <f>REPLACE(INDEX(GroupVertices[Group],MATCH(Vertices[[#This Row],[Vertex]],GroupVertices[Vertex],0)),1,1,"")</f>
        <v>7</v>
      </c>
      <c r="BB17" s="48"/>
      <c r="BC17" s="48"/>
      <c r="BD17" s="48"/>
      <c r="BE17" s="48"/>
      <c r="BF17" s="48"/>
      <c r="BG17" s="48"/>
      <c r="BH17" s="121" t="s">
        <v>1869</v>
      </c>
      <c r="BI17" s="121" t="s">
        <v>1869</v>
      </c>
      <c r="BJ17" s="121" t="s">
        <v>1904</v>
      </c>
      <c r="BK17" s="121" t="s">
        <v>1904</v>
      </c>
      <c r="BL17" s="121">
        <v>0</v>
      </c>
      <c r="BM17" s="124">
        <v>0</v>
      </c>
      <c r="BN17" s="121">
        <v>0</v>
      </c>
      <c r="BO17" s="124">
        <v>0</v>
      </c>
      <c r="BP17" s="121">
        <v>0</v>
      </c>
      <c r="BQ17" s="124">
        <v>0</v>
      </c>
      <c r="BR17" s="121">
        <v>4</v>
      </c>
      <c r="BS17" s="124">
        <v>100</v>
      </c>
      <c r="BT17" s="121">
        <v>4</v>
      </c>
      <c r="BU17" s="2"/>
      <c r="BV17" s="3"/>
      <c r="BW17" s="3"/>
      <c r="BX17" s="3"/>
      <c r="BY17" s="3"/>
    </row>
    <row r="18" spans="1:77" ht="41.45" customHeight="1">
      <c r="A18" s="66" t="s">
        <v>368</v>
      </c>
      <c r="C18" s="67"/>
      <c r="D18" s="67" t="s">
        <v>64</v>
      </c>
      <c r="E18" s="68">
        <v>254.87568478718921</v>
      </c>
      <c r="F18" s="70">
        <v>99.19068622422813</v>
      </c>
      <c r="G18" s="102" t="s">
        <v>1397</v>
      </c>
      <c r="H18" s="67"/>
      <c r="I18" s="71" t="s">
        <v>368</v>
      </c>
      <c r="J18" s="72"/>
      <c r="K18" s="72"/>
      <c r="L18" s="71" t="s">
        <v>1559</v>
      </c>
      <c r="M18" s="75">
        <v>270.71730433890656</v>
      </c>
      <c r="N18" s="76">
        <v>9485.6826171875</v>
      </c>
      <c r="O18" s="76">
        <v>3980.37109375</v>
      </c>
      <c r="P18" s="77"/>
      <c r="Q18" s="78"/>
      <c r="R18" s="78"/>
      <c r="S18" s="88"/>
      <c r="T18" s="48">
        <v>1</v>
      </c>
      <c r="U18" s="48">
        <v>0</v>
      </c>
      <c r="V18" s="49">
        <v>0</v>
      </c>
      <c r="W18" s="49">
        <v>0.002513</v>
      </c>
      <c r="X18" s="49">
        <v>0.000567</v>
      </c>
      <c r="Y18" s="49">
        <v>0.547834</v>
      </c>
      <c r="Z18" s="49">
        <v>0</v>
      </c>
      <c r="AA18" s="49">
        <v>0</v>
      </c>
      <c r="AB18" s="73">
        <v>18</v>
      </c>
      <c r="AC18" s="73"/>
      <c r="AD18" s="74"/>
      <c r="AE18" s="80" t="s">
        <v>925</v>
      </c>
      <c r="AF18" s="80">
        <v>441</v>
      </c>
      <c r="AG18" s="80">
        <v>314</v>
      </c>
      <c r="AH18" s="80">
        <v>2418</v>
      </c>
      <c r="AI18" s="80">
        <v>2611</v>
      </c>
      <c r="AJ18" s="80"/>
      <c r="AK18" s="80" t="s">
        <v>1056</v>
      </c>
      <c r="AL18" s="80" t="s">
        <v>1179</v>
      </c>
      <c r="AM18" s="80"/>
      <c r="AN18" s="80"/>
      <c r="AO18" s="82">
        <v>41070.89114583333</v>
      </c>
      <c r="AP18" s="85" t="s">
        <v>1299</v>
      </c>
      <c r="AQ18" s="80" t="b">
        <v>1</v>
      </c>
      <c r="AR18" s="80" t="b">
        <v>0</v>
      </c>
      <c r="AS18" s="80" t="b">
        <v>0</v>
      </c>
      <c r="AT18" s="80" t="s">
        <v>872</v>
      </c>
      <c r="AU18" s="80">
        <v>6</v>
      </c>
      <c r="AV18" s="85" t="s">
        <v>1389</v>
      </c>
      <c r="AW18" s="80" t="b">
        <v>0</v>
      </c>
      <c r="AX18" s="80" t="s">
        <v>1411</v>
      </c>
      <c r="AY18" s="85" t="s">
        <v>1427</v>
      </c>
      <c r="AZ18" s="80" t="s">
        <v>65</v>
      </c>
      <c r="BA18" s="80" t="str">
        <f>REPLACE(INDEX(GroupVertices[Group],MATCH(Vertices[[#This Row],[Vertex]],GroupVertices[Vertex],0)),1,1,"")</f>
        <v>7</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6" t="s">
        <v>264</v>
      </c>
      <c r="C19" s="67"/>
      <c r="D19" s="67" t="s">
        <v>64</v>
      </c>
      <c r="E19" s="68">
        <v>451.2212389380531</v>
      </c>
      <c r="F19" s="70">
        <v>97.47974151194994</v>
      </c>
      <c r="G19" s="102" t="s">
        <v>445</v>
      </c>
      <c r="H19" s="67"/>
      <c r="I19" s="71" t="s">
        <v>264</v>
      </c>
      <c r="J19" s="72"/>
      <c r="K19" s="72"/>
      <c r="L19" s="71" t="s">
        <v>1560</v>
      </c>
      <c r="M19" s="75">
        <v>840.9181454508155</v>
      </c>
      <c r="N19" s="76">
        <v>5076.58349609375</v>
      </c>
      <c r="O19" s="76">
        <v>7201.7685546875</v>
      </c>
      <c r="P19" s="77"/>
      <c r="Q19" s="78"/>
      <c r="R19" s="78"/>
      <c r="S19" s="88"/>
      <c r="T19" s="48">
        <v>0</v>
      </c>
      <c r="U19" s="48">
        <v>1</v>
      </c>
      <c r="V19" s="49">
        <v>0</v>
      </c>
      <c r="W19" s="49">
        <v>0.003704</v>
      </c>
      <c r="X19" s="49">
        <v>0.006792</v>
      </c>
      <c r="Y19" s="49">
        <v>0.470422</v>
      </c>
      <c r="Z19" s="49">
        <v>0</v>
      </c>
      <c r="AA19" s="49">
        <v>0</v>
      </c>
      <c r="AB19" s="73">
        <v>19</v>
      </c>
      <c r="AC19" s="73"/>
      <c r="AD19" s="74"/>
      <c r="AE19" s="80" t="s">
        <v>926</v>
      </c>
      <c r="AF19" s="80">
        <v>1618</v>
      </c>
      <c r="AG19" s="80">
        <v>870</v>
      </c>
      <c r="AH19" s="80">
        <v>24916</v>
      </c>
      <c r="AI19" s="80">
        <v>11023</v>
      </c>
      <c r="AJ19" s="80"/>
      <c r="AK19" s="80" t="s">
        <v>1057</v>
      </c>
      <c r="AL19" s="80" t="s">
        <v>1181</v>
      </c>
      <c r="AM19" s="85" t="s">
        <v>1249</v>
      </c>
      <c r="AN19" s="80"/>
      <c r="AO19" s="82">
        <v>40379.74626157407</v>
      </c>
      <c r="AP19" s="85" t="s">
        <v>1300</v>
      </c>
      <c r="AQ19" s="80" t="b">
        <v>0</v>
      </c>
      <c r="AR19" s="80" t="b">
        <v>0</v>
      </c>
      <c r="AS19" s="80" t="b">
        <v>0</v>
      </c>
      <c r="AT19" s="80" t="s">
        <v>872</v>
      </c>
      <c r="AU19" s="80">
        <v>40</v>
      </c>
      <c r="AV19" s="85" t="s">
        <v>1390</v>
      </c>
      <c r="AW19" s="80" t="b">
        <v>0</v>
      </c>
      <c r="AX19" s="80" t="s">
        <v>1411</v>
      </c>
      <c r="AY19" s="85" t="s">
        <v>1428</v>
      </c>
      <c r="AZ19" s="80" t="s">
        <v>66</v>
      </c>
      <c r="BA19" s="80" t="str">
        <f>REPLACE(INDEX(GroupVertices[Group],MATCH(Vertices[[#This Row],[Vertex]],GroupVertices[Vertex],0)),1,1,"")</f>
        <v>1</v>
      </c>
      <c r="BB19" s="48"/>
      <c r="BC19" s="48"/>
      <c r="BD19" s="48"/>
      <c r="BE19" s="48"/>
      <c r="BF19" s="48"/>
      <c r="BG19" s="48"/>
      <c r="BH19" s="121" t="s">
        <v>1867</v>
      </c>
      <c r="BI19" s="121" t="s">
        <v>1867</v>
      </c>
      <c r="BJ19" s="121" t="s">
        <v>1902</v>
      </c>
      <c r="BK19" s="121" t="s">
        <v>1902</v>
      </c>
      <c r="BL19" s="121">
        <v>0</v>
      </c>
      <c r="BM19" s="124">
        <v>0</v>
      </c>
      <c r="BN19" s="121">
        <v>1</v>
      </c>
      <c r="BO19" s="124">
        <v>2.7027027027027026</v>
      </c>
      <c r="BP19" s="121">
        <v>0</v>
      </c>
      <c r="BQ19" s="124">
        <v>0</v>
      </c>
      <c r="BR19" s="121">
        <v>36</v>
      </c>
      <c r="BS19" s="124">
        <v>97.29729729729729</v>
      </c>
      <c r="BT19" s="121">
        <v>37</v>
      </c>
      <c r="BU19" s="2"/>
      <c r="BV19" s="3"/>
      <c r="BW19" s="3"/>
      <c r="BX19" s="3"/>
      <c r="BY19" s="3"/>
    </row>
    <row r="20" spans="1:77" ht="41.45" customHeight="1">
      <c r="A20" s="66" t="s">
        <v>265</v>
      </c>
      <c r="C20" s="67"/>
      <c r="D20" s="67" t="s">
        <v>64</v>
      </c>
      <c r="E20" s="68">
        <v>409.19764011799407</v>
      </c>
      <c r="F20" s="70">
        <v>97.84593291619653</v>
      </c>
      <c r="G20" s="102" t="s">
        <v>446</v>
      </c>
      <c r="H20" s="67"/>
      <c r="I20" s="71" t="s">
        <v>265</v>
      </c>
      <c r="J20" s="72"/>
      <c r="K20" s="72"/>
      <c r="L20" s="71" t="s">
        <v>1561</v>
      </c>
      <c r="M20" s="75">
        <v>718.8787567955687</v>
      </c>
      <c r="N20" s="76">
        <v>7201.3427734375</v>
      </c>
      <c r="O20" s="76">
        <v>3435.36376953125</v>
      </c>
      <c r="P20" s="77"/>
      <c r="Q20" s="78"/>
      <c r="R20" s="78"/>
      <c r="S20" s="88"/>
      <c r="T20" s="48">
        <v>0</v>
      </c>
      <c r="U20" s="48">
        <v>1</v>
      </c>
      <c r="V20" s="49">
        <v>0</v>
      </c>
      <c r="W20" s="49">
        <v>0.003704</v>
      </c>
      <c r="X20" s="49">
        <v>0.006792</v>
      </c>
      <c r="Y20" s="49">
        <v>0.470422</v>
      </c>
      <c r="Z20" s="49">
        <v>0</v>
      </c>
      <c r="AA20" s="49">
        <v>0</v>
      </c>
      <c r="AB20" s="73">
        <v>20</v>
      </c>
      <c r="AC20" s="73"/>
      <c r="AD20" s="74"/>
      <c r="AE20" s="80" t="s">
        <v>927</v>
      </c>
      <c r="AF20" s="80">
        <v>1310</v>
      </c>
      <c r="AG20" s="80">
        <v>751</v>
      </c>
      <c r="AH20" s="80">
        <v>3334</v>
      </c>
      <c r="AI20" s="80">
        <v>3915</v>
      </c>
      <c r="AJ20" s="80"/>
      <c r="AK20" s="80" t="s">
        <v>1058</v>
      </c>
      <c r="AL20" s="80" t="s">
        <v>1182</v>
      </c>
      <c r="AM20" s="80"/>
      <c r="AN20" s="80"/>
      <c r="AO20" s="82">
        <v>42937.887025462966</v>
      </c>
      <c r="AP20" s="85" t="s">
        <v>1301</v>
      </c>
      <c r="AQ20" s="80" t="b">
        <v>0</v>
      </c>
      <c r="AR20" s="80" t="b">
        <v>0</v>
      </c>
      <c r="AS20" s="80" t="b">
        <v>1</v>
      </c>
      <c r="AT20" s="80" t="s">
        <v>872</v>
      </c>
      <c r="AU20" s="80">
        <v>7</v>
      </c>
      <c r="AV20" s="85" t="s">
        <v>1389</v>
      </c>
      <c r="AW20" s="80" t="b">
        <v>0</v>
      </c>
      <c r="AX20" s="80" t="s">
        <v>1411</v>
      </c>
      <c r="AY20" s="85" t="s">
        <v>1429</v>
      </c>
      <c r="AZ20" s="80" t="s">
        <v>66</v>
      </c>
      <c r="BA20" s="80" t="str">
        <f>REPLACE(INDEX(GroupVertices[Group],MATCH(Vertices[[#This Row],[Vertex]],GroupVertices[Vertex],0)),1,1,"")</f>
        <v>1</v>
      </c>
      <c r="BB20" s="48"/>
      <c r="BC20" s="48"/>
      <c r="BD20" s="48"/>
      <c r="BE20" s="48"/>
      <c r="BF20" s="48"/>
      <c r="BG20" s="48"/>
      <c r="BH20" s="121" t="s">
        <v>1867</v>
      </c>
      <c r="BI20" s="121" t="s">
        <v>1867</v>
      </c>
      <c r="BJ20" s="121" t="s">
        <v>1902</v>
      </c>
      <c r="BK20" s="121" t="s">
        <v>1902</v>
      </c>
      <c r="BL20" s="121">
        <v>0</v>
      </c>
      <c r="BM20" s="124">
        <v>0</v>
      </c>
      <c r="BN20" s="121">
        <v>1</v>
      </c>
      <c r="BO20" s="124">
        <v>2.7027027027027026</v>
      </c>
      <c r="BP20" s="121">
        <v>0</v>
      </c>
      <c r="BQ20" s="124">
        <v>0</v>
      </c>
      <c r="BR20" s="121">
        <v>36</v>
      </c>
      <c r="BS20" s="124">
        <v>97.29729729729729</v>
      </c>
      <c r="BT20" s="121">
        <v>37</v>
      </c>
      <c r="BU20" s="2"/>
      <c r="BV20" s="3"/>
      <c r="BW20" s="3"/>
      <c r="BX20" s="3"/>
      <c r="BY20" s="3"/>
    </row>
    <row r="21" spans="1:77" ht="41.45" customHeight="1">
      <c r="A21" s="66" t="s">
        <v>266</v>
      </c>
      <c r="C21" s="67"/>
      <c r="D21" s="67" t="s">
        <v>64</v>
      </c>
      <c r="E21" s="68">
        <v>215.32406236831017</v>
      </c>
      <c r="F21" s="70">
        <v>99.53533695763669</v>
      </c>
      <c r="G21" s="102" t="s">
        <v>447</v>
      </c>
      <c r="H21" s="67"/>
      <c r="I21" s="71" t="s">
        <v>266</v>
      </c>
      <c r="J21" s="72"/>
      <c r="K21" s="72"/>
      <c r="L21" s="71" t="s">
        <v>1562</v>
      </c>
      <c r="M21" s="75">
        <v>155.85670325161556</v>
      </c>
      <c r="N21" s="76">
        <v>6319.431640625</v>
      </c>
      <c r="O21" s="76">
        <v>4279.8828125</v>
      </c>
      <c r="P21" s="77"/>
      <c r="Q21" s="78"/>
      <c r="R21" s="78"/>
      <c r="S21" s="88"/>
      <c r="T21" s="48">
        <v>0</v>
      </c>
      <c r="U21" s="48">
        <v>1</v>
      </c>
      <c r="V21" s="49">
        <v>0</v>
      </c>
      <c r="W21" s="49">
        <v>0.003704</v>
      </c>
      <c r="X21" s="49">
        <v>0.006792</v>
      </c>
      <c r="Y21" s="49">
        <v>0.470422</v>
      </c>
      <c r="Z21" s="49">
        <v>0</v>
      </c>
      <c r="AA21" s="49">
        <v>0</v>
      </c>
      <c r="AB21" s="73">
        <v>21</v>
      </c>
      <c r="AC21" s="73"/>
      <c r="AD21" s="74"/>
      <c r="AE21" s="80" t="s">
        <v>928</v>
      </c>
      <c r="AF21" s="80">
        <v>812</v>
      </c>
      <c r="AG21" s="80">
        <v>202</v>
      </c>
      <c r="AH21" s="80">
        <v>993</v>
      </c>
      <c r="AI21" s="80">
        <v>7327</v>
      </c>
      <c r="AJ21" s="80"/>
      <c r="AK21" s="80" t="s">
        <v>1059</v>
      </c>
      <c r="AL21" s="80" t="s">
        <v>1183</v>
      </c>
      <c r="AM21" s="80"/>
      <c r="AN21" s="80"/>
      <c r="AO21" s="82">
        <v>42747.888819444444</v>
      </c>
      <c r="AP21" s="80"/>
      <c r="AQ21" s="80" t="b">
        <v>0</v>
      </c>
      <c r="AR21" s="80" t="b">
        <v>0</v>
      </c>
      <c r="AS21" s="80" t="b">
        <v>0</v>
      </c>
      <c r="AT21" s="80" t="s">
        <v>872</v>
      </c>
      <c r="AU21" s="80">
        <v>2</v>
      </c>
      <c r="AV21" s="85" t="s">
        <v>1389</v>
      </c>
      <c r="AW21" s="80" t="b">
        <v>0</v>
      </c>
      <c r="AX21" s="80" t="s">
        <v>1411</v>
      </c>
      <c r="AY21" s="85" t="s">
        <v>1430</v>
      </c>
      <c r="AZ21" s="80" t="s">
        <v>66</v>
      </c>
      <c r="BA21" s="80" t="str">
        <f>REPLACE(INDEX(GroupVertices[Group],MATCH(Vertices[[#This Row],[Vertex]],GroupVertices[Vertex],0)),1,1,"")</f>
        <v>1</v>
      </c>
      <c r="BB21" s="48"/>
      <c r="BC21" s="48"/>
      <c r="BD21" s="48"/>
      <c r="BE21" s="48"/>
      <c r="BF21" s="48"/>
      <c r="BG21" s="48"/>
      <c r="BH21" s="121" t="s">
        <v>1867</v>
      </c>
      <c r="BI21" s="121" t="s">
        <v>1867</v>
      </c>
      <c r="BJ21" s="121" t="s">
        <v>1902</v>
      </c>
      <c r="BK21" s="121" t="s">
        <v>1902</v>
      </c>
      <c r="BL21" s="121">
        <v>0</v>
      </c>
      <c r="BM21" s="124">
        <v>0</v>
      </c>
      <c r="BN21" s="121">
        <v>1</v>
      </c>
      <c r="BO21" s="124">
        <v>2.7027027027027026</v>
      </c>
      <c r="BP21" s="121">
        <v>0</v>
      </c>
      <c r="BQ21" s="124">
        <v>0</v>
      </c>
      <c r="BR21" s="121">
        <v>36</v>
      </c>
      <c r="BS21" s="124">
        <v>97.29729729729729</v>
      </c>
      <c r="BT21" s="121">
        <v>37</v>
      </c>
      <c r="BU21" s="2"/>
      <c r="BV21" s="3"/>
      <c r="BW21" s="3"/>
      <c r="BX21" s="3"/>
      <c r="BY21" s="3"/>
    </row>
    <row r="22" spans="1:77" ht="41.45" customHeight="1">
      <c r="A22" s="66" t="s">
        <v>267</v>
      </c>
      <c r="C22" s="67"/>
      <c r="D22" s="67" t="s">
        <v>64</v>
      </c>
      <c r="E22" s="68">
        <v>239.6906868942267</v>
      </c>
      <c r="F22" s="70">
        <v>99.32300748794748</v>
      </c>
      <c r="G22" s="102" t="s">
        <v>448</v>
      </c>
      <c r="H22" s="67"/>
      <c r="I22" s="71" t="s">
        <v>267</v>
      </c>
      <c r="J22" s="72"/>
      <c r="K22" s="72"/>
      <c r="L22" s="71" t="s">
        <v>1563</v>
      </c>
      <c r="M22" s="75">
        <v>226.6190378500359</v>
      </c>
      <c r="N22" s="76">
        <v>2050.6748046875</v>
      </c>
      <c r="O22" s="76">
        <v>9054.96875</v>
      </c>
      <c r="P22" s="77"/>
      <c r="Q22" s="78"/>
      <c r="R22" s="78"/>
      <c r="S22" s="88"/>
      <c r="T22" s="48">
        <v>0</v>
      </c>
      <c r="U22" s="48">
        <v>1</v>
      </c>
      <c r="V22" s="49">
        <v>0</v>
      </c>
      <c r="W22" s="49">
        <v>0.003704</v>
      </c>
      <c r="X22" s="49">
        <v>0.006792</v>
      </c>
      <c r="Y22" s="49">
        <v>0.470422</v>
      </c>
      <c r="Z22" s="49">
        <v>0</v>
      </c>
      <c r="AA22" s="49">
        <v>0</v>
      </c>
      <c r="AB22" s="73">
        <v>22</v>
      </c>
      <c r="AC22" s="73"/>
      <c r="AD22" s="74"/>
      <c r="AE22" s="80" t="s">
        <v>929</v>
      </c>
      <c r="AF22" s="80">
        <v>183</v>
      </c>
      <c r="AG22" s="80">
        <v>271</v>
      </c>
      <c r="AH22" s="80">
        <v>4414</v>
      </c>
      <c r="AI22" s="80">
        <v>3435</v>
      </c>
      <c r="AJ22" s="80"/>
      <c r="AK22" s="80" t="s">
        <v>1060</v>
      </c>
      <c r="AL22" s="80"/>
      <c r="AM22" s="80"/>
      <c r="AN22" s="80"/>
      <c r="AO22" s="82">
        <v>42164.91006944444</v>
      </c>
      <c r="AP22" s="80"/>
      <c r="AQ22" s="80" t="b">
        <v>1</v>
      </c>
      <c r="AR22" s="80" t="b">
        <v>0</v>
      </c>
      <c r="AS22" s="80" t="b">
        <v>1</v>
      </c>
      <c r="AT22" s="80" t="s">
        <v>872</v>
      </c>
      <c r="AU22" s="80">
        <v>6</v>
      </c>
      <c r="AV22" s="85" t="s">
        <v>1389</v>
      </c>
      <c r="AW22" s="80" t="b">
        <v>0</v>
      </c>
      <c r="AX22" s="80" t="s">
        <v>1411</v>
      </c>
      <c r="AY22" s="85" t="s">
        <v>1431</v>
      </c>
      <c r="AZ22" s="80" t="s">
        <v>66</v>
      </c>
      <c r="BA22" s="80" t="str">
        <f>REPLACE(INDEX(GroupVertices[Group],MATCH(Vertices[[#This Row],[Vertex]],GroupVertices[Vertex],0)),1,1,"")</f>
        <v>1</v>
      </c>
      <c r="BB22" s="48"/>
      <c r="BC22" s="48"/>
      <c r="BD22" s="48"/>
      <c r="BE22" s="48"/>
      <c r="BF22" s="48"/>
      <c r="BG22" s="48"/>
      <c r="BH22" s="121" t="s">
        <v>1867</v>
      </c>
      <c r="BI22" s="121" t="s">
        <v>1867</v>
      </c>
      <c r="BJ22" s="121" t="s">
        <v>1902</v>
      </c>
      <c r="BK22" s="121" t="s">
        <v>1902</v>
      </c>
      <c r="BL22" s="121">
        <v>0</v>
      </c>
      <c r="BM22" s="124">
        <v>0</v>
      </c>
      <c r="BN22" s="121">
        <v>1</v>
      </c>
      <c r="BO22" s="124">
        <v>2.7027027027027026</v>
      </c>
      <c r="BP22" s="121">
        <v>0</v>
      </c>
      <c r="BQ22" s="124">
        <v>0</v>
      </c>
      <c r="BR22" s="121">
        <v>36</v>
      </c>
      <c r="BS22" s="124">
        <v>97.29729729729729</v>
      </c>
      <c r="BT22" s="121">
        <v>37</v>
      </c>
      <c r="BU22" s="2"/>
      <c r="BV22" s="3"/>
      <c r="BW22" s="3"/>
      <c r="BX22" s="3"/>
      <c r="BY22" s="3"/>
    </row>
    <row r="23" spans="1:77" ht="41.45" customHeight="1">
      <c r="A23" s="66" t="s">
        <v>268</v>
      </c>
      <c r="C23" s="67"/>
      <c r="D23" s="67" t="s">
        <v>64</v>
      </c>
      <c r="E23" s="68">
        <v>1000</v>
      </c>
      <c r="F23" s="70">
        <v>80.10565186172941</v>
      </c>
      <c r="G23" s="102" t="s">
        <v>449</v>
      </c>
      <c r="H23" s="67"/>
      <c r="I23" s="71" t="s">
        <v>268</v>
      </c>
      <c r="J23" s="72"/>
      <c r="K23" s="72"/>
      <c r="L23" s="71" t="s">
        <v>1564</v>
      </c>
      <c r="M23" s="75">
        <v>6631.123089547646</v>
      </c>
      <c r="N23" s="76">
        <v>1743.37646484375</v>
      </c>
      <c r="O23" s="76">
        <v>3655.1904296875</v>
      </c>
      <c r="P23" s="77"/>
      <c r="Q23" s="78"/>
      <c r="R23" s="78"/>
      <c r="S23" s="88"/>
      <c r="T23" s="48">
        <v>0</v>
      </c>
      <c r="U23" s="48">
        <v>1</v>
      </c>
      <c r="V23" s="49">
        <v>0</v>
      </c>
      <c r="W23" s="49">
        <v>0.003704</v>
      </c>
      <c r="X23" s="49">
        <v>0.006792</v>
      </c>
      <c r="Y23" s="49">
        <v>0.470422</v>
      </c>
      <c r="Z23" s="49">
        <v>0</v>
      </c>
      <c r="AA23" s="49">
        <v>0</v>
      </c>
      <c r="AB23" s="73">
        <v>23</v>
      </c>
      <c r="AC23" s="73"/>
      <c r="AD23" s="74"/>
      <c r="AE23" s="80" t="s">
        <v>930</v>
      </c>
      <c r="AF23" s="80">
        <v>540</v>
      </c>
      <c r="AG23" s="80">
        <v>6516</v>
      </c>
      <c r="AH23" s="80">
        <v>9344</v>
      </c>
      <c r="AI23" s="80">
        <v>7204</v>
      </c>
      <c r="AJ23" s="80"/>
      <c r="AK23" s="80" t="s">
        <v>1061</v>
      </c>
      <c r="AL23" s="80"/>
      <c r="AM23" s="85" t="s">
        <v>1250</v>
      </c>
      <c r="AN23" s="80"/>
      <c r="AO23" s="82">
        <v>41577.765752314815</v>
      </c>
      <c r="AP23" s="85" t="s">
        <v>1302</v>
      </c>
      <c r="AQ23" s="80" t="b">
        <v>0</v>
      </c>
      <c r="AR23" s="80" t="b">
        <v>0</v>
      </c>
      <c r="AS23" s="80" t="b">
        <v>1</v>
      </c>
      <c r="AT23" s="80" t="s">
        <v>872</v>
      </c>
      <c r="AU23" s="80">
        <v>33</v>
      </c>
      <c r="AV23" s="85" t="s">
        <v>1389</v>
      </c>
      <c r="AW23" s="80" t="b">
        <v>0</v>
      </c>
      <c r="AX23" s="80" t="s">
        <v>1411</v>
      </c>
      <c r="AY23" s="85" t="s">
        <v>1432</v>
      </c>
      <c r="AZ23" s="80" t="s">
        <v>66</v>
      </c>
      <c r="BA23" s="80" t="str">
        <f>REPLACE(INDEX(GroupVertices[Group],MATCH(Vertices[[#This Row],[Vertex]],GroupVertices[Vertex],0)),1,1,"")</f>
        <v>1</v>
      </c>
      <c r="BB23" s="48"/>
      <c r="BC23" s="48"/>
      <c r="BD23" s="48"/>
      <c r="BE23" s="48"/>
      <c r="BF23" s="48"/>
      <c r="BG23" s="48"/>
      <c r="BH23" s="121" t="s">
        <v>1867</v>
      </c>
      <c r="BI23" s="121" t="s">
        <v>1867</v>
      </c>
      <c r="BJ23" s="121" t="s">
        <v>1902</v>
      </c>
      <c r="BK23" s="121" t="s">
        <v>1902</v>
      </c>
      <c r="BL23" s="121">
        <v>0</v>
      </c>
      <c r="BM23" s="124">
        <v>0</v>
      </c>
      <c r="BN23" s="121">
        <v>1</v>
      </c>
      <c r="BO23" s="124">
        <v>2.7027027027027026</v>
      </c>
      <c r="BP23" s="121">
        <v>0</v>
      </c>
      <c r="BQ23" s="124">
        <v>0</v>
      </c>
      <c r="BR23" s="121">
        <v>36</v>
      </c>
      <c r="BS23" s="124">
        <v>97.29729729729729</v>
      </c>
      <c r="BT23" s="121">
        <v>37</v>
      </c>
      <c r="BU23" s="2"/>
      <c r="BV23" s="3"/>
      <c r="BW23" s="3"/>
      <c r="BX23" s="3"/>
      <c r="BY23" s="3"/>
    </row>
    <row r="24" spans="1:77" ht="41.45" customHeight="1">
      <c r="A24" s="66" t="s">
        <v>269</v>
      </c>
      <c r="C24" s="67"/>
      <c r="D24" s="67" t="s">
        <v>64</v>
      </c>
      <c r="E24" s="68">
        <v>240.3969658659924</v>
      </c>
      <c r="F24" s="70">
        <v>99.31685301056518</v>
      </c>
      <c r="G24" s="102" t="s">
        <v>450</v>
      </c>
      <c r="H24" s="67"/>
      <c r="I24" s="71" t="s">
        <v>269</v>
      </c>
      <c r="J24" s="72"/>
      <c r="K24" s="72"/>
      <c r="L24" s="71" t="s">
        <v>1565</v>
      </c>
      <c r="M24" s="75">
        <v>228.67012001230896</v>
      </c>
      <c r="N24" s="76">
        <v>4688.16845703125</v>
      </c>
      <c r="O24" s="76">
        <v>4975.703125</v>
      </c>
      <c r="P24" s="77"/>
      <c r="Q24" s="78"/>
      <c r="R24" s="78"/>
      <c r="S24" s="88"/>
      <c r="T24" s="48">
        <v>0</v>
      </c>
      <c r="U24" s="48">
        <v>1</v>
      </c>
      <c r="V24" s="49">
        <v>0</v>
      </c>
      <c r="W24" s="49">
        <v>0.003704</v>
      </c>
      <c r="X24" s="49">
        <v>0.006792</v>
      </c>
      <c r="Y24" s="49">
        <v>0.470422</v>
      </c>
      <c r="Z24" s="49">
        <v>0</v>
      </c>
      <c r="AA24" s="49">
        <v>0</v>
      </c>
      <c r="AB24" s="73">
        <v>24</v>
      </c>
      <c r="AC24" s="73"/>
      <c r="AD24" s="74"/>
      <c r="AE24" s="80" t="s">
        <v>931</v>
      </c>
      <c r="AF24" s="80">
        <v>569</v>
      </c>
      <c r="AG24" s="80">
        <v>273</v>
      </c>
      <c r="AH24" s="80">
        <v>2363</v>
      </c>
      <c r="AI24" s="80">
        <v>4437</v>
      </c>
      <c r="AJ24" s="80"/>
      <c r="AK24" s="80" t="s">
        <v>1062</v>
      </c>
      <c r="AL24" s="80" t="s">
        <v>1184</v>
      </c>
      <c r="AM24" s="80"/>
      <c r="AN24" s="80"/>
      <c r="AO24" s="82">
        <v>39736.70379629629</v>
      </c>
      <c r="AP24" s="85" t="s">
        <v>1303</v>
      </c>
      <c r="AQ24" s="80" t="b">
        <v>0</v>
      </c>
      <c r="AR24" s="80" t="b">
        <v>0</v>
      </c>
      <c r="AS24" s="80" t="b">
        <v>0</v>
      </c>
      <c r="AT24" s="80" t="s">
        <v>872</v>
      </c>
      <c r="AU24" s="80">
        <v>4</v>
      </c>
      <c r="AV24" s="85" t="s">
        <v>1391</v>
      </c>
      <c r="AW24" s="80" t="b">
        <v>0</v>
      </c>
      <c r="AX24" s="80" t="s">
        <v>1411</v>
      </c>
      <c r="AY24" s="85" t="s">
        <v>1433</v>
      </c>
      <c r="AZ24" s="80" t="s">
        <v>66</v>
      </c>
      <c r="BA24" s="80" t="str">
        <f>REPLACE(INDEX(GroupVertices[Group],MATCH(Vertices[[#This Row],[Vertex]],GroupVertices[Vertex],0)),1,1,"")</f>
        <v>1</v>
      </c>
      <c r="BB24" s="48"/>
      <c r="BC24" s="48"/>
      <c r="BD24" s="48"/>
      <c r="BE24" s="48"/>
      <c r="BF24" s="48"/>
      <c r="BG24" s="48"/>
      <c r="BH24" s="121" t="s">
        <v>1867</v>
      </c>
      <c r="BI24" s="121" t="s">
        <v>1867</v>
      </c>
      <c r="BJ24" s="121" t="s">
        <v>1902</v>
      </c>
      <c r="BK24" s="121" t="s">
        <v>1902</v>
      </c>
      <c r="BL24" s="121">
        <v>0</v>
      </c>
      <c r="BM24" s="124">
        <v>0</v>
      </c>
      <c r="BN24" s="121">
        <v>1</v>
      </c>
      <c r="BO24" s="124">
        <v>2.7027027027027026</v>
      </c>
      <c r="BP24" s="121">
        <v>0</v>
      </c>
      <c r="BQ24" s="124">
        <v>0</v>
      </c>
      <c r="BR24" s="121">
        <v>36</v>
      </c>
      <c r="BS24" s="124">
        <v>97.29729729729729</v>
      </c>
      <c r="BT24" s="121">
        <v>37</v>
      </c>
      <c r="BU24" s="2"/>
      <c r="BV24" s="3"/>
      <c r="BW24" s="3"/>
      <c r="BX24" s="3"/>
      <c r="BY24" s="3"/>
    </row>
    <row r="25" spans="1:77" ht="41.45" customHeight="1">
      <c r="A25" s="66" t="s">
        <v>270</v>
      </c>
      <c r="C25" s="67"/>
      <c r="D25" s="67" t="s">
        <v>64</v>
      </c>
      <c r="E25" s="68">
        <v>1000</v>
      </c>
      <c r="F25" s="70">
        <v>88.9680992922351</v>
      </c>
      <c r="G25" s="102" t="s">
        <v>451</v>
      </c>
      <c r="H25" s="67"/>
      <c r="I25" s="71" t="s">
        <v>270</v>
      </c>
      <c r="J25" s="72"/>
      <c r="K25" s="72"/>
      <c r="L25" s="71" t="s">
        <v>1566</v>
      </c>
      <c r="M25" s="75">
        <v>3677.5647758744485</v>
      </c>
      <c r="N25" s="76">
        <v>5626.04296875</v>
      </c>
      <c r="O25" s="76">
        <v>1074.5606689453125</v>
      </c>
      <c r="P25" s="77"/>
      <c r="Q25" s="78"/>
      <c r="R25" s="78"/>
      <c r="S25" s="88"/>
      <c r="T25" s="48">
        <v>0</v>
      </c>
      <c r="U25" s="48">
        <v>1</v>
      </c>
      <c r="V25" s="49">
        <v>0</v>
      </c>
      <c r="W25" s="49">
        <v>0.003704</v>
      </c>
      <c r="X25" s="49">
        <v>0.006792</v>
      </c>
      <c r="Y25" s="49">
        <v>0.470422</v>
      </c>
      <c r="Z25" s="49">
        <v>0</v>
      </c>
      <c r="AA25" s="49">
        <v>0</v>
      </c>
      <c r="AB25" s="73">
        <v>25</v>
      </c>
      <c r="AC25" s="73"/>
      <c r="AD25" s="74"/>
      <c r="AE25" s="80" t="s">
        <v>932</v>
      </c>
      <c r="AF25" s="80">
        <v>3027</v>
      </c>
      <c r="AG25" s="80">
        <v>3636</v>
      </c>
      <c r="AH25" s="80">
        <v>30425</v>
      </c>
      <c r="AI25" s="80">
        <v>25956</v>
      </c>
      <c r="AJ25" s="80"/>
      <c r="AK25" s="80" t="s">
        <v>1063</v>
      </c>
      <c r="AL25" s="80" t="s">
        <v>1185</v>
      </c>
      <c r="AM25" s="85" t="s">
        <v>1251</v>
      </c>
      <c r="AN25" s="80"/>
      <c r="AO25" s="82">
        <v>40920.4553125</v>
      </c>
      <c r="AP25" s="85" t="s">
        <v>1304</v>
      </c>
      <c r="AQ25" s="80" t="b">
        <v>0</v>
      </c>
      <c r="AR25" s="80" t="b">
        <v>0</v>
      </c>
      <c r="AS25" s="80" t="b">
        <v>1</v>
      </c>
      <c r="AT25" s="80" t="s">
        <v>872</v>
      </c>
      <c r="AU25" s="80">
        <v>110</v>
      </c>
      <c r="AV25" s="85" t="s">
        <v>1389</v>
      </c>
      <c r="AW25" s="80" t="b">
        <v>0</v>
      </c>
      <c r="AX25" s="80" t="s">
        <v>1411</v>
      </c>
      <c r="AY25" s="85" t="s">
        <v>1434</v>
      </c>
      <c r="AZ25" s="80" t="s">
        <v>66</v>
      </c>
      <c r="BA25" s="80" t="str">
        <f>REPLACE(INDEX(GroupVertices[Group],MATCH(Vertices[[#This Row],[Vertex]],GroupVertices[Vertex],0)),1,1,"")</f>
        <v>1</v>
      </c>
      <c r="BB25" s="48"/>
      <c r="BC25" s="48"/>
      <c r="BD25" s="48"/>
      <c r="BE25" s="48"/>
      <c r="BF25" s="48"/>
      <c r="BG25" s="48"/>
      <c r="BH25" s="121" t="s">
        <v>1867</v>
      </c>
      <c r="BI25" s="121" t="s">
        <v>1867</v>
      </c>
      <c r="BJ25" s="121" t="s">
        <v>1902</v>
      </c>
      <c r="BK25" s="121" t="s">
        <v>1902</v>
      </c>
      <c r="BL25" s="121">
        <v>0</v>
      </c>
      <c r="BM25" s="124">
        <v>0</v>
      </c>
      <c r="BN25" s="121">
        <v>1</v>
      </c>
      <c r="BO25" s="124">
        <v>2.7027027027027026</v>
      </c>
      <c r="BP25" s="121">
        <v>0</v>
      </c>
      <c r="BQ25" s="124">
        <v>0</v>
      </c>
      <c r="BR25" s="121">
        <v>36</v>
      </c>
      <c r="BS25" s="124">
        <v>97.29729729729729</v>
      </c>
      <c r="BT25" s="121">
        <v>37</v>
      </c>
      <c r="BU25" s="2"/>
      <c r="BV25" s="3"/>
      <c r="BW25" s="3"/>
      <c r="BX25" s="3"/>
      <c r="BY25" s="3"/>
    </row>
    <row r="26" spans="1:77" ht="41.45" customHeight="1">
      <c r="A26" s="66" t="s">
        <v>271</v>
      </c>
      <c r="C26" s="67"/>
      <c r="D26" s="67" t="s">
        <v>64</v>
      </c>
      <c r="E26" s="68">
        <v>1000</v>
      </c>
      <c r="F26" s="70">
        <v>90.98984511231922</v>
      </c>
      <c r="G26" s="102" t="s">
        <v>452</v>
      </c>
      <c r="H26" s="67"/>
      <c r="I26" s="71" t="s">
        <v>271</v>
      </c>
      <c r="J26" s="72"/>
      <c r="K26" s="72"/>
      <c r="L26" s="71" t="s">
        <v>1567</v>
      </c>
      <c r="M26" s="75">
        <v>3003.7842855677504</v>
      </c>
      <c r="N26" s="76">
        <v>1272.5584716796875</v>
      </c>
      <c r="O26" s="76">
        <v>1628.951904296875</v>
      </c>
      <c r="P26" s="77"/>
      <c r="Q26" s="78"/>
      <c r="R26" s="78"/>
      <c r="S26" s="88"/>
      <c r="T26" s="48">
        <v>0</v>
      </c>
      <c r="U26" s="48">
        <v>1</v>
      </c>
      <c r="V26" s="49">
        <v>0</v>
      </c>
      <c r="W26" s="49">
        <v>0.003704</v>
      </c>
      <c r="X26" s="49">
        <v>0.006792</v>
      </c>
      <c r="Y26" s="49">
        <v>0.470422</v>
      </c>
      <c r="Z26" s="49">
        <v>0</v>
      </c>
      <c r="AA26" s="49">
        <v>0</v>
      </c>
      <c r="AB26" s="73">
        <v>26</v>
      </c>
      <c r="AC26" s="73"/>
      <c r="AD26" s="74"/>
      <c r="AE26" s="80" t="s">
        <v>933</v>
      </c>
      <c r="AF26" s="80">
        <v>3751</v>
      </c>
      <c r="AG26" s="80">
        <v>2979</v>
      </c>
      <c r="AH26" s="80">
        <v>107600</v>
      </c>
      <c r="AI26" s="80">
        <v>46462</v>
      </c>
      <c r="AJ26" s="80"/>
      <c r="AK26" s="80" t="s">
        <v>1064</v>
      </c>
      <c r="AL26" s="80" t="s">
        <v>1186</v>
      </c>
      <c r="AM26" s="85" t="s">
        <v>1252</v>
      </c>
      <c r="AN26" s="80"/>
      <c r="AO26" s="82">
        <v>40808.99392361111</v>
      </c>
      <c r="AP26" s="85" t="s">
        <v>1305</v>
      </c>
      <c r="AQ26" s="80" t="b">
        <v>0</v>
      </c>
      <c r="AR26" s="80" t="b">
        <v>0</v>
      </c>
      <c r="AS26" s="80" t="b">
        <v>1</v>
      </c>
      <c r="AT26" s="80" t="s">
        <v>872</v>
      </c>
      <c r="AU26" s="80">
        <v>180</v>
      </c>
      <c r="AV26" s="85" t="s">
        <v>1389</v>
      </c>
      <c r="AW26" s="80" t="b">
        <v>0</v>
      </c>
      <c r="AX26" s="80" t="s">
        <v>1411</v>
      </c>
      <c r="AY26" s="85" t="s">
        <v>1435</v>
      </c>
      <c r="AZ26" s="80" t="s">
        <v>66</v>
      </c>
      <c r="BA26" s="80" t="str">
        <f>REPLACE(INDEX(GroupVertices[Group],MATCH(Vertices[[#This Row],[Vertex]],GroupVertices[Vertex],0)),1,1,"")</f>
        <v>1</v>
      </c>
      <c r="BB26" s="48"/>
      <c r="BC26" s="48"/>
      <c r="BD26" s="48"/>
      <c r="BE26" s="48"/>
      <c r="BF26" s="48"/>
      <c r="BG26" s="48"/>
      <c r="BH26" s="121" t="s">
        <v>1867</v>
      </c>
      <c r="BI26" s="121" t="s">
        <v>1867</v>
      </c>
      <c r="BJ26" s="121" t="s">
        <v>1902</v>
      </c>
      <c r="BK26" s="121" t="s">
        <v>1902</v>
      </c>
      <c r="BL26" s="121">
        <v>0</v>
      </c>
      <c r="BM26" s="124">
        <v>0</v>
      </c>
      <c r="BN26" s="121">
        <v>1</v>
      </c>
      <c r="BO26" s="124">
        <v>2.7027027027027026</v>
      </c>
      <c r="BP26" s="121">
        <v>0</v>
      </c>
      <c r="BQ26" s="124">
        <v>0</v>
      </c>
      <c r="BR26" s="121">
        <v>36</v>
      </c>
      <c r="BS26" s="124">
        <v>97.29729729729729</v>
      </c>
      <c r="BT26" s="121">
        <v>37</v>
      </c>
      <c r="BU26" s="2"/>
      <c r="BV26" s="3"/>
      <c r="BW26" s="3"/>
      <c r="BX26" s="3"/>
      <c r="BY26" s="3"/>
    </row>
    <row r="27" spans="1:77" ht="41.45" customHeight="1">
      <c r="A27" s="66" t="s">
        <v>272</v>
      </c>
      <c r="C27" s="67"/>
      <c r="D27" s="67" t="s">
        <v>64</v>
      </c>
      <c r="E27" s="68">
        <v>250.63801095659502</v>
      </c>
      <c r="F27" s="70">
        <v>99.2276130885219</v>
      </c>
      <c r="G27" s="102" t="s">
        <v>453</v>
      </c>
      <c r="H27" s="67"/>
      <c r="I27" s="71" t="s">
        <v>272</v>
      </c>
      <c r="J27" s="72"/>
      <c r="K27" s="72"/>
      <c r="L27" s="71" t="s">
        <v>1568</v>
      </c>
      <c r="M27" s="75">
        <v>258.4108113652682</v>
      </c>
      <c r="N27" s="76">
        <v>4097.32373046875</v>
      </c>
      <c r="O27" s="76">
        <v>8839.48046875</v>
      </c>
      <c r="P27" s="77"/>
      <c r="Q27" s="78"/>
      <c r="R27" s="78"/>
      <c r="S27" s="88"/>
      <c r="T27" s="48">
        <v>0</v>
      </c>
      <c r="U27" s="48">
        <v>1</v>
      </c>
      <c r="V27" s="49">
        <v>0</v>
      </c>
      <c r="W27" s="49">
        <v>0.003704</v>
      </c>
      <c r="X27" s="49">
        <v>0.006792</v>
      </c>
      <c r="Y27" s="49">
        <v>0.470422</v>
      </c>
      <c r="Z27" s="49">
        <v>0</v>
      </c>
      <c r="AA27" s="49">
        <v>0</v>
      </c>
      <c r="AB27" s="73">
        <v>27</v>
      </c>
      <c r="AC27" s="73"/>
      <c r="AD27" s="74"/>
      <c r="AE27" s="80" t="s">
        <v>934</v>
      </c>
      <c r="AF27" s="80">
        <v>344</v>
      </c>
      <c r="AG27" s="80">
        <v>302</v>
      </c>
      <c r="AH27" s="80">
        <v>816</v>
      </c>
      <c r="AI27" s="80">
        <v>2497</v>
      </c>
      <c r="AJ27" s="80"/>
      <c r="AK27" s="80" t="s">
        <v>1065</v>
      </c>
      <c r="AL27" s="80"/>
      <c r="AM27" s="80"/>
      <c r="AN27" s="80"/>
      <c r="AO27" s="82">
        <v>42394.75699074074</v>
      </c>
      <c r="AP27" s="80"/>
      <c r="AQ27" s="80" t="b">
        <v>1</v>
      </c>
      <c r="AR27" s="80" t="b">
        <v>0</v>
      </c>
      <c r="AS27" s="80" t="b">
        <v>0</v>
      </c>
      <c r="AT27" s="80" t="s">
        <v>1386</v>
      </c>
      <c r="AU27" s="80">
        <v>6</v>
      </c>
      <c r="AV27" s="80"/>
      <c r="AW27" s="80" t="b">
        <v>0</v>
      </c>
      <c r="AX27" s="80" t="s">
        <v>1411</v>
      </c>
      <c r="AY27" s="85" t="s">
        <v>1436</v>
      </c>
      <c r="AZ27" s="80" t="s">
        <v>66</v>
      </c>
      <c r="BA27" s="80" t="str">
        <f>REPLACE(INDEX(GroupVertices[Group],MATCH(Vertices[[#This Row],[Vertex]],GroupVertices[Vertex],0)),1,1,"")</f>
        <v>1</v>
      </c>
      <c r="BB27" s="48"/>
      <c r="BC27" s="48"/>
      <c r="BD27" s="48"/>
      <c r="BE27" s="48"/>
      <c r="BF27" s="48"/>
      <c r="BG27" s="48"/>
      <c r="BH27" s="121" t="s">
        <v>1867</v>
      </c>
      <c r="BI27" s="121" t="s">
        <v>1867</v>
      </c>
      <c r="BJ27" s="121" t="s">
        <v>1902</v>
      </c>
      <c r="BK27" s="121" t="s">
        <v>1902</v>
      </c>
      <c r="BL27" s="121">
        <v>0</v>
      </c>
      <c r="BM27" s="124">
        <v>0</v>
      </c>
      <c r="BN27" s="121">
        <v>1</v>
      </c>
      <c r="BO27" s="124">
        <v>2.7027027027027026</v>
      </c>
      <c r="BP27" s="121">
        <v>0</v>
      </c>
      <c r="BQ27" s="124">
        <v>0</v>
      </c>
      <c r="BR27" s="121">
        <v>36</v>
      </c>
      <c r="BS27" s="124">
        <v>97.29729729729729</v>
      </c>
      <c r="BT27" s="121">
        <v>37</v>
      </c>
      <c r="BU27" s="2"/>
      <c r="BV27" s="3"/>
      <c r="BW27" s="3"/>
      <c r="BX27" s="3"/>
      <c r="BY27" s="3"/>
    </row>
    <row r="28" spans="1:77" ht="41.45" customHeight="1">
      <c r="A28" s="66" t="s">
        <v>273</v>
      </c>
      <c r="C28" s="67"/>
      <c r="D28" s="67" t="s">
        <v>64</v>
      </c>
      <c r="E28" s="68">
        <v>202.96418036241045</v>
      </c>
      <c r="F28" s="70">
        <v>99.64304031182685</v>
      </c>
      <c r="G28" s="102" t="s">
        <v>454</v>
      </c>
      <c r="H28" s="67"/>
      <c r="I28" s="71" t="s">
        <v>273</v>
      </c>
      <c r="J28" s="72"/>
      <c r="K28" s="72"/>
      <c r="L28" s="71" t="s">
        <v>1569</v>
      </c>
      <c r="M28" s="75">
        <v>119.96276541183711</v>
      </c>
      <c r="N28" s="76">
        <v>297.71795654296875</v>
      </c>
      <c r="O28" s="76">
        <v>4278.896484375</v>
      </c>
      <c r="P28" s="77"/>
      <c r="Q28" s="78"/>
      <c r="R28" s="78"/>
      <c r="S28" s="88"/>
      <c r="T28" s="48">
        <v>0</v>
      </c>
      <c r="U28" s="48">
        <v>1</v>
      </c>
      <c r="V28" s="49">
        <v>0</v>
      </c>
      <c r="W28" s="49">
        <v>0.003704</v>
      </c>
      <c r="X28" s="49">
        <v>0.006792</v>
      </c>
      <c r="Y28" s="49">
        <v>0.470422</v>
      </c>
      <c r="Z28" s="49">
        <v>0</v>
      </c>
      <c r="AA28" s="49">
        <v>0</v>
      </c>
      <c r="AB28" s="73">
        <v>28</v>
      </c>
      <c r="AC28" s="73"/>
      <c r="AD28" s="74"/>
      <c r="AE28" s="80" t="s">
        <v>935</v>
      </c>
      <c r="AF28" s="80">
        <v>218</v>
      </c>
      <c r="AG28" s="80">
        <v>167</v>
      </c>
      <c r="AH28" s="80">
        <v>1365</v>
      </c>
      <c r="AI28" s="80">
        <v>1622</v>
      </c>
      <c r="AJ28" s="80"/>
      <c r="AK28" s="80" t="s">
        <v>1066</v>
      </c>
      <c r="AL28" s="80" t="s">
        <v>1187</v>
      </c>
      <c r="AM28" s="80"/>
      <c r="AN28" s="80"/>
      <c r="AO28" s="82">
        <v>41200.446967592594</v>
      </c>
      <c r="AP28" s="80"/>
      <c r="AQ28" s="80" t="b">
        <v>1</v>
      </c>
      <c r="AR28" s="80" t="b">
        <v>0</v>
      </c>
      <c r="AS28" s="80" t="b">
        <v>0</v>
      </c>
      <c r="AT28" s="80" t="s">
        <v>872</v>
      </c>
      <c r="AU28" s="80">
        <v>6</v>
      </c>
      <c r="AV28" s="85" t="s">
        <v>1389</v>
      </c>
      <c r="AW28" s="80" t="b">
        <v>0</v>
      </c>
      <c r="AX28" s="80" t="s">
        <v>1411</v>
      </c>
      <c r="AY28" s="85" t="s">
        <v>1437</v>
      </c>
      <c r="AZ28" s="80" t="s">
        <v>66</v>
      </c>
      <c r="BA28" s="80" t="str">
        <f>REPLACE(INDEX(GroupVertices[Group],MATCH(Vertices[[#This Row],[Vertex]],GroupVertices[Vertex],0)),1,1,"")</f>
        <v>1</v>
      </c>
      <c r="BB28" s="48"/>
      <c r="BC28" s="48"/>
      <c r="BD28" s="48"/>
      <c r="BE28" s="48"/>
      <c r="BF28" s="48"/>
      <c r="BG28" s="48"/>
      <c r="BH28" s="121" t="s">
        <v>1867</v>
      </c>
      <c r="BI28" s="121" t="s">
        <v>1867</v>
      </c>
      <c r="BJ28" s="121" t="s">
        <v>1902</v>
      </c>
      <c r="BK28" s="121" t="s">
        <v>1902</v>
      </c>
      <c r="BL28" s="121">
        <v>0</v>
      </c>
      <c r="BM28" s="124">
        <v>0</v>
      </c>
      <c r="BN28" s="121">
        <v>1</v>
      </c>
      <c r="BO28" s="124">
        <v>2.7027027027027026</v>
      </c>
      <c r="BP28" s="121">
        <v>0</v>
      </c>
      <c r="BQ28" s="124">
        <v>0</v>
      </c>
      <c r="BR28" s="121">
        <v>36</v>
      </c>
      <c r="BS28" s="124">
        <v>97.29729729729729</v>
      </c>
      <c r="BT28" s="121">
        <v>37</v>
      </c>
      <c r="BU28" s="2"/>
      <c r="BV28" s="3"/>
      <c r="BW28" s="3"/>
      <c r="BX28" s="3"/>
      <c r="BY28" s="3"/>
    </row>
    <row r="29" spans="1:77" ht="41.45" customHeight="1">
      <c r="A29" s="66" t="s">
        <v>274</v>
      </c>
      <c r="C29" s="67"/>
      <c r="D29" s="67" t="s">
        <v>64</v>
      </c>
      <c r="E29" s="68">
        <v>544.4500632111251</v>
      </c>
      <c r="F29" s="70">
        <v>96.66735049748692</v>
      </c>
      <c r="G29" s="102" t="s">
        <v>455</v>
      </c>
      <c r="H29" s="67"/>
      <c r="I29" s="71" t="s">
        <v>274</v>
      </c>
      <c r="J29" s="72"/>
      <c r="K29" s="72"/>
      <c r="L29" s="71" t="s">
        <v>1570</v>
      </c>
      <c r="M29" s="75">
        <v>1111.6609908708585</v>
      </c>
      <c r="N29" s="76">
        <v>6615.6162109375</v>
      </c>
      <c r="O29" s="76">
        <v>7867.12548828125</v>
      </c>
      <c r="P29" s="77"/>
      <c r="Q29" s="78"/>
      <c r="R29" s="78"/>
      <c r="S29" s="88"/>
      <c r="T29" s="48">
        <v>0</v>
      </c>
      <c r="U29" s="48">
        <v>1</v>
      </c>
      <c r="V29" s="49">
        <v>0</v>
      </c>
      <c r="W29" s="49">
        <v>0.003704</v>
      </c>
      <c r="X29" s="49">
        <v>0.006792</v>
      </c>
      <c r="Y29" s="49">
        <v>0.470422</v>
      </c>
      <c r="Z29" s="49">
        <v>0</v>
      </c>
      <c r="AA29" s="49">
        <v>0</v>
      </c>
      <c r="AB29" s="73">
        <v>29</v>
      </c>
      <c r="AC29" s="73"/>
      <c r="AD29" s="74"/>
      <c r="AE29" s="80" t="s">
        <v>936</v>
      </c>
      <c r="AF29" s="80">
        <v>1413</v>
      </c>
      <c r="AG29" s="80">
        <v>1134</v>
      </c>
      <c r="AH29" s="80">
        <v>2292</v>
      </c>
      <c r="AI29" s="80">
        <v>4970</v>
      </c>
      <c r="AJ29" s="80"/>
      <c r="AK29" s="80" t="s">
        <v>1067</v>
      </c>
      <c r="AL29" s="80" t="s">
        <v>1182</v>
      </c>
      <c r="AM29" s="80"/>
      <c r="AN29" s="80"/>
      <c r="AO29" s="82">
        <v>42361.412152777775</v>
      </c>
      <c r="AP29" s="85" t="s">
        <v>1306</v>
      </c>
      <c r="AQ29" s="80" t="b">
        <v>1</v>
      </c>
      <c r="AR29" s="80" t="b">
        <v>0</v>
      </c>
      <c r="AS29" s="80" t="b">
        <v>0</v>
      </c>
      <c r="AT29" s="80" t="s">
        <v>872</v>
      </c>
      <c r="AU29" s="80">
        <v>8</v>
      </c>
      <c r="AV29" s="80"/>
      <c r="AW29" s="80" t="b">
        <v>0</v>
      </c>
      <c r="AX29" s="80" t="s">
        <v>1411</v>
      </c>
      <c r="AY29" s="85" t="s">
        <v>1438</v>
      </c>
      <c r="AZ29" s="80" t="s">
        <v>66</v>
      </c>
      <c r="BA29" s="80" t="str">
        <f>REPLACE(INDEX(GroupVertices[Group],MATCH(Vertices[[#This Row],[Vertex]],GroupVertices[Vertex],0)),1,1,"")</f>
        <v>1</v>
      </c>
      <c r="BB29" s="48"/>
      <c r="BC29" s="48"/>
      <c r="BD29" s="48"/>
      <c r="BE29" s="48"/>
      <c r="BF29" s="48"/>
      <c r="BG29" s="48"/>
      <c r="BH29" s="121" t="s">
        <v>1867</v>
      </c>
      <c r="BI29" s="121" t="s">
        <v>1867</v>
      </c>
      <c r="BJ29" s="121" t="s">
        <v>1902</v>
      </c>
      <c r="BK29" s="121" t="s">
        <v>1902</v>
      </c>
      <c r="BL29" s="121">
        <v>0</v>
      </c>
      <c r="BM29" s="124">
        <v>0</v>
      </c>
      <c r="BN29" s="121">
        <v>1</v>
      </c>
      <c r="BO29" s="124">
        <v>2.7027027027027026</v>
      </c>
      <c r="BP29" s="121">
        <v>0</v>
      </c>
      <c r="BQ29" s="124">
        <v>0</v>
      </c>
      <c r="BR29" s="121">
        <v>36</v>
      </c>
      <c r="BS29" s="124">
        <v>97.29729729729729</v>
      </c>
      <c r="BT29" s="121">
        <v>37</v>
      </c>
      <c r="BU29" s="2"/>
      <c r="BV29" s="3"/>
      <c r="BW29" s="3"/>
      <c r="BX29" s="3"/>
      <c r="BY29" s="3"/>
    </row>
    <row r="30" spans="1:77" ht="41.45" customHeight="1">
      <c r="A30" s="66" t="s">
        <v>275</v>
      </c>
      <c r="C30" s="67"/>
      <c r="D30" s="67" t="s">
        <v>64</v>
      </c>
      <c r="E30" s="68">
        <v>172.24104509060263</v>
      </c>
      <c r="F30" s="70">
        <v>99.91076007795671</v>
      </c>
      <c r="G30" s="102" t="s">
        <v>456</v>
      </c>
      <c r="H30" s="67"/>
      <c r="I30" s="71" t="s">
        <v>275</v>
      </c>
      <c r="J30" s="72"/>
      <c r="K30" s="72"/>
      <c r="L30" s="71" t="s">
        <v>1571</v>
      </c>
      <c r="M30" s="75">
        <v>30.740691352959278</v>
      </c>
      <c r="N30" s="76">
        <v>5990.6611328125</v>
      </c>
      <c r="O30" s="76">
        <v>5262.7314453125</v>
      </c>
      <c r="P30" s="77"/>
      <c r="Q30" s="78"/>
      <c r="R30" s="78"/>
      <c r="S30" s="88"/>
      <c r="T30" s="48">
        <v>0</v>
      </c>
      <c r="U30" s="48">
        <v>1</v>
      </c>
      <c r="V30" s="49">
        <v>0</v>
      </c>
      <c r="W30" s="49">
        <v>0.003704</v>
      </c>
      <c r="X30" s="49">
        <v>0.006792</v>
      </c>
      <c r="Y30" s="49">
        <v>0.470422</v>
      </c>
      <c r="Z30" s="49">
        <v>0</v>
      </c>
      <c r="AA30" s="49">
        <v>0</v>
      </c>
      <c r="AB30" s="73">
        <v>30</v>
      </c>
      <c r="AC30" s="73"/>
      <c r="AD30" s="74"/>
      <c r="AE30" s="80" t="s">
        <v>937</v>
      </c>
      <c r="AF30" s="80">
        <v>101</v>
      </c>
      <c r="AG30" s="80">
        <v>80</v>
      </c>
      <c r="AH30" s="80">
        <v>37</v>
      </c>
      <c r="AI30" s="80">
        <v>155</v>
      </c>
      <c r="AJ30" s="80"/>
      <c r="AK30" s="80" t="s">
        <v>1068</v>
      </c>
      <c r="AL30" s="80" t="s">
        <v>1188</v>
      </c>
      <c r="AM30" s="85" t="s">
        <v>1253</v>
      </c>
      <c r="AN30" s="80"/>
      <c r="AO30" s="82">
        <v>43413.59364583333</v>
      </c>
      <c r="AP30" s="85" t="s">
        <v>1307</v>
      </c>
      <c r="AQ30" s="80" t="b">
        <v>1</v>
      </c>
      <c r="AR30" s="80" t="b">
        <v>0</v>
      </c>
      <c r="AS30" s="80" t="b">
        <v>0</v>
      </c>
      <c r="AT30" s="80" t="s">
        <v>872</v>
      </c>
      <c r="AU30" s="80">
        <v>0</v>
      </c>
      <c r="AV30" s="80"/>
      <c r="AW30" s="80" t="b">
        <v>0</v>
      </c>
      <c r="AX30" s="80" t="s">
        <v>1411</v>
      </c>
      <c r="AY30" s="85" t="s">
        <v>1439</v>
      </c>
      <c r="AZ30" s="80" t="s">
        <v>66</v>
      </c>
      <c r="BA30" s="80" t="str">
        <f>REPLACE(INDEX(GroupVertices[Group],MATCH(Vertices[[#This Row],[Vertex]],GroupVertices[Vertex],0)),1,1,"")</f>
        <v>1</v>
      </c>
      <c r="BB30" s="48"/>
      <c r="BC30" s="48"/>
      <c r="BD30" s="48"/>
      <c r="BE30" s="48"/>
      <c r="BF30" s="48"/>
      <c r="BG30" s="48"/>
      <c r="BH30" s="121" t="s">
        <v>1867</v>
      </c>
      <c r="BI30" s="121" t="s">
        <v>1867</v>
      </c>
      <c r="BJ30" s="121" t="s">
        <v>1902</v>
      </c>
      <c r="BK30" s="121" t="s">
        <v>1902</v>
      </c>
      <c r="BL30" s="121">
        <v>0</v>
      </c>
      <c r="BM30" s="124">
        <v>0</v>
      </c>
      <c r="BN30" s="121">
        <v>1</v>
      </c>
      <c r="BO30" s="124">
        <v>2.7027027027027026</v>
      </c>
      <c r="BP30" s="121">
        <v>0</v>
      </c>
      <c r="BQ30" s="124">
        <v>0</v>
      </c>
      <c r="BR30" s="121">
        <v>36</v>
      </c>
      <c r="BS30" s="124">
        <v>97.29729729729729</v>
      </c>
      <c r="BT30" s="121">
        <v>37</v>
      </c>
      <c r="BU30" s="2"/>
      <c r="BV30" s="3"/>
      <c r="BW30" s="3"/>
      <c r="BX30" s="3"/>
      <c r="BY30" s="3"/>
    </row>
    <row r="31" spans="1:77" ht="41.45" customHeight="1">
      <c r="A31" s="66" t="s">
        <v>276</v>
      </c>
      <c r="C31" s="67"/>
      <c r="D31" s="67" t="s">
        <v>64</v>
      </c>
      <c r="E31" s="68">
        <v>238.63126843657818</v>
      </c>
      <c r="F31" s="70">
        <v>99.33223920402092</v>
      </c>
      <c r="G31" s="102" t="s">
        <v>457</v>
      </c>
      <c r="H31" s="67"/>
      <c r="I31" s="71" t="s">
        <v>276</v>
      </c>
      <c r="J31" s="72"/>
      <c r="K31" s="72"/>
      <c r="L31" s="71" t="s">
        <v>1572</v>
      </c>
      <c r="M31" s="75">
        <v>223.54241460662632</v>
      </c>
      <c r="N31" s="76">
        <v>294.6745300292969</v>
      </c>
      <c r="O31" s="76">
        <v>3650.221435546875</v>
      </c>
      <c r="P31" s="77"/>
      <c r="Q31" s="78"/>
      <c r="R31" s="78"/>
      <c r="S31" s="88"/>
      <c r="T31" s="48">
        <v>0</v>
      </c>
      <c r="U31" s="48">
        <v>1</v>
      </c>
      <c r="V31" s="49">
        <v>0</v>
      </c>
      <c r="W31" s="49">
        <v>0.003704</v>
      </c>
      <c r="X31" s="49">
        <v>0.006792</v>
      </c>
      <c r="Y31" s="49">
        <v>0.470422</v>
      </c>
      <c r="Z31" s="49">
        <v>0</v>
      </c>
      <c r="AA31" s="49">
        <v>0</v>
      </c>
      <c r="AB31" s="73">
        <v>31</v>
      </c>
      <c r="AC31" s="73"/>
      <c r="AD31" s="74"/>
      <c r="AE31" s="80" t="s">
        <v>938</v>
      </c>
      <c r="AF31" s="80">
        <v>1107</v>
      </c>
      <c r="AG31" s="80">
        <v>268</v>
      </c>
      <c r="AH31" s="80">
        <v>1022</v>
      </c>
      <c r="AI31" s="80">
        <v>1158</v>
      </c>
      <c r="AJ31" s="80"/>
      <c r="AK31" s="80" t="s">
        <v>1069</v>
      </c>
      <c r="AL31" s="80" t="s">
        <v>1189</v>
      </c>
      <c r="AM31" s="80"/>
      <c r="AN31" s="80"/>
      <c r="AO31" s="82">
        <v>40410.38533564815</v>
      </c>
      <c r="AP31" s="80"/>
      <c r="AQ31" s="80" t="b">
        <v>0</v>
      </c>
      <c r="AR31" s="80" t="b">
        <v>0</v>
      </c>
      <c r="AS31" s="80" t="b">
        <v>1</v>
      </c>
      <c r="AT31" s="80" t="s">
        <v>872</v>
      </c>
      <c r="AU31" s="80">
        <v>10</v>
      </c>
      <c r="AV31" s="85" t="s">
        <v>1389</v>
      </c>
      <c r="AW31" s="80" t="b">
        <v>0</v>
      </c>
      <c r="AX31" s="80" t="s">
        <v>1411</v>
      </c>
      <c r="AY31" s="85" t="s">
        <v>1440</v>
      </c>
      <c r="AZ31" s="80" t="s">
        <v>66</v>
      </c>
      <c r="BA31" s="80" t="str">
        <f>REPLACE(INDEX(GroupVertices[Group],MATCH(Vertices[[#This Row],[Vertex]],GroupVertices[Vertex],0)),1,1,"")</f>
        <v>1</v>
      </c>
      <c r="BB31" s="48"/>
      <c r="BC31" s="48"/>
      <c r="BD31" s="48"/>
      <c r="BE31" s="48"/>
      <c r="BF31" s="48"/>
      <c r="BG31" s="48"/>
      <c r="BH31" s="121" t="s">
        <v>1867</v>
      </c>
      <c r="BI31" s="121" t="s">
        <v>1867</v>
      </c>
      <c r="BJ31" s="121" t="s">
        <v>1902</v>
      </c>
      <c r="BK31" s="121" t="s">
        <v>1902</v>
      </c>
      <c r="BL31" s="121">
        <v>0</v>
      </c>
      <c r="BM31" s="124">
        <v>0</v>
      </c>
      <c r="BN31" s="121">
        <v>1</v>
      </c>
      <c r="BO31" s="124">
        <v>2.7027027027027026</v>
      </c>
      <c r="BP31" s="121">
        <v>0</v>
      </c>
      <c r="BQ31" s="124">
        <v>0</v>
      </c>
      <c r="BR31" s="121">
        <v>36</v>
      </c>
      <c r="BS31" s="124">
        <v>97.29729729729729</v>
      </c>
      <c r="BT31" s="121">
        <v>37</v>
      </c>
      <c r="BU31" s="2"/>
      <c r="BV31" s="3"/>
      <c r="BW31" s="3"/>
      <c r="BX31" s="3"/>
      <c r="BY31" s="3"/>
    </row>
    <row r="32" spans="1:77" ht="41.45" customHeight="1">
      <c r="A32" s="66" t="s">
        <v>277</v>
      </c>
      <c r="C32" s="67"/>
      <c r="D32" s="67" t="s">
        <v>64</v>
      </c>
      <c r="E32" s="68">
        <v>206.1424357353561</v>
      </c>
      <c r="F32" s="70">
        <v>99.61534516360652</v>
      </c>
      <c r="G32" s="102" t="s">
        <v>458</v>
      </c>
      <c r="H32" s="67"/>
      <c r="I32" s="71" t="s">
        <v>277</v>
      </c>
      <c r="J32" s="72"/>
      <c r="K32" s="72"/>
      <c r="L32" s="71" t="s">
        <v>1573</v>
      </c>
      <c r="M32" s="75">
        <v>129.19263514206585</v>
      </c>
      <c r="N32" s="76">
        <v>599.7647705078125</v>
      </c>
      <c r="O32" s="76">
        <v>2717.264404296875</v>
      </c>
      <c r="P32" s="77"/>
      <c r="Q32" s="78"/>
      <c r="R32" s="78"/>
      <c r="S32" s="88"/>
      <c r="T32" s="48">
        <v>0</v>
      </c>
      <c r="U32" s="48">
        <v>1</v>
      </c>
      <c r="V32" s="49">
        <v>0</v>
      </c>
      <c r="W32" s="49">
        <v>0.003704</v>
      </c>
      <c r="X32" s="49">
        <v>0.006792</v>
      </c>
      <c r="Y32" s="49">
        <v>0.470422</v>
      </c>
      <c r="Z32" s="49">
        <v>0</v>
      </c>
      <c r="AA32" s="49">
        <v>0</v>
      </c>
      <c r="AB32" s="73">
        <v>32</v>
      </c>
      <c r="AC32" s="73"/>
      <c r="AD32" s="74"/>
      <c r="AE32" s="80" t="s">
        <v>939</v>
      </c>
      <c r="AF32" s="80">
        <v>384</v>
      </c>
      <c r="AG32" s="80">
        <v>176</v>
      </c>
      <c r="AH32" s="80">
        <v>2834</v>
      </c>
      <c r="AI32" s="80">
        <v>2130</v>
      </c>
      <c r="AJ32" s="80"/>
      <c r="AK32" s="80" t="s">
        <v>1070</v>
      </c>
      <c r="AL32" s="80"/>
      <c r="AM32" s="80"/>
      <c r="AN32" s="80"/>
      <c r="AO32" s="82">
        <v>40338.68855324074</v>
      </c>
      <c r="AP32" s="80"/>
      <c r="AQ32" s="80" t="b">
        <v>1</v>
      </c>
      <c r="AR32" s="80" t="b">
        <v>0</v>
      </c>
      <c r="AS32" s="80" t="b">
        <v>1</v>
      </c>
      <c r="AT32" s="80" t="s">
        <v>872</v>
      </c>
      <c r="AU32" s="80">
        <v>26</v>
      </c>
      <c r="AV32" s="85" t="s">
        <v>1389</v>
      </c>
      <c r="AW32" s="80" t="b">
        <v>0</v>
      </c>
      <c r="AX32" s="80" t="s">
        <v>1411</v>
      </c>
      <c r="AY32" s="85" t="s">
        <v>1441</v>
      </c>
      <c r="AZ32" s="80" t="s">
        <v>66</v>
      </c>
      <c r="BA32" s="80" t="str">
        <f>REPLACE(INDEX(GroupVertices[Group],MATCH(Vertices[[#This Row],[Vertex]],GroupVertices[Vertex],0)),1,1,"")</f>
        <v>1</v>
      </c>
      <c r="BB32" s="48"/>
      <c r="BC32" s="48"/>
      <c r="BD32" s="48"/>
      <c r="BE32" s="48"/>
      <c r="BF32" s="48"/>
      <c r="BG32" s="48"/>
      <c r="BH32" s="121" t="s">
        <v>1867</v>
      </c>
      <c r="BI32" s="121" t="s">
        <v>1867</v>
      </c>
      <c r="BJ32" s="121" t="s">
        <v>1902</v>
      </c>
      <c r="BK32" s="121" t="s">
        <v>1902</v>
      </c>
      <c r="BL32" s="121">
        <v>0</v>
      </c>
      <c r="BM32" s="124">
        <v>0</v>
      </c>
      <c r="BN32" s="121">
        <v>1</v>
      </c>
      <c r="BO32" s="124">
        <v>2.7027027027027026</v>
      </c>
      <c r="BP32" s="121">
        <v>0</v>
      </c>
      <c r="BQ32" s="124">
        <v>0</v>
      </c>
      <c r="BR32" s="121">
        <v>36</v>
      </c>
      <c r="BS32" s="124">
        <v>97.29729729729729</v>
      </c>
      <c r="BT32" s="121">
        <v>37</v>
      </c>
      <c r="BU32" s="2"/>
      <c r="BV32" s="3"/>
      <c r="BW32" s="3"/>
      <c r="BX32" s="3"/>
      <c r="BY32" s="3"/>
    </row>
    <row r="33" spans="1:77" ht="41.45" customHeight="1">
      <c r="A33" s="66" t="s">
        <v>278</v>
      </c>
      <c r="C33" s="67"/>
      <c r="D33" s="67" t="s">
        <v>64</v>
      </c>
      <c r="E33" s="68">
        <v>275.0046354825116</v>
      </c>
      <c r="F33" s="70">
        <v>99.0152836188327</v>
      </c>
      <c r="G33" s="102" t="s">
        <v>459</v>
      </c>
      <c r="H33" s="67"/>
      <c r="I33" s="71" t="s">
        <v>278</v>
      </c>
      <c r="J33" s="72"/>
      <c r="K33" s="72"/>
      <c r="L33" s="71" t="s">
        <v>1574</v>
      </c>
      <c r="M33" s="75">
        <v>329.17314596368857</v>
      </c>
      <c r="N33" s="76">
        <v>2485.340576171875</v>
      </c>
      <c r="O33" s="76">
        <v>9328.6767578125</v>
      </c>
      <c r="P33" s="77"/>
      <c r="Q33" s="78"/>
      <c r="R33" s="78"/>
      <c r="S33" s="88"/>
      <c r="T33" s="48">
        <v>0</v>
      </c>
      <c r="U33" s="48">
        <v>1</v>
      </c>
      <c r="V33" s="49">
        <v>0</v>
      </c>
      <c r="W33" s="49">
        <v>0.003704</v>
      </c>
      <c r="X33" s="49">
        <v>0.006792</v>
      </c>
      <c r="Y33" s="49">
        <v>0.470422</v>
      </c>
      <c r="Z33" s="49">
        <v>0</v>
      </c>
      <c r="AA33" s="49">
        <v>0</v>
      </c>
      <c r="AB33" s="73">
        <v>33</v>
      </c>
      <c r="AC33" s="73"/>
      <c r="AD33" s="74"/>
      <c r="AE33" s="80" t="s">
        <v>940</v>
      </c>
      <c r="AF33" s="80">
        <v>743</v>
      </c>
      <c r="AG33" s="80">
        <v>371</v>
      </c>
      <c r="AH33" s="80">
        <v>4678</v>
      </c>
      <c r="AI33" s="80">
        <v>6199</v>
      </c>
      <c r="AJ33" s="80"/>
      <c r="AK33" s="80" t="s">
        <v>1071</v>
      </c>
      <c r="AL33" s="80"/>
      <c r="AM33" s="80"/>
      <c r="AN33" s="80"/>
      <c r="AO33" s="82">
        <v>41093.84685185185</v>
      </c>
      <c r="AP33" s="85" t="s">
        <v>1308</v>
      </c>
      <c r="AQ33" s="80" t="b">
        <v>1</v>
      </c>
      <c r="AR33" s="80" t="b">
        <v>0</v>
      </c>
      <c r="AS33" s="80" t="b">
        <v>0</v>
      </c>
      <c r="AT33" s="80" t="s">
        <v>872</v>
      </c>
      <c r="AU33" s="80">
        <v>31</v>
      </c>
      <c r="AV33" s="85" t="s">
        <v>1389</v>
      </c>
      <c r="AW33" s="80" t="b">
        <v>0</v>
      </c>
      <c r="AX33" s="80" t="s">
        <v>1411</v>
      </c>
      <c r="AY33" s="85" t="s">
        <v>1442</v>
      </c>
      <c r="AZ33" s="80" t="s">
        <v>66</v>
      </c>
      <c r="BA33" s="80" t="str">
        <f>REPLACE(INDEX(GroupVertices[Group],MATCH(Vertices[[#This Row],[Vertex]],GroupVertices[Vertex],0)),1,1,"")</f>
        <v>1</v>
      </c>
      <c r="BB33" s="48"/>
      <c r="BC33" s="48"/>
      <c r="BD33" s="48"/>
      <c r="BE33" s="48"/>
      <c r="BF33" s="48"/>
      <c r="BG33" s="48"/>
      <c r="BH33" s="121" t="s">
        <v>1867</v>
      </c>
      <c r="BI33" s="121" t="s">
        <v>1867</v>
      </c>
      <c r="BJ33" s="121" t="s">
        <v>1902</v>
      </c>
      <c r="BK33" s="121" t="s">
        <v>1902</v>
      </c>
      <c r="BL33" s="121">
        <v>0</v>
      </c>
      <c r="BM33" s="124">
        <v>0</v>
      </c>
      <c r="BN33" s="121">
        <v>1</v>
      </c>
      <c r="BO33" s="124">
        <v>2.7027027027027026</v>
      </c>
      <c r="BP33" s="121">
        <v>0</v>
      </c>
      <c r="BQ33" s="124">
        <v>0</v>
      </c>
      <c r="BR33" s="121">
        <v>36</v>
      </c>
      <c r="BS33" s="124">
        <v>97.29729729729729</v>
      </c>
      <c r="BT33" s="121">
        <v>37</v>
      </c>
      <c r="BU33" s="2"/>
      <c r="BV33" s="3"/>
      <c r="BW33" s="3"/>
      <c r="BX33" s="3"/>
      <c r="BY33" s="3"/>
    </row>
    <row r="34" spans="1:77" ht="41.45" customHeight="1">
      <c r="A34" s="66" t="s">
        <v>279</v>
      </c>
      <c r="C34" s="67"/>
      <c r="D34" s="67" t="s">
        <v>64</v>
      </c>
      <c r="E34" s="68">
        <v>845.3249051833122</v>
      </c>
      <c r="F34" s="70">
        <v>94.04554313262899</v>
      </c>
      <c r="G34" s="102" t="s">
        <v>460</v>
      </c>
      <c r="H34" s="67"/>
      <c r="I34" s="71" t="s">
        <v>279</v>
      </c>
      <c r="J34" s="72"/>
      <c r="K34" s="72"/>
      <c r="L34" s="71" t="s">
        <v>1575</v>
      </c>
      <c r="M34" s="75">
        <v>1985.4219919991795</v>
      </c>
      <c r="N34" s="76">
        <v>5860.4423828125</v>
      </c>
      <c r="O34" s="76">
        <v>2160.5068359375</v>
      </c>
      <c r="P34" s="77"/>
      <c r="Q34" s="78"/>
      <c r="R34" s="78"/>
      <c r="S34" s="88"/>
      <c r="T34" s="48">
        <v>0</v>
      </c>
      <c r="U34" s="48">
        <v>1</v>
      </c>
      <c r="V34" s="49">
        <v>0</v>
      </c>
      <c r="W34" s="49">
        <v>0.003704</v>
      </c>
      <c r="X34" s="49">
        <v>0.006792</v>
      </c>
      <c r="Y34" s="49">
        <v>0.470422</v>
      </c>
      <c r="Z34" s="49">
        <v>0</v>
      </c>
      <c r="AA34" s="49">
        <v>0</v>
      </c>
      <c r="AB34" s="73">
        <v>34</v>
      </c>
      <c r="AC34" s="73"/>
      <c r="AD34" s="74"/>
      <c r="AE34" s="80" t="s">
        <v>279</v>
      </c>
      <c r="AF34" s="80">
        <v>1122</v>
      </c>
      <c r="AG34" s="80">
        <v>1986</v>
      </c>
      <c r="AH34" s="80">
        <v>15539</v>
      </c>
      <c r="AI34" s="80">
        <v>5057</v>
      </c>
      <c r="AJ34" s="80"/>
      <c r="AK34" s="80" t="s">
        <v>1072</v>
      </c>
      <c r="AL34" s="80" t="s">
        <v>1190</v>
      </c>
      <c r="AM34" s="80"/>
      <c r="AN34" s="80"/>
      <c r="AO34" s="82">
        <v>39573.65773148148</v>
      </c>
      <c r="AP34" s="80"/>
      <c r="AQ34" s="80" t="b">
        <v>1</v>
      </c>
      <c r="AR34" s="80" t="b">
        <v>0</v>
      </c>
      <c r="AS34" s="80" t="b">
        <v>0</v>
      </c>
      <c r="AT34" s="80" t="s">
        <v>872</v>
      </c>
      <c r="AU34" s="80">
        <v>61</v>
      </c>
      <c r="AV34" s="85" t="s">
        <v>1389</v>
      </c>
      <c r="AW34" s="80" t="b">
        <v>0</v>
      </c>
      <c r="AX34" s="80" t="s">
        <v>1411</v>
      </c>
      <c r="AY34" s="85" t="s">
        <v>1443</v>
      </c>
      <c r="AZ34" s="80" t="s">
        <v>66</v>
      </c>
      <c r="BA34" s="80" t="str">
        <f>REPLACE(INDEX(GroupVertices[Group],MATCH(Vertices[[#This Row],[Vertex]],GroupVertices[Vertex],0)),1,1,"")</f>
        <v>1</v>
      </c>
      <c r="BB34" s="48"/>
      <c r="BC34" s="48"/>
      <c r="BD34" s="48"/>
      <c r="BE34" s="48"/>
      <c r="BF34" s="48"/>
      <c r="BG34" s="48"/>
      <c r="BH34" s="121" t="s">
        <v>1867</v>
      </c>
      <c r="BI34" s="121" t="s">
        <v>1867</v>
      </c>
      <c r="BJ34" s="121" t="s">
        <v>1902</v>
      </c>
      <c r="BK34" s="121" t="s">
        <v>1902</v>
      </c>
      <c r="BL34" s="121">
        <v>0</v>
      </c>
      <c r="BM34" s="124">
        <v>0</v>
      </c>
      <c r="BN34" s="121">
        <v>1</v>
      </c>
      <c r="BO34" s="124">
        <v>2.7027027027027026</v>
      </c>
      <c r="BP34" s="121">
        <v>0</v>
      </c>
      <c r="BQ34" s="124">
        <v>0</v>
      </c>
      <c r="BR34" s="121">
        <v>36</v>
      </c>
      <c r="BS34" s="124">
        <v>97.29729729729729</v>
      </c>
      <c r="BT34" s="121">
        <v>37</v>
      </c>
      <c r="BU34" s="2"/>
      <c r="BV34" s="3"/>
      <c r="BW34" s="3"/>
      <c r="BX34" s="3"/>
      <c r="BY34" s="3"/>
    </row>
    <row r="35" spans="1:77" ht="41.45" customHeight="1">
      <c r="A35" s="66" t="s">
        <v>280</v>
      </c>
      <c r="C35" s="67"/>
      <c r="D35" s="67" t="s">
        <v>64</v>
      </c>
      <c r="E35" s="68">
        <v>868.9852507374632</v>
      </c>
      <c r="F35" s="70">
        <v>93.83936814032208</v>
      </c>
      <c r="G35" s="102" t="s">
        <v>461</v>
      </c>
      <c r="H35" s="67"/>
      <c r="I35" s="71" t="s">
        <v>280</v>
      </c>
      <c r="J35" s="72"/>
      <c r="K35" s="72"/>
      <c r="L35" s="71" t="s">
        <v>1576</v>
      </c>
      <c r="M35" s="75">
        <v>2054.1332444353266</v>
      </c>
      <c r="N35" s="76">
        <v>4452.93359375</v>
      </c>
      <c r="O35" s="76">
        <v>2698.056396484375</v>
      </c>
      <c r="P35" s="77"/>
      <c r="Q35" s="78"/>
      <c r="R35" s="78"/>
      <c r="S35" s="88"/>
      <c r="T35" s="48">
        <v>0</v>
      </c>
      <c r="U35" s="48">
        <v>1</v>
      </c>
      <c r="V35" s="49">
        <v>0</v>
      </c>
      <c r="W35" s="49">
        <v>0.003704</v>
      </c>
      <c r="X35" s="49">
        <v>0.006792</v>
      </c>
      <c r="Y35" s="49">
        <v>0.470422</v>
      </c>
      <c r="Z35" s="49">
        <v>0</v>
      </c>
      <c r="AA35" s="49">
        <v>0</v>
      </c>
      <c r="AB35" s="73">
        <v>35</v>
      </c>
      <c r="AC35" s="73"/>
      <c r="AD35" s="74"/>
      <c r="AE35" s="80" t="s">
        <v>941</v>
      </c>
      <c r="AF35" s="80">
        <v>822</v>
      </c>
      <c r="AG35" s="80">
        <v>2053</v>
      </c>
      <c r="AH35" s="80">
        <v>1162</v>
      </c>
      <c r="AI35" s="80">
        <v>918</v>
      </c>
      <c r="AJ35" s="80"/>
      <c r="AK35" s="80" t="s">
        <v>1073</v>
      </c>
      <c r="AL35" s="80" t="s">
        <v>1191</v>
      </c>
      <c r="AM35" s="85" t="s">
        <v>1254</v>
      </c>
      <c r="AN35" s="80"/>
      <c r="AO35" s="82">
        <v>40134.84373842592</v>
      </c>
      <c r="AP35" s="85" t="s">
        <v>1309</v>
      </c>
      <c r="AQ35" s="80" t="b">
        <v>0</v>
      </c>
      <c r="AR35" s="80" t="b">
        <v>0</v>
      </c>
      <c r="AS35" s="80" t="b">
        <v>1</v>
      </c>
      <c r="AT35" s="80" t="s">
        <v>872</v>
      </c>
      <c r="AU35" s="80">
        <v>13</v>
      </c>
      <c r="AV35" s="85" t="s">
        <v>1392</v>
      </c>
      <c r="AW35" s="80" t="b">
        <v>0</v>
      </c>
      <c r="AX35" s="80" t="s">
        <v>1411</v>
      </c>
      <c r="AY35" s="85" t="s">
        <v>1444</v>
      </c>
      <c r="AZ35" s="80" t="s">
        <v>66</v>
      </c>
      <c r="BA35" s="80" t="str">
        <f>REPLACE(INDEX(GroupVertices[Group],MATCH(Vertices[[#This Row],[Vertex]],GroupVertices[Vertex],0)),1,1,"")</f>
        <v>1</v>
      </c>
      <c r="BB35" s="48"/>
      <c r="BC35" s="48"/>
      <c r="BD35" s="48"/>
      <c r="BE35" s="48"/>
      <c r="BF35" s="48"/>
      <c r="BG35" s="48"/>
      <c r="BH35" s="121" t="s">
        <v>1867</v>
      </c>
      <c r="BI35" s="121" t="s">
        <v>1867</v>
      </c>
      <c r="BJ35" s="121" t="s">
        <v>1902</v>
      </c>
      <c r="BK35" s="121" t="s">
        <v>1902</v>
      </c>
      <c r="BL35" s="121">
        <v>0</v>
      </c>
      <c r="BM35" s="124">
        <v>0</v>
      </c>
      <c r="BN35" s="121">
        <v>1</v>
      </c>
      <c r="BO35" s="124">
        <v>2.7027027027027026</v>
      </c>
      <c r="BP35" s="121">
        <v>0</v>
      </c>
      <c r="BQ35" s="124">
        <v>0</v>
      </c>
      <c r="BR35" s="121">
        <v>36</v>
      </c>
      <c r="BS35" s="124">
        <v>97.29729729729729</v>
      </c>
      <c r="BT35" s="121">
        <v>37</v>
      </c>
      <c r="BU35" s="2"/>
      <c r="BV35" s="3"/>
      <c r="BW35" s="3"/>
      <c r="BX35" s="3"/>
      <c r="BY35" s="3"/>
    </row>
    <row r="36" spans="1:77" ht="41.45" customHeight="1">
      <c r="A36" s="66" t="s">
        <v>281</v>
      </c>
      <c r="C36" s="67"/>
      <c r="D36" s="67" t="s">
        <v>64</v>
      </c>
      <c r="E36" s="68">
        <v>213.91150442477877</v>
      </c>
      <c r="F36" s="70">
        <v>99.54764591240126</v>
      </c>
      <c r="G36" s="102" t="s">
        <v>462</v>
      </c>
      <c r="H36" s="67"/>
      <c r="I36" s="71" t="s">
        <v>281</v>
      </c>
      <c r="J36" s="72"/>
      <c r="K36" s="72"/>
      <c r="L36" s="71" t="s">
        <v>1577</v>
      </c>
      <c r="M36" s="75">
        <v>151.75453892706943</v>
      </c>
      <c r="N36" s="76">
        <v>4030.336181640625</v>
      </c>
      <c r="O36" s="76">
        <v>9641.21875</v>
      </c>
      <c r="P36" s="77"/>
      <c r="Q36" s="78"/>
      <c r="R36" s="78"/>
      <c r="S36" s="88"/>
      <c r="T36" s="48">
        <v>0</v>
      </c>
      <c r="U36" s="48">
        <v>1</v>
      </c>
      <c r="V36" s="49">
        <v>0</v>
      </c>
      <c r="W36" s="49">
        <v>0.003704</v>
      </c>
      <c r="X36" s="49">
        <v>0.006792</v>
      </c>
      <c r="Y36" s="49">
        <v>0.470422</v>
      </c>
      <c r="Z36" s="49">
        <v>0</v>
      </c>
      <c r="AA36" s="49">
        <v>0</v>
      </c>
      <c r="AB36" s="73">
        <v>36</v>
      </c>
      <c r="AC36" s="73"/>
      <c r="AD36" s="74"/>
      <c r="AE36" s="80" t="s">
        <v>942</v>
      </c>
      <c r="AF36" s="80">
        <v>537</v>
      </c>
      <c r="AG36" s="80">
        <v>198</v>
      </c>
      <c r="AH36" s="80">
        <v>1377</v>
      </c>
      <c r="AI36" s="80">
        <v>3814</v>
      </c>
      <c r="AJ36" s="80"/>
      <c r="AK36" s="80" t="s">
        <v>1074</v>
      </c>
      <c r="AL36" s="80" t="s">
        <v>1192</v>
      </c>
      <c r="AM36" s="80"/>
      <c r="AN36" s="80"/>
      <c r="AO36" s="82">
        <v>42484.363229166665</v>
      </c>
      <c r="AP36" s="85" t="s">
        <v>1310</v>
      </c>
      <c r="AQ36" s="80" t="b">
        <v>0</v>
      </c>
      <c r="AR36" s="80" t="b">
        <v>0</v>
      </c>
      <c r="AS36" s="80" t="b">
        <v>0</v>
      </c>
      <c r="AT36" s="80" t="s">
        <v>872</v>
      </c>
      <c r="AU36" s="80">
        <v>5</v>
      </c>
      <c r="AV36" s="85" t="s">
        <v>1389</v>
      </c>
      <c r="AW36" s="80" t="b">
        <v>0</v>
      </c>
      <c r="AX36" s="80" t="s">
        <v>1411</v>
      </c>
      <c r="AY36" s="85" t="s">
        <v>1445</v>
      </c>
      <c r="AZ36" s="80" t="s">
        <v>66</v>
      </c>
      <c r="BA36" s="80" t="str">
        <f>REPLACE(INDEX(GroupVertices[Group],MATCH(Vertices[[#This Row],[Vertex]],GroupVertices[Vertex],0)),1,1,"")</f>
        <v>1</v>
      </c>
      <c r="BB36" s="48"/>
      <c r="BC36" s="48"/>
      <c r="BD36" s="48"/>
      <c r="BE36" s="48"/>
      <c r="BF36" s="48"/>
      <c r="BG36" s="48"/>
      <c r="BH36" s="121" t="s">
        <v>1867</v>
      </c>
      <c r="BI36" s="121" t="s">
        <v>1867</v>
      </c>
      <c r="BJ36" s="121" t="s">
        <v>1902</v>
      </c>
      <c r="BK36" s="121" t="s">
        <v>1902</v>
      </c>
      <c r="BL36" s="121">
        <v>0</v>
      </c>
      <c r="BM36" s="124">
        <v>0</v>
      </c>
      <c r="BN36" s="121">
        <v>1</v>
      </c>
      <c r="BO36" s="124">
        <v>2.7027027027027026</v>
      </c>
      <c r="BP36" s="121">
        <v>0</v>
      </c>
      <c r="BQ36" s="124">
        <v>0</v>
      </c>
      <c r="BR36" s="121">
        <v>36</v>
      </c>
      <c r="BS36" s="124">
        <v>97.29729729729729</v>
      </c>
      <c r="BT36" s="121">
        <v>37</v>
      </c>
      <c r="BU36" s="2"/>
      <c r="BV36" s="3"/>
      <c r="BW36" s="3"/>
      <c r="BX36" s="3"/>
      <c r="BY36" s="3"/>
    </row>
    <row r="37" spans="1:77" ht="41.45" customHeight="1">
      <c r="A37" s="66" t="s">
        <v>282</v>
      </c>
      <c r="C37" s="67"/>
      <c r="D37" s="67" t="s">
        <v>64</v>
      </c>
      <c r="E37" s="68">
        <v>364.3489254108723</v>
      </c>
      <c r="F37" s="70">
        <v>98.23674222997231</v>
      </c>
      <c r="G37" s="102" t="s">
        <v>463</v>
      </c>
      <c r="H37" s="67"/>
      <c r="I37" s="71" t="s">
        <v>282</v>
      </c>
      <c r="J37" s="72"/>
      <c r="K37" s="72"/>
      <c r="L37" s="71" t="s">
        <v>1578</v>
      </c>
      <c r="M37" s="75">
        <v>588.6350394912299</v>
      </c>
      <c r="N37" s="76">
        <v>6067.01806640625</v>
      </c>
      <c r="O37" s="76">
        <v>7526.5302734375</v>
      </c>
      <c r="P37" s="77"/>
      <c r="Q37" s="78"/>
      <c r="R37" s="78"/>
      <c r="S37" s="88"/>
      <c r="T37" s="48">
        <v>0</v>
      </c>
      <c r="U37" s="48">
        <v>1</v>
      </c>
      <c r="V37" s="49">
        <v>0</v>
      </c>
      <c r="W37" s="49">
        <v>0.003704</v>
      </c>
      <c r="X37" s="49">
        <v>0.006792</v>
      </c>
      <c r="Y37" s="49">
        <v>0.470422</v>
      </c>
      <c r="Z37" s="49">
        <v>0</v>
      </c>
      <c r="AA37" s="49">
        <v>0</v>
      </c>
      <c r="AB37" s="73">
        <v>37</v>
      </c>
      <c r="AC37" s="73"/>
      <c r="AD37" s="74"/>
      <c r="AE37" s="80" t="s">
        <v>943</v>
      </c>
      <c r="AF37" s="80">
        <v>2093</v>
      </c>
      <c r="AG37" s="80">
        <v>624</v>
      </c>
      <c r="AH37" s="80">
        <v>965</v>
      </c>
      <c r="AI37" s="80">
        <v>1485</v>
      </c>
      <c r="AJ37" s="80"/>
      <c r="AK37" s="80" t="s">
        <v>1075</v>
      </c>
      <c r="AL37" s="80" t="s">
        <v>1193</v>
      </c>
      <c r="AM37" s="85" t="s">
        <v>1255</v>
      </c>
      <c r="AN37" s="80"/>
      <c r="AO37" s="82">
        <v>41576.89554398148</v>
      </c>
      <c r="AP37" s="85" t="s">
        <v>1311</v>
      </c>
      <c r="AQ37" s="80" t="b">
        <v>1</v>
      </c>
      <c r="AR37" s="80" t="b">
        <v>0</v>
      </c>
      <c r="AS37" s="80" t="b">
        <v>1</v>
      </c>
      <c r="AT37" s="80" t="s">
        <v>872</v>
      </c>
      <c r="AU37" s="80">
        <v>5</v>
      </c>
      <c r="AV37" s="85" t="s">
        <v>1389</v>
      </c>
      <c r="AW37" s="80" t="b">
        <v>0</v>
      </c>
      <c r="AX37" s="80" t="s">
        <v>1411</v>
      </c>
      <c r="AY37" s="85" t="s">
        <v>1446</v>
      </c>
      <c r="AZ37" s="80" t="s">
        <v>66</v>
      </c>
      <c r="BA37" s="80" t="str">
        <f>REPLACE(INDEX(GroupVertices[Group],MATCH(Vertices[[#This Row],[Vertex]],GroupVertices[Vertex],0)),1,1,"")</f>
        <v>1</v>
      </c>
      <c r="BB37" s="48"/>
      <c r="BC37" s="48"/>
      <c r="BD37" s="48"/>
      <c r="BE37" s="48"/>
      <c r="BF37" s="48"/>
      <c r="BG37" s="48"/>
      <c r="BH37" s="121" t="s">
        <v>1867</v>
      </c>
      <c r="BI37" s="121" t="s">
        <v>1867</v>
      </c>
      <c r="BJ37" s="121" t="s">
        <v>1902</v>
      </c>
      <c r="BK37" s="121" t="s">
        <v>1902</v>
      </c>
      <c r="BL37" s="121">
        <v>0</v>
      </c>
      <c r="BM37" s="124">
        <v>0</v>
      </c>
      <c r="BN37" s="121">
        <v>1</v>
      </c>
      <c r="BO37" s="124">
        <v>2.7027027027027026</v>
      </c>
      <c r="BP37" s="121">
        <v>0</v>
      </c>
      <c r="BQ37" s="124">
        <v>0</v>
      </c>
      <c r="BR37" s="121">
        <v>36</v>
      </c>
      <c r="BS37" s="124">
        <v>97.29729729729729</v>
      </c>
      <c r="BT37" s="121">
        <v>37</v>
      </c>
      <c r="BU37" s="2"/>
      <c r="BV37" s="3"/>
      <c r="BW37" s="3"/>
      <c r="BX37" s="3"/>
      <c r="BY37" s="3"/>
    </row>
    <row r="38" spans="1:77" ht="41.45" customHeight="1">
      <c r="A38" s="66" t="s">
        <v>283</v>
      </c>
      <c r="C38" s="67"/>
      <c r="D38" s="67" t="s">
        <v>64</v>
      </c>
      <c r="E38" s="68">
        <v>259.8196375895491</v>
      </c>
      <c r="F38" s="70">
        <v>99.14760488255206</v>
      </c>
      <c r="G38" s="102" t="s">
        <v>464</v>
      </c>
      <c r="H38" s="67"/>
      <c r="I38" s="71" t="s">
        <v>283</v>
      </c>
      <c r="J38" s="72"/>
      <c r="K38" s="72"/>
      <c r="L38" s="71" t="s">
        <v>1579</v>
      </c>
      <c r="M38" s="75">
        <v>285.0748794748179</v>
      </c>
      <c r="N38" s="76">
        <v>2818.12744140625</v>
      </c>
      <c r="O38" s="76">
        <v>1484.74560546875</v>
      </c>
      <c r="P38" s="77"/>
      <c r="Q38" s="78"/>
      <c r="R38" s="78"/>
      <c r="S38" s="88"/>
      <c r="T38" s="48">
        <v>0</v>
      </c>
      <c r="U38" s="48">
        <v>1</v>
      </c>
      <c r="V38" s="49">
        <v>0</v>
      </c>
      <c r="W38" s="49">
        <v>0.003704</v>
      </c>
      <c r="X38" s="49">
        <v>0.006792</v>
      </c>
      <c r="Y38" s="49">
        <v>0.470422</v>
      </c>
      <c r="Z38" s="49">
        <v>0</v>
      </c>
      <c r="AA38" s="49">
        <v>0</v>
      </c>
      <c r="AB38" s="73">
        <v>38</v>
      </c>
      <c r="AC38" s="73"/>
      <c r="AD38" s="74"/>
      <c r="AE38" s="80" t="s">
        <v>944</v>
      </c>
      <c r="AF38" s="80">
        <v>895</v>
      </c>
      <c r="AG38" s="80">
        <v>328</v>
      </c>
      <c r="AH38" s="80">
        <v>543</v>
      </c>
      <c r="AI38" s="80">
        <v>5743</v>
      </c>
      <c r="AJ38" s="80"/>
      <c r="AK38" s="80" t="s">
        <v>1076</v>
      </c>
      <c r="AL38" s="80" t="s">
        <v>1194</v>
      </c>
      <c r="AM38" s="80"/>
      <c r="AN38" s="80"/>
      <c r="AO38" s="82">
        <v>41945.358090277776</v>
      </c>
      <c r="AP38" s="85" t="s">
        <v>1312</v>
      </c>
      <c r="AQ38" s="80" t="b">
        <v>1</v>
      </c>
      <c r="AR38" s="80" t="b">
        <v>0</v>
      </c>
      <c r="AS38" s="80" t="b">
        <v>0</v>
      </c>
      <c r="AT38" s="80" t="s">
        <v>1387</v>
      </c>
      <c r="AU38" s="80">
        <v>11</v>
      </c>
      <c r="AV38" s="85" t="s">
        <v>1389</v>
      </c>
      <c r="AW38" s="80" t="b">
        <v>0</v>
      </c>
      <c r="AX38" s="80" t="s">
        <v>1411</v>
      </c>
      <c r="AY38" s="85" t="s">
        <v>1447</v>
      </c>
      <c r="AZ38" s="80" t="s">
        <v>66</v>
      </c>
      <c r="BA38" s="80" t="str">
        <f>REPLACE(INDEX(GroupVertices[Group],MATCH(Vertices[[#This Row],[Vertex]],GroupVertices[Vertex],0)),1,1,"")</f>
        <v>1</v>
      </c>
      <c r="BB38" s="48"/>
      <c r="BC38" s="48"/>
      <c r="BD38" s="48"/>
      <c r="BE38" s="48"/>
      <c r="BF38" s="48"/>
      <c r="BG38" s="48"/>
      <c r="BH38" s="121" t="s">
        <v>1867</v>
      </c>
      <c r="BI38" s="121" t="s">
        <v>1867</v>
      </c>
      <c r="BJ38" s="121" t="s">
        <v>1902</v>
      </c>
      <c r="BK38" s="121" t="s">
        <v>1902</v>
      </c>
      <c r="BL38" s="121">
        <v>0</v>
      </c>
      <c r="BM38" s="124">
        <v>0</v>
      </c>
      <c r="BN38" s="121">
        <v>1</v>
      </c>
      <c r="BO38" s="124">
        <v>2.7027027027027026</v>
      </c>
      <c r="BP38" s="121">
        <v>0</v>
      </c>
      <c r="BQ38" s="124">
        <v>0</v>
      </c>
      <c r="BR38" s="121">
        <v>36</v>
      </c>
      <c r="BS38" s="124">
        <v>97.29729729729729</v>
      </c>
      <c r="BT38" s="121">
        <v>37</v>
      </c>
      <c r="BU38" s="2"/>
      <c r="BV38" s="3"/>
      <c r="BW38" s="3"/>
      <c r="BX38" s="3"/>
      <c r="BY38" s="3"/>
    </row>
    <row r="39" spans="1:77" ht="41.45" customHeight="1">
      <c r="A39" s="66" t="s">
        <v>284</v>
      </c>
      <c r="C39" s="67"/>
      <c r="D39" s="67" t="s">
        <v>64</v>
      </c>
      <c r="E39" s="68">
        <v>272.1795195954488</v>
      </c>
      <c r="F39" s="70">
        <v>99.03990152836188</v>
      </c>
      <c r="G39" s="102" t="s">
        <v>465</v>
      </c>
      <c r="H39" s="67"/>
      <c r="I39" s="71" t="s">
        <v>284</v>
      </c>
      <c r="J39" s="72"/>
      <c r="K39" s="72"/>
      <c r="L39" s="71" t="s">
        <v>1580</v>
      </c>
      <c r="M39" s="75">
        <v>320.9688173145964</v>
      </c>
      <c r="N39" s="76">
        <v>1399.51171875</v>
      </c>
      <c r="O39" s="76">
        <v>7307.06201171875</v>
      </c>
      <c r="P39" s="77"/>
      <c r="Q39" s="78"/>
      <c r="R39" s="78"/>
      <c r="S39" s="88"/>
      <c r="T39" s="48">
        <v>0</v>
      </c>
      <c r="U39" s="48">
        <v>1</v>
      </c>
      <c r="V39" s="49">
        <v>0</v>
      </c>
      <c r="W39" s="49">
        <v>0.003704</v>
      </c>
      <c r="X39" s="49">
        <v>0.006792</v>
      </c>
      <c r="Y39" s="49">
        <v>0.470422</v>
      </c>
      <c r="Z39" s="49">
        <v>0</v>
      </c>
      <c r="AA39" s="49">
        <v>0</v>
      </c>
      <c r="AB39" s="73">
        <v>39</v>
      </c>
      <c r="AC39" s="73"/>
      <c r="AD39" s="74"/>
      <c r="AE39" s="80" t="s">
        <v>945</v>
      </c>
      <c r="AF39" s="80">
        <v>248</v>
      </c>
      <c r="AG39" s="80">
        <v>363</v>
      </c>
      <c r="AH39" s="80">
        <v>1520</v>
      </c>
      <c r="AI39" s="80">
        <v>5183</v>
      </c>
      <c r="AJ39" s="80"/>
      <c r="AK39" s="80" t="s">
        <v>1077</v>
      </c>
      <c r="AL39" s="80" t="s">
        <v>1191</v>
      </c>
      <c r="AM39" s="80"/>
      <c r="AN39" s="80"/>
      <c r="AO39" s="82">
        <v>42304.92570601852</v>
      </c>
      <c r="AP39" s="85" t="s">
        <v>1313</v>
      </c>
      <c r="AQ39" s="80" t="b">
        <v>1</v>
      </c>
      <c r="AR39" s="80" t="b">
        <v>0</v>
      </c>
      <c r="AS39" s="80" t="b">
        <v>0</v>
      </c>
      <c r="AT39" s="80" t="s">
        <v>1386</v>
      </c>
      <c r="AU39" s="80">
        <v>4</v>
      </c>
      <c r="AV39" s="85" t="s">
        <v>1389</v>
      </c>
      <c r="AW39" s="80" t="b">
        <v>0</v>
      </c>
      <c r="AX39" s="80" t="s">
        <v>1411</v>
      </c>
      <c r="AY39" s="85" t="s">
        <v>1448</v>
      </c>
      <c r="AZ39" s="80" t="s">
        <v>66</v>
      </c>
      <c r="BA39" s="80" t="str">
        <f>REPLACE(INDEX(GroupVertices[Group],MATCH(Vertices[[#This Row],[Vertex]],GroupVertices[Vertex],0)),1,1,"")</f>
        <v>1</v>
      </c>
      <c r="BB39" s="48"/>
      <c r="BC39" s="48"/>
      <c r="BD39" s="48"/>
      <c r="BE39" s="48"/>
      <c r="BF39" s="48"/>
      <c r="BG39" s="48"/>
      <c r="BH39" s="121" t="s">
        <v>1867</v>
      </c>
      <c r="BI39" s="121" t="s">
        <v>1867</v>
      </c>
      <c r="BJ39" s="121" t="s">
        <v>1902</v>
      </c>
      <c r="BK39" s="121" t="s">
        <v>1902</v>
      </c>
      <c r="BL39" s="121">
        <v>0</v>
      </c>
      <c r="BM39" s="124">
        <v>0</v>
      </c>
      <c r="BN39" s="121">
        <v>1</v>
      </c>
      <c r="BO39" s="124">
        <v>2.7027027027027026</v>
      </c>
      <c r="BP39" s="121">
        <v>0</v>
      </c>
      <c r="BQ39" s="124">
        <v>0</v>
      </c>
      <c r="BR39" s="121">
        <v>36</v>
      </c>
      <c r="BS39" s="124">
        <v>97.29729729729729</v>
      </c>
      <c r="BT39" s="121">
        <v>37</v>
      </c>
      <c r="BU39" s="2"/>
      <c r="BV39" s="3"/>
      <c r="BW39" s="3"/>
      <c r="BX39" s="3"/>
      <c r="BY39" s="3"/>
    </row>
    <row r="40" spans="1:77" ht="41.45" customHeight="1">
      <c r="A40" s="66" t="s">
        <v>285</v>
      </c>
      <c r="C40" s="67"/>
      <c r="D40" s="67" t="s">
        <v>64</v>
      </c>
      <c r="E40" s="68">
        <v>165.17825537294564</v>
      </c>
      <c r="F40" s="70">
        <v>99.97230485177967</v>
      </c>
      <c r="G40" s="102" t="s">
        <v>466</v>
      </c>
      <c r="H40" s="67"/>
      <c r="I40" s="71" t="s">
        <v>285</v>
      </c>
      <c r="J40" s="72"/>
      <c r="K40" s="72"/>
      <c r="L40" s="71" t="s">
        <v>1581</v>
      </c>
      <c r="M40" s="75">
        <v>10.229869730228742</v>
      </c>
      <c r="N40" s="76">
        <v>2025.3790283203125</v>
      </c>
      <c r="O40" s="76">
        <v>8026.6923828125</v>
      </c>
      <c r="P40" s="77"/>
      <c r="Q40" s="78"/>
      <c r="R40" s="78"/>
      <c r="S40" s="88"/>
      <c r="T40" s="48">
        <v>0</v>
      </c>
      <c r="U40" s="48">
        <v>1</v>
      </c>
      <c r="V40" s="49">
        <v>0</v>
      </c>
      <c r="W40" s="49">
        <v>0.003704</v>
      </c>
      <c r="X40" s="49">
        <v>0.006792</v>
      </c>
      <c r="Y40" s="49">
        <v>0.470422</v>
      </c>
      <c r="Z40" s="49">
        <v>0</v>
      </c>
      <c r="AA40" s="49">
        <v>0</v>
      </c>
      <c r="AB40" s="73">
        <v>40</v>
      </c>
      <c r="AC40" s="73"/>
      <c r="AD40" s="74"/>
      <c r="AE40" s="80" t="s">
        <v>946</v>
      </c>
      <c r="AF40" s="80">
        <v>315</v>
      </c>
      <c r="AG40" s="80">
        <v>60</v>
      </c>
      <c r="AH40" s="80">
        <v>98</v>
      </c>
      <c r="AI40" s="80">
        <v>20</v>
      </c>
      <c r="AJ40" s="80"/>
      <c r="AK40" s="80"/>
      <c r="AL40" s="80"/>
      <c r="AM40" s="80"/>
      <c r="AN40" s="80"/>
      <c r="AO40" s="82">
        <v>41182.79571759259</v>
      </c>
      <c r="AP40" s="80"/>
      <c r="AQ40" s="80" t="b">
        <v>1</v>
      </c>
      <c r="AR40" s="80" t="b">
        <v>0</v>
      </c>
      <c r="AS40" s="80" t="b">
        <v>0</v>
      </c>
      <c r="AT40" s="80" t="s">
        <v>872</v>
      </c>
      <c r="AU40" s="80">
        <v>0</v>
      </c>
      <c r="AV40" s="85" t="s">
        <v>1389</v>
      </c>
      <c r="AW40" s="80" t="b">
        <v>0</v>
      </c>
      <c r="AX40" s="80" t="s">
        <v>1411</v>
      </c>
      <c r="AY40" s="85" t="s">
        <v>1449</v>
      </c>
      <c r="AZ40" s="80" t="s">
        <v>66</v>
      </c>
      <c r="BA40" s="80" t="str">
        <f>REPLACE(INDEX(GroupVertices[Group],MATCH(Vertices[[#This Row],[Vertex]],GroupVertices[Vertex],0)),1,1,"")</f>
        <v>1</v>
      </c>
      <c r="BB40" s="48"/>
      <c r="BC40" s="48"/>
      <c r="BD40" s="48"/>
      <c r="BE40" s="48"/>
      <c r="BF40" s="48"/>
      <c r="BG40" s="48"/>
      <c r="BH40" s="121" t="s">
        <v>1867</v>
      </c>
      <c r="BI40" s="121" t="s">
        <v>1867</v>
      </c>
      <c r="BJ40" s="121" t="s">
        <v>1902</v>
      </c>
      <c r="BK40" s="121" t="s">
        <v>1902</v>
      </c>
      <c r="BL40" s="121">
        <v>0</v>
      </c>
      <c r="BM40" s="124">
        <v>0</v>
      </c>
      <c r="BN40" s="121">
        <v>1</v>
      </c>
      <c r="BO40" s="124">
        <v>2.7027027027027026</v>
      </c>
      <c r="BP40" s="121">
        <v>0</v>
      </c>
      <c r="BQ40" s="124">
        <v>0</v>
      </c>
      <c r="BR40" s="121">
        <v>36</v>
      </c>
      <c r="BS40" s="124">
        <v>97.29729729729729</v>
      </c>
      <c r="BT40" s="121">
        <v>37</v>
      </c>
      <c r="BU40" s="2"/>
      <c r="BV40" s="3"/>
      <c r="BW40" s="3"/>
      <c r="BX40" s="3"/>
      <c r="BY40" s="3"/>
    </row>
    <row r="41" spans="1:77" ht="41.45" customHeight="1">
      <c r="A41" s="66" t="s">
        <v>286</v>
      </c>
      <c r="C41" s="67"/>
      <c r="D41" s="67" t="s">
        <v>64</v>
      </c>
      <c r="E41" s="68">
        <v>306.43404972608516</v>
      </c>
      <c r="F41" s="70">
        <v>98.74140937532054</v>
      </c>
      <c r="G41" s="102" t="s">
        <v>467</v>
      </c>
      <c r="H41" s="67"/>
      <c r="I41" s="71" t="s">
        <v>286</v>
      </c>
      <c r="J41" s="72"/>
      <c r="K41" s="72"/>
      <c r="L41" s="71" t="s">
        <v>1582</v>
      </c>
      <c r="M41" s="75">
        <v>420.44630218483945</v>
      </c>
      <c r="N41" s="76">
        <v>4120.17333984375</v>
      </c>
      <c r="O41" s="76">
        <v>981.787109375</v>
      </c>
      <c r="P41" s="77"/>
      <c r="Q41" s="78"/>
      <c r="R41" s="78"/>
      <c r="S41" s="88"/>
      <c r="T41" s="48">
        <v>0</v>
      </c>
      <c r="U41" s="48">
        <v>1</v>
      </c>
      <c r="V41" s="49">
        <v>0</v>
      </c>
      <c r="W41" s="49">
        <v>0.003704</v>
      </c>
      <c r="X41" s="49">
        <v>0.006792</v>
      </c>
      <c r="Y41" s="49">
        <v>0.470422</v>
      </c>
      <c r="Z41" s="49">
        <v>0</v>
      </c>
      <c r="AA41" s="49">
        <v>0</v>
      </c>
      <c r="AB41" s="73">
        <v>41</v>
      </c>
      <c r="AC41" s="73"/>
      <c r="AD41" s="74"/>
      <c r="AE41" s="80" t="s">
        <v>947</v>
      </c>
      <c r="AF41" s="80">
        <v>440</v>
      </c>
      <c r="AG41" s="80">
        <v>460</v>
      </c>
      <c r="AH41" s="80">
        <v>4403</v>
      </c>
      <c r="AI41" s="80">
        <v>5411</v>
      </c>
      <c r="AJ41" s="80"/>
      <c r="AK41" s="80" t="s">
        <v>1078</v>
      </c>
      <c r="AL41" s="80"/>
      <c r="AM41" s="80"/>
      <c r="AN41" s="80"/>
      <c r="AO41" s="82">
        <v>41511.730462962965</v>
      </c>
      <c r="AP41" s="80"/>
      <c r="AQ41" s="80" t="b">
        <v>1</v>
      </c>
      <c r="AR41" s="80" t="b">
        <v>0</v>
      </c>
      <c r="AS41" s="80" t="b">
        <v>1</v>
      </c>
      <c r="AT41" s="80" t="s">
        <v>872</v>
      </c>
      <c r="AU41" s="80">
        <v>13</v>
      </c>
      <c r="AV41" s="85" t="s">
        <v>1389</v>
      </c>
      <c r="AW41" s="80" t="b">
        <v>0</v>
      </c>
      <c r="AX41" s="80" t="s">
        <v>1411</v>
      </c>
      <c r="AY41" s="85" t="s">
        <v>1450</v>
      </c>
      <c r="AZ41" s="80" t="s">
        <v>66</v>
      </c>
      <c r="BA41" s="80" t="str">
        <f>REPLACE(INDEX(GroupVertices[Group],MATCH(Vertices[[#This Row],[Vertex]],GroupVertices[Vertex],0)),1,1,"")</f>
        <v>1</v>
      </c>
      <c r="BB41" s="48"/>
      <c r="BC41" s="48"/>
      <c r="BD41" s="48"/>
      <c r="BE41" s="48"/>
      <c r="BF41" s="48"/>
      <c r="BG41" s="48"/>
      <c r="BH41" s="121" t="s">
        <v>1867</v>
      </c>
      <c r="BI41" s="121" t="s">
        <v>1867</v>
      </c>
      <c r="BJ41" s="121" t="s">
        <v>1902</v>
      </c>
      <c r="BK41" s="121" t="s">
        <v>1902</v>
      </c>
      <c r="BL41" s="121">
        <v>0</v>
      </c>
      <c r="BM41" s="124">
        <v>0</v>
      </c>
      <c r="BN41" s="121">
        <v>1</v>
      </c>
      <c r="BO41" s="124">
        <v>2.7027027027027026</v>
      </c>
      <c r="BP41" s="121">
        <v>0</v>
      </c>
      <c r="BQ41" s="124">
        <v>0</v>
      </c>
      <c r="BR41" s="121">
        <v>36</v>
      </c>
      <c r="BS41" s="124">
        <v>97.29729729729729</v>
      </c>
      <c r="BT41" s="121">
        <v>37</v>
      </c>
      <c r="BU41" s="2"/>
      <c r="BV41" s="3"/>
      <c r="BW41" s="3"/>
      <c r="BX41" s="3"/>
      <c r="BY41" s="3"/>
    </row>
    <row r="42" spans="1:77" ht="41.45" customHeight="1">
      <c r="A42" s="66" t="s">
        <v>287</v>
      </c>
      <c r="C42" s="67"/>
      <c r="D42" s="67" t="s">
        <v>64</v>
      </c>
      <c r="E42" s="68">
        <v>166.9439528023599</v>
      </c>
      <c r="F42" s="70">
        <v>99.95691865832393</v>
      </c>
      <c r="G42" s="102" t="s">
        <v>468</v>
      </c>
      <c r="H42" s="67"/>
      <c r="I42" s="71" t="s">
        <v>287</v>
      </c>
      <c r="J42" s="72"/>
      <c r="K42" s="72"/>
      <c r="L42" s="71" t="s">
        <v>1583</v>
      </c>
      <c r="M42" s="75">
        <v>15.357575135911375</v>
      </c>
      <c r="N42" s="76">
        <v>2201.763427734375</v>
      </c>
      <c r="O42" s="76">
        <v>794.6385498046875</v>
      </c>
      <c r="P42" s="77"/>
      <c r="Q42" s="78"/>
      <c r="R42" s="78"/>
      <c r="S42" s="88"/>
      <c r="T42" s="48">
        <v>0</v>
      </c>
      <c r="U42" s="48">
        <v>1</v>
      </c>
      <c r="V42" s="49">
        <v>0</v>
      </c>
      <c r="W42" s="49">
        <v>0.003704</v>
      </c>
      <c r="X42" s="49">
        <v>0.006792</v>
      </c>
      <c r="Y42" s="49">
        <v>0.470422</v>
      </c>
      <c r="Z42" s="49">
        <v>0</v>
      </c>
      <c r="AA42" s="49">
        <v>0</v>
      </c>
      <c r="AB42" s="73">
        <v>42</v>
      </c>
      <c r="AC42" s="73"/>
      <c r="AD42" s="74"/>
      <c r="AE42" s="80" t="s">
        <v>948</v>
      </c>
      <c r="AF42" s="80">
        <v>220</v>
      </c>
      <c r="AG42" s="80">
        <v>65</v>
      </c>
      <c r="AH42" s="80">
        <v>125</v>
      </c>
      <c r="AI42" s="80">
        <v>168</v>
      </c>
      <c r="AJ42" s="80"/>
      <c r="AK42" s="80" t="s">
        <v>1079</v>
      </c>
      <c r="AL42" s="80"/>
      <c r="AM42" s="80"/>
      <c r="AN42" s="80"/>
      <c r="AO42" s="82">
        <v>41770.34625</v>
      </c>
      <c r="AP42" s="80"/>
      <c r="AQ42" s="80" t="b">
        <v>1</v>
      </c>
      <c r="AR42" s="80" t="b">
        <v>0</v>
      </c>
      <c r="AS42" s="80" t="b">
        <v>0</v>
      </c>
      <c r="AT42" s="80" t="s">
        <v>1386</v>
      </c>
      <c r="AU42" s="80">
        <v>0</v>
      </c>
      <c r="AV42" s="85" t="s">
        <v>1389</v>
      </c>
      <c r="AW42" s="80" t="b">
        <v>0</v>
      </c>
      <c r="AX42" s="80" t="s">
        <v>1411</v>
      </c>
      <c r="AY42" s="85" t="s">
        <v>1451</v>
      </c>
      <c r="AZ42" s="80" t="s">
        <v>66</v>
      </c>
      <c r="BA42" s="80" t="str">
        <f>REPLACE(INDEX(GroupVertices[Group],MATCH(Vertices[[#This Row],[Vertex]],GroupVertices[Vertex],0)),1,1,"")</f>
        <v>1</v>
      </c>
      <c r="BB42" s="48"/>
      <c r="BC42" s="48"/>
      <c r="BD42" s="48"/>
      <c r="BE42" s="48"/>
      <c r="BF42" s="48"/>
      <c r="BG42" s="48"/>
      <c r="BH42" s="121" t="s">
        <v>1867</v>
      </c>
      <c r="BI42" s="121" t="s">
        <v>1867</v>
      </c>
      <c r="BJ42" s="121" t="s">
        <v>1902</v>
      </c>
      <c r="BK42" s="121" t="s">
        <v>1902</v>
      </c>
      <c r="BL42" s="121">
        <v>0</v>
      </c>
      <c r="BM42" s="124">
        <v>0</v>
      </c>
      <c r="BN42" s="121">
        <v>1</v>
      </c>
      <c r="BO42" s="124">
        <v>2.7027027027027026</v>
      </c>
      <c r="BP42" s="121">
        <v>0</v>
      </c>
      <c r="BQ42" s="124">
        <v>0</v>
      </c>
      <c r="BR42" s="121">
        <v>36</v>
      </c>
      <c r="BS42" s="124">
        <v>97.29729729729729</v>
      </c>
      <c r="BT42" s="121">
        <v>37</v>
      </c>
      <c r="BU42" s="2"/>
      <c r="BV42" s="3"/>
      <c r="BW42" s="3"/>
      <c r="BX42" s="3"/>
      <c r="BY42" s="3"/>
    </row>
    <row r="43" spans="1:77" ht="41.45" customHeight="1">
      <c r="A43" s="66" t="s">
        <v>288</v>
      </c>
      <c r="C43" s="67"/>
      <c r="D43" s="67" t="s">
        <v>64</v>
      </c>
      <c r="E43" s="68">
        <v>241.8095238095238</v>
      </c>
      <c r="F43" s="70">
        <v>99.30454405580059</v>
      </c>
      <c r="G43" s="102" t="s">
        <v>469</v>
      </c>
      <c r="H43" s="67"/>
      <c r="I43" s="71" t="s">
        <v>288</v>
      </c>
      <c r="J43" s="72"/>
      <c r="K43" s="72"/>
      <c r="L43" s="71" t="s">
        <v>1584</v>
      </c>
      <c r="M43" s="75">
        <v>232.77228433685505</v>
      </c>
      <c r="N43" s="76">
        <v>7282.87060546875</v>
      </c>
      <c r="O43" s="76">
        <v>5974.76611328125</v>
      </c>
      <c r="P43" s="77"/>
      <c r="Q43" s="78"/>
      <c r="R43" s="78"/>
      <c r="S43" s="88"/>
      <c r="T43" s="48">
        <v>0</v>
      </c>
      <c r="U43" s="48">
        <v>1</v>
      </c>
      <c r="V43" s="49">
        <v>0</v>
      </c>
      <c r="W43" s="49">
        <v>0.003704</v>
      </c>
      <c r="X43" s="49">
        <v>0.006792</v>
      </c>
      <c r="Y43" s="49">
        <v>0.470422</v>
      </c>
      <c r="Z43" s="49">
        <v>0</v>
      </c>
      <c r="AA43" s="49">
        <v>0</v>
      </c>
      <c r="AB43" s="73">
        <v>43</v>
      </c>
      <c r="AC43" s="73"/>
      <c r="AD43" s="74"/>
      <c r="AE43" s="80" t="s">
        <v>949</v>
      </c>
      <c r="AF43" s="80">
        <v>229</v>
      </c>
      <c r="AG43" s="80">
        <v>277</v>
      </c>
      <c r="AH43" s="80">
        <v>500</v>
      </c>
      <c r="AI43" s="80">
        <v>527</v>
      </c>
      <c r="AJ43" s="80"/>
      <c r="AK43" s="80" t="s">
        <v>1080</v>
      </c>
      <c r="AL43" s="80" t="s">
        <v>1195</v>
      </c>
      <c r="AM43" s="80"/>
      <c r="AN43" s="80"/>
      <c r="AO43" s="82">
        <v>41952.51123842593</v>
      </c>
      <c r="AP43" s="85" t="s">
        <v>1314</v>
      </c>
      <c r="AQ43" s="80" t="b">
        <v>0</v>
      </c>
      <c r="AR43" s="80" t="b">
        <v>0</v>
      </c>
      <c r="AS43" s="80" t="b">
        <v>1</v>
      </c>
      <c r="AT43" s="80" t="s">
        <v>872</v>
      </c>
      <c r="AU43" s="80">
        <v>3</v>
      </c>
      <c r="AV43" s="85" t="s">
        <v>1389</v>
      </c>
      <c r="AW43" s="80" t="b">
        <v>0</v>
      </c>
      <c r="AX43" s="80" t="s">
        <v>1411</v>
      </c>
      <c r="AY43" s="85" t="s">
        <v>1452</v>
      </c>
      <c r="AZ43" s="80" t="s">
        <v>66</v>
      </c>
      <c r="BA43" s="80" t="str">
        <f>REPLACE(INDEX(GroupVertices[Group],MATCH(Vertices[[#This Row],[Vertex]],GroupVertices[Vertex],0)),1,1,"")</f>
        <v>1</v>
      </c>
      <c r="BB43" s="48"/>
      <c r="BC43" s="48"/>
      <c r="BD43" s="48"/>
      <c r="BE43" s="48"/>
      <c r="BF43" s="48"/>
      <c r="BG43" s="48"/>
      <c r="BH43" s="121" t="s">
        <v>1867</v>
      </c>
      <c r="BI43" s="121" t="s">
        <v>1867</v>
      </c>
      <c r="BJ43" s="121" t="s">
        <v>1902</v>
      </c>
      <c r="BK43" s="121" t="s">
        <v>1902</v>
      </c>
      <c r="BL43" s="121">
        <v>0</v>
      </c>
      <c r="BM43" s="124">
        <v>0</v>
      </c>
      <c r="BN43" s="121">
        <v>1</v>
      </c>
      <c r="BO43" s="124">
        <v>2.7027027027027026</v>
      </c>
      <c r="BP43" s="121">
        <v>0</v>
      </c>
      <c r="BQ43" s="124">
        <v>0</v>
      </c>
      <c r="BR43" s="121">
        <v>36</v>
      </c>
      <c r="BS43" s="124">
        <v>97.29729729729729</v>
      </c>
      <c r="BT43" s="121">
        <v>37</v>
      </c>
      <c r="BU43" s="2"/>
      <c r="BV43" s="3"/>
      <c r="BW43" s="3"/>
      <c r="BX43" s="3"/>
      <c r="BY43" s="3"/>
    </row>
    <row r="44" spans="1:77" ht="41.45" customHeight="1">
      <c r="A44" s="66" t="s">
        <v>289</v>
      </c>
      <c r="C44" s="67"/>
      <c r="D44" s="67" t="s">
        <v>64</v>
      </c>
      <c r="E44" s="68">
        <v>185.30720606826802</v>
      </c>
      <c r="F44" s="70">
        <v>99.79690224638425</v>
      </c>
      <c r="G44" s="102" t="s">
        <v>470</v>
      </c>
      <c r="H44" s="67"/>
      <c r="I44" s="71" t="s">
        <v>289</v>
      </c>
      <c r="J44" s="72"/>
      <c r="K44" s="72"/>
      <c r="L44" s="71" t="s">
        <v>1585</v>
      </c>
      <c r="M44" s="75">
        <v>68.68571135501077</v>
      </c>
      <c r="N44" s="76">
        <v>924.6842651367188</v>
      </c>
      <c r="O44" s="76">
        <v>2157.036865234375</v>
      </c>
      <c r="P44" s="77"/>
      <c r="Q44" s="78"/>
      <c r="R44" s="78"/>
      <c r="S44" s="88"/>
      <c r="T44" s="48">
        <v>0</v>
      </c>
      <c r="U44" s="48">
        <v>1</v>
      </c>
      <c r="V44" s="49">
        <v>0</v>
      </c>
      <c r="W44" s="49">
        <v>0.003704</v>
      </c>
      <c r="X44" s="49">
        <v>0.006792</v>
      </c>
      <c r="Y44" s="49">
        <v>0.470422</v>
      </c>
      <c r="Z44" s="49">
        <v>0</v>
      </c>
      <c r="AA44" s="49">
        <v>0</v>
      </c>
      <c r="AB44" s="73">
        <v>44</v>
      </c>
      <c r="AC44" s="73"/>
      <c r="AD44" s="74"/>
      <c r="AE44" s="80" t="s">
        <v>950</v>
      </c>
      <c r="AF44" s="80">
        <v>182</v>
      </c>
      <c r="AG44" s="80">
        <v>117</v>
      </c>
      <c r="AH44" s="80">
        <v>769</v>
      </c>
      <c r="AI44" s="80">
        <v>262</v>
      </c>
      <c r="AJ44" s="80"/>
      <c r="AK44" s="80"/>
      <c r="AL44" s="80"/>
      <c r="AM44" s="80"/>
      <c r="AN44" s="80"/>
      <c r="AO44" s="82">
        <v>42096.71659722222</v>
      </c>
      <c r="AP44" s="80"/>
      <c r="AQ44" s="80" t="b">
        <v>1</v>
      </c>
      <c r="AR44" s="80" t="b">
        <v>0</v>
      </c>
      <c r="AS44" s="80" t="b">
        <v>0</v>
      </c>
      <c r="AT44" s="80" t="s">
        <v>1388</v>
      </c>
      <c r="AU44" s="80">
        <v>1</v>
      </c>
      <c r="AV44" s="85" t="s">
        <v>1389</v>
      </c>
      <c r="AW44" s="80" t="b">
        <v>0</v>
      </c>
      <c r="AX44" s="80" t="s">
        <v>1411</v>
      </c>
      <c r="AY44" s="85" t="s">
        <v>1453</v>
      </c>
      <c r="AZ44" s="80" t="s">
        <v>66</v>
      </c>
      <c r="BA44" s="80" t="str">
        <f>REPLACE(INDEX(GroupVertices[Group],MATCH(Vertices[[#This Row],[Vertex]],GroupVertices[Vertex],0)),1,1,"")</f>
        <v>1</v>
      </c>
      <c r="BB44" s="48"/>
      <c r="BC44" s="48"/>
      <c r="BD44" s="48"/>
      <c r="BE44" s="48"/>
      <c r="BF44" s="48"/>
      <c r="BG44" s="48"/>
      <c r="BH44" s="121" t="s">
        <v>1867</v>
      </c>
      <c r="BI44" s="121" t="s">
        <v>1867</v>
      </c>
      <c r="BJ44" s="121" t="s">
        <v>1902</v>
      </c>
      <c r="BK44" s="121" t="s">
        <v>1902</v>
      </c>
      <c r="BL44" s="121">
        <v>0</v>
      </c>
      <c r="BM44" s="124">
        <v>0</v>
      </c>
      <c r="BN44" s="121">
        <v>1</v>
      </c>
      <c r="BO44" s="124">
        <v>2.7027027027027026</v>
      </c>
      <c r="BP44" s="121">
        <v>0</v>
      </c>
      <c r="BQ44" s="124">
        <v>0</v>
      </c>
      <c r="BR44" s="121">
        <v>36</v>
      </c>
      <c r="BS44" s="124">
        <v>97.29729729729729</v>
      </c>
      <c r="BT44" s="121">
        <v>37</v>
      </c>
      <c r="BU44" s="2"/>
      <c r="BV44" s="3"/>
      <c r="BW44" s="3"/>
      <c r="BX44" s="3"/>
      <c r="BY44" s="3"/>
    </row>
    <row r="45" spans="1:77" ht="41.45" customHeight="1">
      <c r="A45" s="66" t="s">
        <v>290</v>
      </c>
      <c r="C45" s="67"/>
      <c r="D45" s="67" t="s">
        <v>64</v>
      </c>
      <c r="E45" s="68">
        <v>218.14917825537293</v>
      </c>
      <c r="F45" s="70">
        <v>99.5107190481075</v>
      </c>
      <c r="G45" s="102" t="s">
        <v>471</v>
      </c>
      <c r="H45" s="67"/>
      <c r="I45" s="71" t="s">
        <v>290</v>
      </c>
      <c r="J45" s="72"/>
      <c r="K45" s="72"/>
      <c r="L45" s="71" t="s">
        <v>1586</v>
      </c>
      <c r="M45" s="75">
        <v>164.06103190070777</v>
      </c>
      <c r="N45" s="76">
        <v>4789.61181640625</v>
      </c>
      <c r="O45" s="76">
        <v>538.7101440429688</v>
      </c>
      <c r="P45" s="77"/>
      <c r="Q45" s="78"/>
      <c r="R45" s="78"/>
      <c r="S45" s="88"/>
      <c r="T45" s="48">
        <v>0</v>
      </c>
      <c r="U45" s="48">
        <v>1</v>
      </c>
      <c r="V45" s="49">
        <v>0</v>
      </c>
      <c r="W45" s="49">
        <v>0.003704</v>
      </c>
      <c r="X45" s="49">
        <v>0.006792</v>
      </c>
      <c r="Y45" s="49">
        <v>0.470422</v>
      </c>
      <c r="Z45" s="49">
        <v>0</v>
      </c>
      <c r="AA45" s="49">
        <v>0</v>
      </c>
      <c r="AB45" s="73">
        <v>45</v>
      </c>
      <c r="AC45" s="73"/>
      <c r="AD45" s="74"/>
      <c r="AE45" s="80" t="s">
        <v>951</v>
      </c>
      <c r="AF45" s="80">
        <v>232</v>
      </c>
      <c r="AG45" s="80">
        <v>210</v>
      </c>
      <c r="AH45" s="80">
        <v>265</v>
      </c>
      <c r="AI45" s="80">
        <v>680</v>
      </c>
      <c r="AJ45" s="80"/>
      <c r="AK45" s="80" t="s">
        <v>1081</v>
      </c>
      <c r="AL45" s="80" t="s">
        <v>1193</v>
      </c>
      <c r="AM45" s="80"/>
      <c r="AN45" s="80"/>
      <c r="AO45" s="82">
        <v>43322.75261574074</v>
      </c>
      <c r="AP45" s="85" t="s">
        <v>1315</v>
      </c>
      <c r="AQ45" s="80" t="b">
        <v>1</v>
      </c>
      <c r="AR45" s="80" t="b">
        <v>0</v>
      </c>
      <c r="AS45" s="80" t="b">
        <v>0</v>
      </c>
      <c r="AT45" s="80" t="s">
        <v>872</v>
      </c>
      <c r="AU45" s="80">
        <v>0</v>
      </c>
      <c r="AV45" s="80"/>
      <c r="AW45" s="80" t="b">
        <v>0</v>
      </c>
      <c r="AX45" s="80" t="s">
        <v>1411</v>
      </c>
      <c r="AY45" s="85" t="s">
        <v>1454</v>
      </c>
      <c r="AZ45" s="80" t="s">
        <v>66</v>
      </c>
      <c r="BA45" s="80" t="str">
        <f>REPLACE(INDEX(GroupVertices[Group],MATCH(Vertices[[#This Row],[Vertex]],GroupVertices[Vertex],0)),1,1,"")</f>
        <v>1</v>
      </c>
      <c r="BB45" s="48"/>
      <c r="BC45" s="48"/>
      <c r="BD45" s="48"/>
      <c r="BE45" s="48"/>
      <c r="BF45" s="48"/>
      <c r="BG45" s="48"/>
      <c r="BH45" s="121" t="s">
        <v>1870</v>
      </c>
      <c r="BI45" s="121" t="s">
        <v>1870</v>
      </c>
      <c r="BJ45" s="121" t="s">
        <v>1905</v>
      </c>
      <c r="BK45" s="121" t="s">
        <v>1905</v>
      </c>
      <c r="BL45" s="121">
        <v>2</v>
      </c>
      <c r="BM45" s="124">
        <v>4.878048780487805</v>
      </c>
      <c r="BN45" s="121">
        <v>1</v>
      </c>
      <c r="BO45" s="124">
        <v>2.4390243902439024</v>
      </c>
      <c r="BP45" s="121">
        <v>0</v>
      </c>
      <c r="BQ45" s="124">
        <v>0</v>
      </c>
      <c r="BR45" s="121">
        <v>38</v>
      </c>
      <c r="BS45" s="124">
        <v>92.6829268292683</v>
      </c>
      <c r="BT45" s="121">
        <v>41</v>
      </c>
      <c r="BU45" s="2"/>
      <c r="BV45" s="3"/>
      <c r="BW45" s="3"/>
      <c r="BX45" s="3"/>
      <c r="BY45" s="3"/>
    </row>
    <row r="46" spans="1:77" ht="41.45" customHeight="1">
      <c r="A46" s="66" t="s">
        <v>292</v>
      </c>
      <c r="C46" s="67"/>
      <c r="D46" s="67" t="s">
        <v>64</v>
      </c>
      <c r="E46" s="68">
        <v>440.2739148756848</v>
      </c>
      <c r="F46" s="70">
        <v>97.57513591137553</v>
      </c>
      <c r="G46" s="102" t="s">
        <v>473</v>
      </c>
      <c r="H46" s="67"/>
      <c r="I46" s="71" t="s">
        <v>292</v>
      </c>
      <c r="J46" s="72"/>
      <c r="K46" s="72"/>
      <c r="L46" s="71" t="s">
        <v>1587</v>
      </c>
      <c r="M46" s="75">
        <v>809.1263719355832</v>
      </c>
      <c r="N46" s="76">
        <v>960.810546875</v>
      </c>
      <c r="O46" s="76">
        <v>7904.4248046875</v>
      </c>
      <c r="P46" s="77"/>
      <c r="Q46" s="78"/>
      <c r="R46" s="78"/>
      <c r="S46" s="88"/>
      <c r="T46" s="48">
        <v>1</v>
      </c>
      <c r="U46" s="48">
        <v>1</v>
      </c>
      <c r="V46" s="49">
        <v>0</v>
      </c>
      <c r="W46" s="49">
        <v>0.003704</v>
      </c>
      <c r="X46" s="49">
        <v>0.006792</v>
      </c>
      <c r="Y46" s="49">
        <v>0.470422</v>
      </c>
      <c r="Z46" s="49">
        <v>0</v>
      </c>
      <c r="AA46" s="49">
        <v>1</v>
      </c>
      <c r="AB46" s="73">
        <v>46</v>
      </c>
      <c r="AC46" s="73"/>
      <c r="AD46" s="74"/>
      <c r="AE46" s="80" t="s">
        <v>952</v>
      </c>
      <c r="AF46" s="80">
        <v>821</v>
      </c>
      <c r="AG46" s="80">
        <v>839</v>
      </c>
      <c r="AH46" s="80">
        <v>8179</v>
      </c>
      <c r="AI46" s="80">
        <v>12024</v>
      </c>
      <c r="AJ46" s="80"/>
      <c r="AK46" s="80" t="s">
        <v>1082</v>
      </c>
      <c r="AL46" s="80"/>
      <c r="AM46" s="80"/>
      <c r="AN46" s="80"/>
      <c r="AO46" s="82">
        <v>41350.86604166667</v>
      </c>
      <c r="AP46" s="80"/>
      <c r="AQ46" s="80" t="b">
        <v>1</v>
      </c>
      <c r="AR46" s="80" t="b">
        <v>0</v>
      </c>
      <c r="AS46" s="80" t="b">
        <v>1</v>
      </c>
      <c r="AT46" s="80" t="s">
        <v>872</v>
      </c>
      <c r="AU46" s="80">
        <v>31</v>
      </c>
      <c r="AV46" s="85" t="s">
        <v>1389</v>
      </c>
      <c r="AW46" s="80" t="b">
        <v>0</v>
      </c>
      <c r="AX46" s="80" t="s">
        <v>1411</v>
      </c>
      <c r="AY46" s="85" t="s">
        <v>1455</v>
      </c>
      <c r="AZ46" s="80" t="s">
        <v>66</v>
      </c>
      <c r="BA46" s="80" t="str">
        <f>REPLACE(INDEX(GroupVertices[Group],MATCH(Vertices[[#This Row],[Vertex]],GroupVertices[Vertex],0)),1,1,"")</f>
        <v>1</v>
      </c>
      <c r="BB46" s="48"/>
      <c r="BC46" s="48"/>
      <c r="BD46" s="48"/>
      <c r="BE46" s="48"/>
      <c r="BF46" s="48"/>
      <c r="BG46" s="48"/>
      <c r="BH46" s="121" t="s">
        <v>1871</v>
      </c>
      <c r="BI46" s="121" t="s">
        <v>1892</v>
      </c>
      <c r="BJ46" s="121" t="s">
        <v>1906</v>
      </c>
      <c r="BK46" s="121" t="s">
        <v>1924</v>
      </c>
      <c r="BL46" s="121">
        <v>2</v>
      </c>
      <c r="BM46" s="124">
        <v>2.5316455696202533</v>
      </c>
      <c r="BN46" s="121">
        <v>1</v>
      </c>
      <c r="BO46" s="124">
        <v>1.2658227848101267</v>
      </c>
      <c r="BP46" s="121">
        <v>0</v>
      </c>
      <c r="BQ46" s="124">
        <v>0</v>
      </c>
      <c r="BR46" s="121">
        <v>76</v>
      </c>
      <c r="BS46" s="124">
        <v>96.20253164556962</v>
      </c>
      <c r="BT46" s="121">
        <v>79</v>
      </c>
      <c r="BU46" s="2"/>
      <c r="BV46" s="3"/>
      <c r="BW46" s="3"/>
      <c r="BX46" s="3"/>
      <c r="BY46" s="3"/>
    </row>
    <row r="47" spans="1:77" ht="41.45" customHeight="1">
      <c r="A47" s="66" t="s">
        <v>293</v>
      </c>
      <c r="C47" s="67"/>
      <c r="D47" s="67" t="s">
        <v>64</v>
      </c>
      <c r="E47" s="68">
        <v>908.5368731563422</v>
      </c>
      <c r="F47" s="70">
        <v>93.49471740691352</v>
      </c>
      <c r="G47" s="102" t="s">
        <v>474</v>
      </c>
      <c r="H47" s="67"/>
      <c r="I47" s="71" t="s">
        <v>293</v>
      </c>
      <c r="J47" s="72"/>
      <c r="K47" s="72"/>
      <c r="L47" s="71" t="s">
        <v>1588</v>
      </c>
      <c r="M47" s="75">
        <v>2168.993845522618</v>
      </c>
      <c r="N47" s="76">
        <v>7689.27001953125</v>
      </c>
      <c r="O47" s="76">
        <v>4727.220703125</v>
      </c>
      <c r="P47" s="77"/>
      <c r="Q47" s="78"/>
      <c r="R47" s="78"/>
      <c r="S47" s="88"/>
      <c r="T47" s="48">
        <v>0</v>
      </c>
      <c r="U47" s="48">
        <v>3</v>
      </c>
      <c r="V47" s="49">
        <v>0.285714</v>
      </c>
      <c r="W47" s="49">
        <v>0.003731</v>
      </c>
      <c r="X47" s="49">
        <v>0.008726</v>
      </c>
      <c r="Y47" s="49">
        <v>0.975076</v>
      </c>
      <c r="Z47" s="49">
        <v>0.3333333333333333</v>
      </c>
      <c r="AA47" s="49">
        <v>0</v>
      </c>
      <c r="AB47" s="73">
        <v>47</v>
      </c>
      <c r="AC47" s="73"/>
      <c r="AD47" s="74"/>
      <c r="AE47" s="80" t="s">
        <v>953</v>
      </c>
      <c r="AF47" s="80">
        <v>3216</v>
      </c>
      <c r="AG47" s="80">
        <v>2165</v>
      </c>
      <c r="AH47" s="80">
        <v>4996</v>
      </c>
      <c r="AI47" s="80">
        <v>3684</v>
      </c>
      <c r="AJ47" s="80"/>
      <c r="AK47" s="80" t="s">
        <v>1083</v>
      </c>
      <c r="AL47" s="80" t="s">
        <v>1196</v>
      </c>
      <c r="AM47" s="85" t="s">
        <v>1256</v>
      </c>
      <c r="AN47" s="80"/>
      <c r="AO47" s="82">
        <v>40808.78493055556</v>
      </c>
      <c r="AP47" s="85" t="s">
        <v>1316</v>
      </c>
      <c r="AQ47" s="80" t="b">
        <v>1</v>
      </c>
      <c r="AR47" s="80" t="b">
        <v>0</v>
      </c>
      <c r="AS47" s="80" t="b">
        <v>1</v>
      </c>
      <c r="AT47" s="80" t="s">
        <v>872</v>
      </c>
      <c r="AU47" s="80">
        <v>46</v>
      </c>
      <c r="AV47" s="85" t="s">
        <v>1389</v>
      </c>
      <c r="AW47" s="80" t="b">
        <v>0</v>
      </c>
      <c r="AX47" s="80" t="s">
        <v>1411</v>
      </c>
      <c r="AY47" s="85" t="s">
        <v>1456</v>
      </c>
      <c r="AZ47" s="80" t="s">
        <v>66</v>
      </c>
      <c r="BA47" s="80" t="str">
        <f>REPLACE(INDEX(GroupVertices[Group],MATCH(Vertices[[#This Row],[Vertex]],GroupVertices[Vertex],0)),1,1,"")</f>
        <v>3</v>
      </c>
      <c r="BB47" s="48"/>
      <c r="BC47" s="48"/>
      <c r="BD47" s="48"/>
      <c r="BE47" s="48"/>
      <c r="BF47" s="48"/>
      <c r="BG47" s="48"/>
      <c r="BH47" s="121" t="s">
        <v>1872</v>
      </c>
      <c r="BI47" s="121" t="s">
        <v>1872</v>
      </c>
      <c r="BJ47" s="121" t="s">
        <v>1818</v>
      </c>
      <c r="BK47" s="121" t="s">
        <v>1818</v>
      </c>
      <c r="BL47" s="121">
        <v>1</v>
      </c>
      <c r="BM47" s="124">
        <v>4.545454545454546</v>
      </c>
      <c r="BN47" s="121">
        <v>1</v>
      </c>
      <c r="BO47" s="124">
        <v>4.545454545454546</v>
      </c>
      <c r="BP47" s="121">
        <v>0</v>
      </c>
      <c r="BQ47" s="124">
        <v>0</v>
      </c>
      <c r="BR47" s="121">
        <v>20</v>
      </c>
      <c r="BS47" s="124">
        <v>90.9090909090909</v>
      </c>
      <c r="BT47" s="121">
        <v>22</v>
      </c>
      <c r="BU47" s="2"/>
      <c r="BV47" s="3"/>
      <c r="BW47" s="3"/>
      <c r="BX47" s="3"/>
      <c r="BY47" s="3"/>
    </row>
    <row r="48" spans="1:77" ht="41.45" customHeight="1">
      <c r="A48" s="66" t="s">
        <v>369</v>
      </c>
      <c r="C48" s="67"/>
      <c r="D48" s="67" t="s">
        <v>64</v>
      </c>
      <c r="E48" s="68">
        <v>243.57522123893807</v>
      </c>
      <c r="F48" s="70">
        <v>99.28915786234485</v>
      </c>
      <c r="G48" s="102" t="s">
        <v>1398</v>
      </c>
      <c r="H48" s="67"/>
      <c r="I48" s="71" t="s">
        <v>369</v>
      </c>
      <c r="J48" s="72"/>
      <c r="K48" s="72"/>
      <c r="L48" s="71" t="s">
        <v>1589</v>
      </c>
      <c r="M48" s="75">
        <v>237.89998974253768</v>
      </c>
      <c r="N48" s="76">
        <v>8024.0107421875</v>
      </c>
      <c r="O48" s="76">
        <v>3628.332763671875</v>
      </c>
      <c r="P48" s="77"/>
      <c r="Q48" s="78"/>
      <c r="R48" s="78"/>
      <c r="S48" s="88"/>
      <c r="T48" s="48">
        <v>7</v>
      </c>
      <c r="U48" s="48">
        <v>0</v>
      </c>
      <c r="V48" s="49">
        <v>17.5</v>
      </c>
      <c r="W48" s="49">
        <v>0.003831</v>
      </c>
      <c r="X48" s="49">
        <v>0.011671</v>
      </c>
      <c r="Y48" s="49">
        <v>2.077989</v>
      </c>
      <c r="Z48" s="49">
        <v>0.14285714285714285</v>
      </c>
      <c r="AA48" s="49">
        <v>0</v>
      </c>
      <c r="AB48" s="73">
        <v>48</v>
      </c>
      <c r="AC48" s="73"/>
      <c r="AD48" s="74"/>
      <c r="AE48" s="80" t="s">
        <v>954</v>
      </c>
      <c r="AF48" s="80">
        <v>167</v>
      </c>
      <c r="AG48" s="80">
        <v>282</v>
      </c>
      <c r="AH48" s="80">
        <v>27</v>
      </c>
      <c r="AI48" s="80">
        <v>14</v>
      </c>
      <c r="AJ48" s="80"/>
      <c r="AK48" s="80" t="s">
        <v>1084</v>
      </c>
      <c r="AL48" s="80" t="s">
        <v>882</v>
      </c>
      <c r="AM48" s="80"/>
      <c r="AN48" s="80"/>
      <c r="AO48" s="82">
        <v>43389.333958333336</v>
      </c>
      <c r="AP48" s="85" t="s">
        <v>1317</v>
      </c>
      <c r="AQ48" s="80" t="b">
        <v>0</v>
      </c>
      <c r="AR48" s="80" t="b">
        <v>0</v>
      </c>
      <c r="AS48" s="80" t="b">
        <v>0</v>
      </c>
      <c r="AT48" s="80" t="s">
        <v>872</v>
      </c>
      <c r="AU48" s="80">
        <v>0</v>
      </c>
      <c r="AV48" s="85" t="s">
        <v>1389</v>
      </c>
      <c r="AW48" s="80" t="b">
        <v>0</v>
      </c>
      <c r="AX48" s="80" t="s">
        <v>1411</v>
      </c>
      <c r="AY48" s="85" t="s">
        <v>1457</v>
      </c>
      <c r="AZ48" s="80" t="s">
        <v>65</v>
      </c>
      <c r="BA48" s="80" t="str">
        <f>REPLACE(INDEX(GroupVertices[Group],MATCH(Vertices[[#This Row],[Vertex]],GroupVertices[Vertex],0)),1,1,"")</f>
        <v>3</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6" t="s">
        <v>370</v>
      </c>
      <c r="C49" s="67"/>
      <c r="D49" s="67" t="s">
        <v>64</v>
      </c>
      <c r="E49" s="68">
        <v>473.11588706278974</v>
      </c>
      <c r="F49" s="70">
        <v>97.28895271309878</v>
      </c>
      <c r="G49" s="102" t="s">
        <v>1399</v>
      </c>
      <c r="H49" s="67"/>
      <c r="I49" s="71" t="s">
        <v>370</v>
      </c>
      <c r="J49" s="72"/>
      <c r="K49" s="72"/>
      <c r="L49" s="71" t="s">
        <v>1590</v>
      </c>
      <c r="M49" s="75">
        <v>904.5016924812801</v>
      </c>
      <c r="N49" s="76">
        <v>8395.7177734375</v>
      </c>
      <c r="O49" s="76">
        <v>3620.060546875</v>
      </c>
      <c r="P49" s="77"/>
      <c r="Q49" s="78"/>
      <c r="R49" s="78"/>
      <c r="S49" s="88"/>
      <c r="T49" s="48">
        <v>7</v>
      </c>
      <c r="U49" s="48">
        <v>0</v>
      </c>
      <c r="V49" s="49">
        <v>17.5</v>
      </c>
      <c r="W49" s="49">
        <v>0.003831</v>
      </c>
      <c r="X49" s="49">
        <v>0.011671</v>
      </c>
      <c r="Y49" s="49">
        <v>2.077989</v>
      </c>
      <c r="Z49" s="49">
        <v>0.14285714285714285</v>
      </c>
      <c r="AA49" s="49">
        <v>0</v>
      </c>
      <c r="AB49" s="73">
        <v>49</v>
      </c>
      <c r="AC49" s="73"/>
      <c r="AD49" s="74"/>
      <c r="AE49" s="80" t="s">
        <v>955</v>
      </c>
      <c r="AF49" s="80">
        <v>344</v>
      </c>
      <c r="AG49" s="80">
        <v>932</v>
      </c>
      <c r="AH49" s="80">
        <v>74</v>
      </c>
      <c r="AI49" s="80">
        <v>26</v>
      </c>
      <c r="AJ49" s="80"/>
      <c r="AK49" s="80" t="s">
        <v>1085</v>
      </c>
      <c r="AL49" s="80" t="s">
        <v>882</v>
      </c>
      <c r="AM49" s="80"/>
      <c r="AN49" s="80"/>
      <c r="AO49" s="82">
        <v>43152.49512731482</v>
      </c>
      <c r="AP49" s="85" t="s">
        <v>1318</v>
      </c>
      <c r="AQ49" s="80" t="b">
        <v>0</v>
      </c>
      <c r="AR49" s="80" t="b">
        <v>0</v>
      </c>
      <c r="AS49" s="80" t="b">
        <v>0</v>
      </c>
      <c r="AT49" s="80" t="s">
        <v>872</v>
      </c>
      <c r="AU49" s="80">
        <v>2</v>
      </c>
      <c r="AV49" s="85" t="s">
        <v>1389</v>
      </c>
      <c r="AW49" s="80" t="b">
        <v>0</v>
      </c>
      <c r="AX49" s="80" t="s">
        <v>1411</v>
      </c>
      <c r="AY49" s="85" t="s">
        <v>1458</v>
      </c>
      <c r="AZ49" s="80" t="s">
        <v>65</v>
      </c>
      <c r="BA49" s="80" t="str">
        <f>REPLACE(INDEX(GroupVertices[Group],MATCH(Vertices[[#This Row],[Vertex]],GroupVertices[Vertex],0)),1,1,"")</f>
        <v>3</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6" t="s">
        <v>294</v>
      </c>
      <c r="C50" s="67"/>
      <c r="D50" s="67" t="s">
        <v>64</v>
      </c>
      <c r="E50" s="68">
        <v>500.6607669616519</v>
      </c>
      <c r="F50" s="70">
        <v>97.04892809518925</v>
      </c>
      <c r="G50" s="102" t="s">
        <v>475</v>
      </c>
      <c r="H50" s="67"/>
      <c r="I50" s="71" t="s">
        <v>294</v>
      </c>
      <c r="J50" s="72"/>
      <c r="K50" s="72"/>
      <c r="L50" s="71" t="s">
        <v>1591</v>
      </c>
      <c r="M50" s="75">
        <v>984.4938968099292</v>
      </c>
      <c r="N50" s="76">
        <v>8323.8955078125</v>
      </c>
      <c r="O50" s="76">
        <v>2142.642822265625</v>
      </c>
      <c r="P50" s="77"/>
      <c r="Q50" s="78"/>
      <c r="R50" s="78"/>
      <c r="S50" s="88"/>
      <c r="T50" s="48">
        <v>0</v>
      </c>
      <c r="U50" s="48">
        <v>3</v>
      </c>
      <c r="V50" s="49">
        <v>0.285714</v>
      </c>
      <c r="W50" s="49">
        <v>0.003731</v>
      </c>
      <c r="X50" s="49">
        <v>0.008726</v>
      </c>
      <c r="Y50" s="49">
        <v>0.975076</v>
      </c>
      <c r="Z50" s="49">
        <v>0.3333333333333333</v>
      </c>
      <c r="AA50" s="49">
        <v>0</v>
      </c>
      <c r="AB50" s="73">
        <v>50</v>
      </c>
      <c r="AC50" s="73"/>
      <c r="AD50" s="74"/>
      <c r="AE50" s="80" t="s">
        <v>956</v>
      </c>
      <c r="AF50" s="80">
        <v>1767</v>
      </c>
      <c r="AG50" s="80">
        <v>1010</v>
      </c>
      <c r="AH50" s="80">
        <v>1321</v>
      </c>
      <c r="AI50" s="80">
        <v>2951</v>
      </c>
      <c r="AJ50" s="80"/>
      <c r="AK50" s="80" t="s">
        <v>1086</v>
      </c>
      <c r="AL50" s="80" t="s">
        <v>1197</v>
      </c>
      <c r="AM50" s="80"/>
      <c r="AN50" s="80"/>
      <c r="AO50" s="82">
        <v>41278.44611111111</v>
      </c>
      <c r="AP50" s="85" t="s">
        <v>1319</v>
      </c>
      <c r="AQ50" s="80" t="b">
        <v>1</v>
      </c>
      <c r="AR50" s="80" t="b">
        <v>0</v>
      </c>
      <c r="AS50" s="80" t="b">
        <v>1</v>
      </c>
      <c r="AT50" s="80" t="s">
        <v>872</v>
      </c>
      <c r="AU50" s="80">
        <v>20</v>
      </c>
      <c r="AV50" s="85" t="s">
        <v>1389</v>
      </c>
      <c r="AW50" s="80" t="b">
        <v>0</v>
      </c>
      <c r="AX50" s="80" t="s">
        <v>1411</v>
      </c>
      <c r="AY50" s="85" t="s">
        <v>1459</v>
      </c>
      <c r="AZ50" s="80" t="s">
        <v>66</v>
      </c>
      <c r="BA50" s="80" t="str">
        <f>REPLACE(INDEX(GroupVertices[Group],MATCH(Vertices[[#This Row],[Vertex]],GroupVertices[Vertex],0)),1,1,"")</f>
        <v>3</v>
      </c>
      <c r="BB50" s="48"/>
      <c r="BC50" s="48"/>
      <c r="BD50" s="48"/>
      <c r="BE50" s="48"/>
      <c r="BF50" s="48"/>
      <c r="BG50" s="48"/>
      <c r="BH50" s="121" t="s">
        <v>1873</v>
      </c>
      <c r="BI50" s="121" t="s">
        <v>1893</v>
      </c>
      <c r="BJ50" s="121" t="s">
        <v>1902</v>
      </c>
      <c r="BK50" s="121" t="s">
        <v>1902</v>
      </c>
      <c r="BL50" s="121">
        <v>1</v>
      </c>
      <c r="BM50" s="124">
        <v>1.694915254237288</v>
      </c>
      <c r="BN50" s="121">
        <v>2</v>
      </c>
      <c r="BO50" s="124">
        <v>3.389830508474576</v>
      </c>
      <c r="BP50" s="121">
        <v>0</v>
      </c>
      <c r="BQ50" s="124">
        <v>0</v>
      </c>
      <c r="BR50" s="121">
        <v>56</v>
      </c>
      <c r="BS50" s="124">
        <v>94.91525423728814</v>
      </c>
      <c r="BT50" s="121">
        <v>59</v>
      </c>
      <c r="BU50" s="2"/>
      <c r="BV50" s="3"/>
      <c r="BW50" s="3"/>
      <c r="BX50" s="3"/>
      <c r="BY50" s="3"/>
    </row>
    <row r="51" spans="1:77" ht="41.45" customHeight="1">
      <c r="A51" s="66" t="s">
        <v>295</v>
      </c>
      <c r="C51" s="67"/>
      <c r="D51" s="67" t="s">
        <v>64</v>
      </c>
      <c r="E51" s="68">
        <v>225.2119679730299</v>
      </c>
      <c r="F51" s="70">
        <v>99.44917427428454</v>
      </c>
      <c r="G51" s="102" t="s">
        <v>476</v>
      </c>
      <c r="H51" s="67"/>
      <c r="I51" s="71" t="s">
        <v>295</v>
      </c>
      <c r="J51" s="72"/>
      <c r="K51" s="72"/>
      <c r="L51" s="71" t="s">
        <v>1592</v>
      </c>
      <c r="M51" s="75">
        <v>184.5718535234383</v>
      </c>
      <c r="N51" s="76">
        <v>2940.916259765625</v>
      </c>
      <c r="O51" s="76">
        <v>4797.2646484375</v>
      </c>
      <c r="P51" s="77"/>
      <c r="Q51" s="78"/>
      <c r="R51" s="78"/>
      <c r="S51" s="88"/>
      <c r="T51" s="48">
        <v>0</v>
      </c>
      <c r="U51" s="48">
        <v>1</v>
      </c>
      <c r="V51" s="49">
        <v>0</v>
      </c>
      <c r="W51" s="49">
        <v>0.003704</v>
      </c>
      <c r="X51" s="49">
        <v>0.006792</v>
      </c>
      <c r="Y51" s="49">
        <v>0.470422</v>
      </c>
      <c r="Z51" s="49">
        <v>0</v>
      </c>
      <c r="AA51" s="49">
        <v>0</v>
      </c>
      <c r="AB51" s="73">
        <v>51</v>
      </c>
      <c r="AC51" s="73"/>
      <c r="AD51" s="74"/>
      <c r="AE51" s="80" t="s">
        <v>957</v>
      </c>
      <c r="AF51" s="80">
        <v>734</v>
      </c>
      <c r="AG51" s="80">
        <v>230</v>
      </c>
      <c r="AH51" s="80">
        <v>428</v>
      </c>
      <c r="AI51" s="80">
        <v>700</v>
      </c>
      <c r="AJ51" s="80"/>
      <c r="AK51" s="80" t="s">
        <v>1087</v>
      </c>
      <c r="AL51" s="80" t="s">
        <v>1198</v>
      </c>
      <c r="AM51" s="80"/>
      <c r="AN51" s="80"/>
      <c r="AO51" s="82">
        <v>40840.66384259259</v>
      </c>
      <c r="AP51" s="85" t="s">
        <v>1320</v>
      </c>
      <c r="AQ51" s="80" t="b">
        <v>1</v>
      </c>
      <c r="AR51" s="80" t="b">
        <v>0</v>
      </c>
      <c r="AS51" s="80" t="b">
        <v>0</v>
      </c>
      <c r="AT51" s="80" t="s">
        <v>872</v>
      </c>
      <c r="AU51" s="80">
        <v>0</v>
      </c>
      <c r="AV51" s="85" t="s">
        <v>1389</v>
      </c>
      <c r="AW51" s="80" t="b">
        <v>0</v>
      </c>
      <c r="AX51" s="80" t="s">
        <v>1411</v>
      </c>
      <c r="AY51" s="85" t="s">
        <v>1460</v>
      </c>
      <c r="AZ51" s="80" t="s">
        <v>66</v>
      </c>
      <c r="BA51" s="80" t="str">
        <f>REPLACE(INDEX(GroupVertices[Group],MATCH(Vertices[[#This Row],[Vertex]],GroupVertices[Vertex],0)),1,1,"")</f>
        <v>1</v>
      </c>
      <c r="BB51" s="48"/>
      <c r="BC51" s="48"/>
      <c r="BD51" s="48"/>
      <c r="BE51" s="48"/>
      <c r="BF51" s="48"/>
      <c r="BG51" s="48"/>
      <c r="BH51" s="121" t="s">
        <v>1867</v>
      </c>
      <c r="BI51" s="121" t="s">
        <v>1867</v>
      </c>
      <c r="BJ51" s="121" t="s">
        <v>1902</v>
      </c>
      <c r="BK51" s="121" t="s">
        <v>1902</v>
      </c>
      <c r="BL51" s="121">
        <v>0</v>
      </c>
      <c r="BM51" s="124">
        <v>0</v>
      </c>
      <c r="BN51" s="121">
        <v>1</v>
      </c>
      <c r="BO51" s="124">
        <v>2.7027027027027026</v>
      </c>
      <c r="BP51" s="121">
        <v>0</v>
      </c>
      <c r="BQ51" s="124">
        <v>0</v>
      </c>
      <c r="BR51" s="121">
        <v>36</v>
      </c>
      <c r="BS51" s="124">
        <v>97.29729729729729</v>
      </c>
      <c r="BT51" s="121">
        <v>37</v>
      </c>
      <c r="BU51" s="2"/>
      <c r="BV51" s="3"/>
      <c r="BW51" s="3"/>
      <c r="BX51" s="3"/>
      <c r="BY51" s="3"/>
    </row>
    <row r="52" spans="1:77" ht="41.45" customHeight="1">
      <c r="A52" s="66" t="s">
        <v>296</v>
      </c>
      <c r="C52" s="67"/>
      <c r="D52" s="67" t="s">
        <v>64</v>
      </c>
      <c r="E52" s="68">
        <v>230.1559207753898</v>
      </c>
      <c r="F52" s="70">
        <v>99.40609293260847</v>
      </c>
      <c r="G52" s="102" t="s">
        <v>477</v>
      </c>
      <c r="H52" s="67"/>
      <c r="I52" s="71" t="s">
        <v>296</v>
      </c>
      <c r="J52" s="72"/>
      <c r="K52" s="72"/>
      <c r="L52" s="71" t="s">
        <v>1593</v>
      </c>
      <c r="M52" s="75">
        <v>198.92942865934967</v>
      </c>
      <c r="N52" s="76">
        <v>3882.56201171875</v>
      </c>
      <c r="O52" s="76">
        <v>7179.8095703125</v>
      </c>
      <c r="P52" s="77"/>
      <c r="Q52" s="78"/>
      <c r="R52" s="78"/>
      <c r="S52" s="88"/>
      <c r="T52" s="48">
        <v>0</v>
      </c>
      <c r="U52" s="48">
        <v>1</v>
      </c>
      <c r="V52" s="49">
        <v>0</v>
      </c>
      <c r="W52" s="49">
        <v>0.003704</v>
      </c>
      <c r="X52" s="49">
        <v>0.006792</v>
      </c>
      <c r="Y52" s="49">
        <v>0.470422</v>
      </c>
      <c r="Z52" s="49">
        <v>0</v>
      </c>
      <c r="AA52" s="49">
        <v>0</v>
      </c>
      <c r="AB52" s="73">
        <v>52</v>
      </c>
      <c r="AC52" s="73"/>
      <c r="AD52" s="74"/>
      <c r="AE52" s="80" t="s">
        <v>958</v>
      </c>
      <c r="AF52" s="80">
        <v>504</v>
      </c>
      <c r="AG52" s="80">
        <v>244</v>
      </c>
      <c r="AH52" s="80">
        <v>1489</v>
      </c>
      <c r="AI52" s="80">
        <v>1807</v>
      </c>
      <c r="AJ52" s="80"/>
      <c r="AK52" s="80" t="s">
        <v>1088</v>
      </c>
      <c r="AL52" s="80" t="s">
        <v>1199</v>
      </c>
      <c r="AM52" s="80"/>
      <c r="AN52" s="80"/>
      <c r="AO52" s="82">
        <v>41044.99841435185</v>
      </c>
      <c r="AP52" s="80"/>
      <c r="AQ52" s="80" t="b">
        <v>1</v>
      </c>
      <c r="AR52" s="80" t="b">
        <v>0</v>
      </c>
      <c r="AS52" s="80" t="b">
        <v>0</v>
      </c>
      <c r="AT52" s="80" t="s">
        <v>872</v>
      </c>
      <c r="AU52" s="80">
        <v>7</v>
      </c>
      <c r="AV52" s="85" t="s">
        <v>1389</v>
      </c>
      <c r="AW52" s="80" t="b">
        <v>0</v>
      </c>
      <c r="AX52" s="80" t="s">
        <v>1411</v>
      </c>
      <c r="AY52" s="85" t="s">
        <v>1461</v>
      </c>
      <c r="AZ52" s="80" t="s">
        <v>66</v>
      </c>
      <c r="BA52" s="80" t="str">
        <f>REPLACE(INDEX(GroupVertices[Group],MATCH(Vertices[[#This Row],[Vertex]],GroupVertices[Vertex],0)),1,1,"")</f>
        <v>1</v>
      </c>
      <c r="BB52" s="48"/>
      <c r="BC52" s="48"/>
      <c r="BD52" s="48"/>
      <c r="BE52" s="48"/>
      <c r="BF52" s="48"/>
      <c r="BG52" s="48"/>
      <c r="BH52" s="121" t="s">
        <v>1867</v>
      </c>
      <c r="BI52" s="121" t="s">
        <v>1867</v>
      </c>
      <c r="BJ52" s="121" t="s">
        <v>1902</v>
      </c>
      <c r="BK52" s="121" t="s">
        <v>1902</v>
      </c>
      <c r="BL52" s="121">
        <v>0</v>
      </c>
      <c r="BM52" s="124">
        <v>0</v>
      </c>
      <c r="BN52" s="121">
        <v>1</v>
      </c>
      <c r="BO52" s="124">
        <v>2.7027027027027026</v>
      </c>
      <c r="BP52" s="121">
        <v>0</v>
      </c>
      <c r="BQ52" s="124">
        <v>0</v>
      </c>
      <c r="BR52" s="121">
        <v>36</v>
      </c>
      <c r="BS52" s="124">
        <v>97.29729729729729</v>
      </c>
      <c r="BT52" s="121">
        <v>37</v>
      </c>
      <c r="BU52" s="2"/>
      <c r="BV52" s="3"/>
      <c r="BW52" s="3"/>
      <c r="BX52" s="3"/>
      <c r="BY52" s="3"/>
    </row>
    <row r="53" spans="1:77" ht="41.45" customHeight="1">
      <c r="A53" s="66" t="s">
        <v>297</v>
      </c>
      <c r="C53" s="67"/>
      <c r="D53" s="67" t="s">
        <v>64</v>
      </c>
      <c r="E53" s="68">
        <v>384.8310155920775</v>
      </c>
      <c r="F53" s="70">
        <v>98.05826238588573</v>
      </c>
      <c r="G53" s="102" t="s">
        <v>478</v>
      </c>
      <c r="H53" s="67"/>
      <c r="I53" s="71" t="s">
        <v>297</v>
      </c>
      <c r="J53" s="72"/>
      <c r="K53" s="72"/>
      <c r="L53" s="71" t="s">
        <v>1594</v>
      </c>
      <c r="M53" s="75">
        <v>648.1164221971484</v>
      </c>
      <c r="N53" s="76">
        <v>4432.337890625</v>
      </c>
      <c r="O53" s="76">
        <v>7938.73681640625</v>
      </c>
      <c r="P53" s="77"/>
      <c r="Q53" s="78"/>
      <c r="R53" s="78"/>
      <c r="S53" s="88"/>
      <c r="T53" s="48">
        <v>0</v>
      </c>
      <c r="U53" s="48">
        <v>1</v>
      </c>
      <c r="V53" s="49">
        <v>0</v>
      </c>
      <c r="W53" s="49">
        <v>0.003704</v>
      </c>
      <c r="X53" s="49">
        <v>0.006792</v>
      </c>
      <c r="Y53" s="49">
        <v>0.470422</v>
      </c>
      <c r="Z53" s="49">
        <v>0</v>
      </c>
      <c r="AA53" s="49">
        <v>0</v>
      </c>
      <c r="AB53" s="73">
        <v>53</v>
      </c>
      <c r="AC53" s="73"/>
      <c r="AD53" s="74"/>
      <c r="AE53" s="80" t="s">
        <v>959</v>
      </c>
      <c r="AF53" s="80">
        <v>242</v>
      </c>
      <c r="AG53" s="80">
        <v>682</v>
      </c>
      <c r="AH53" s="80">
        <v>539</v>
      </c>
      <c r="AI53" s="80">
        <v>391</v>
      </c>
      <c r="AJ53" s="80"/>
      <c r="AK53" s="80" t="s">
        <v>1089</v>
      </c>
      <c r="AL53" s="80"/>
      <c r="AM53" s="80"/>
      <c r="AN53" s="80"/>
      <c r="AO53" s="82">
        <v>42648.55359953704</v>
      </c>
      <c r="AP53" s="80"/>
      <c r="AQ53" s="80" t="b">
        <v>1</v>
      </c>
      <c r="AR53" s="80" t="b">
        <v>0</v>
      </c>
      <c r="AS53" s="80" t="b">
        <v>0</v>
      </c>
      <c r="AT53" s="80" t="s">
        <v>872</v>
      </c>
      <c r="AU53" s="80">
        <v>5</v>
      </c>
      <c r="AV53" s="80"/>
      <c r="AW53" s="80" t="b">
        <v>0</v>
      </c>
      <c r="AX53" s="80" t="s">
        <v>1411</v>
      </c>
      <c r="AY53" s="85" t="s">
        <v>1462</v>
      </c>
      <c r="AZ53" s="80" t="s">
        <v>66</v>
      </c>
      <c r="BA53" s="80" t="str">
        <f>REPLACE(INDEX(GroupVertices[Group],MATCH(Vertices[[#This Row],[Vertex]],GroupVertices[Vertex],0)),1,1,"")</f>
        <v>1</v>
      </c>
      <c r="BB53" s="48"/>
      <c r="BC53" s="48"/>
      <c r="BD53" s="48"/>
      <c r="BE53" s="48"/>
      <c r="BF53" s="48"/>
      <c r="BG53" s="48"/>
      <c r="BH53" s="121" t="s">
        <v>1874</v>
      </c>
      <c r="BI53" s="121" t="s">
        <v>1874</v>
      </c>
      <c r="BJ53" s="121" t="s">
        <v>1907</v>
      </c>
      <c r="BK53" s="121" t="s">
        <v>1907</v>
      </c>
      <c r="BL53" s="121">
        <v>0</v>
      </c>
      <c r="BM53" s="124">
        <v>0</v>
      </c>
      <c r="BN53" s="121">
        <v>0</v>
      </c>
      <c r="BO53" s="124">
        <v>0</v>
      </c>
      <c r="BP53" s="121">
        <v>0</v>
      </c>
      <c r="BQ53" s="124">
        <v>0</v>
      </c>
      <c r="BR53" s="121">
        <v>3</v>
      </c>
      <c r="BS53" s="124">
        <v>100</v>
      </c>
      <c r="BT53" s="121">
        <v>3</v>
      </c>
      <c r="BU53" s="2"/>
      <c r="BV53" s="3"/>
      <c r="BW53" s="3"/>
      <c r="BX53" s="3"/>
      <c r="BY53" s="3"/>
    </row>
    <row r="54" spans="1:77" ht="41.45" customHeight="1">
      <c r="A54" s="66" t="s">
        <v>298</v>
      </c>
      <c r="C54" s="67"/>
      <c r="D54" s="67" t="s">
        <v>64</v>
      </c>
      <c r="E54" s="68">
        <v>1000</v>
      </c>
      <c r="F54" s="70">
        <v>92.14380962149964</v>
      </c>
      <c r="G54" s="102" t="s">
        <v>479</v>
      </c>
      <c r="H54" s="67"/>
      <c r="I54" s="71" t="s">
        <v>298</v>
      </c>
      <c r="J54" s="72"/>
      <c r="K54" s="72"/>
      <c r="L54" s="71" t="s">
        <v>1595</v>
      </c>
      <c r="M54" s="75">
        <v>2619.206380141553</v>
      </c>
      <c r="N54" s="76">
        <v>5263.6015625</v>
      </c>
      <c r="O54" s="76">
        <v>3162.3720703125</v>
      </c>
      <c r="P54" s="77"/>
      <c r="Q54" s="78"/>
      <c r="R54" s="78"/>
      <c r="S54" s="88"/>
      <c r="T54" s="48">
        <v>0</v>
      </c>
      <c r="U54" s="48">
        <v>1</v>
      </c>
      <c r="V54" s="49">
        <v>0</v>
      </c>
      <c r="W54" s="49">
        <v>0.003704</v>
      </c>
      <c r="X54" s="49">
        <v>0.006792</v>
      </c>
      <c r="Y54" s="49">
        <v>0.470422</v>
      </c>
      <c r="Z54" s="49">
        <v>0</v>
      </c>
      <c r="AA54" s="49">
        <v>0</v>
      </c>
      <c r="AB54" s="73">
        <v>54</v>
      </c>
      <c r="AC54" s="73"/>
      <c r="AD54" s="74"/>
      <c r="AE54" s="80" t="s">
        <v>960</v>
      </c>
      <c r="AF54" s="80">
        <v>1283</v>
      </c>
      <c r="AG54" s="80">
        <v>2604</v>
      </c>
      <c r="AH54" s="80">
        <v>1850</v>
      </c>
      <c r="AI54" s="80">
        <v>2554</v>
      </c>
      <c r="AJ54" s="80"/>
      <c r="AK54" s="80" t="s">
        <v>1090</v>
      </c>
      <c r="AL54" s="80"/>
      <c r="AM54" s="80"/>
      <c r="AN54" s="80"/>
      <c r="AO54" s="82">
        <v>41083.49265046296</v>
      </c>
      <c r="AP54" s="85" t="s">
        <v>1321</v>
      </c>
      <c r="AQ54" s="80" t="b">
        <v>1</v>
      </c>
      <c r="AR54" s="80" t="b">
        <v>0</v>
      </c>
      <c r="AS54" s="80" t="b">
        <v>1</v>
      </c>
      <c r="AT54" s="80" t="s">
        <v>872</v>
      </c>
      <c r="AU54" s="80">
        <v>40</v>
      </c>
      <c r="AV54" s="85" t="s">
        <v>1389</v>
      </c>
      <c r="AW54" s="80" t="b">
        <v>0</v>
      </c>
      <c r="AX54" s="80" t="s">
        <v>1411</v>
      </c>
      <c r="AY54" s="85" t="s">
        <v>1463</v>
      </c>
      <c r="AZ54" s="80" t="s">
        <v>66</v>
      </c>
      <c r="BA54" s="80" t="str">
        <f>REPLACE(INDEX(GroupVertices[Group],MATCH(Vertices[[#This Row],[Vertex]],GroupVertices[Vertex],0)),1,1,"")</f>
        <v>1</v>
      </c>
      <c r="BB54" s="48"/>
      <c r="BC54" s="48"/>
      <c r="BD54" s="48"/>
      <c r="BE54" s="48"/>
      <c r="BF54" s="48"/>
      <c r="BG54" s="48"/>
      <c r="BH54" s="121" t="s">
        <v>1867</v>
      </c>
      <c r="BI54" s="121" t="s">
        <v>1867</v>
      </c>
      <c r="BJ54" s="121" t="s">
        <v>1902</v>
      </c>
      <c r="BK54" s="121" t="s">
        <v>1902</v>
      </c>
      <c r="BL54" s="121">
        <v>0</v>
      </c>
      <c r="BM54" s="124">
        <v>0</v>
      </c>
      <c r="BN54" s="121">
        <v>1</v>
      </c>
      <c r="BO54" s="124">
        <v>2.7027027027027026</v>
      </c>
      <c r="BP54" s="121">
        <v>0</v>
      </c>
      <c r="BQ54" s="124">
        <v>0</v>
      </c>
      <c r="BR54" s="121">
        <v>36</v>
      </c>
      <c r="BS54" s="124">
        <v>97.29729729729729</v>
      </c>
      <c r="BT54" s="121">
        <v>37</v>
      </c>
      <c r="BU54" s="2"/>
      <c r="BV54" s="3"/>
      <c r="BW54" s="3"/>
      <c r="BX54" s="3"/>
      <c r="BY54" s="3"/>
    </row>
    <row r="55" spans="1:77" ht="41.45" customHeight="1">
      <c r="A55" s="66" t="s">
        <v>299</v>
      </c>
      <c r="C55" s="67"/>
      <c r="D55" s="67" t="s">
        <v>64</v>
      </c>
      <c r="E55" s="68">
        <v>601.3055204382638</v>
      </c>
      <c r="F55" s="70">
        <v>96.17191506821213</v>
      </c>
      <c r="G55" s="102" t="s">
        <v>480</v>
      </c>
      <c r="H55" s="67"/>
      <c r="I55" s="71" t="s">
        <v>299</v>
      </c>
      <c r="J55" s="72"/>
      <c r="K55" s="72"/>
      <c r="L55" s="71" t="s">
        <v>1596</v>
      </c>
      <c r="M55" s="75">
        <v>1276.7731049338395</v>
      </c>
      <c r="N55" s="76">
        <v>722.8137817382812</v>
      </c>
      <c r="O55" s="76">
        <v>7358.56591796875</v>
      </c>
      <c r="P55" s="77"/>
      <c r="Q55" s="78"/>
      <c r="R55" s="78"/>
      <c r="S55" s="88"/>
      <c r="T55" s="48">
        <v>0</v>
      </c>
      <c r="U55" s="48">
        <v>1</v>
      </c>
      <c r="V55" s="49">
        <v>0</v>
      </c>
      <c r="W55" s="49">
        <v>0.003704</v>
      </c>
      <c r="X55" s="49">
        <v>0.006792</v>
      </c>
      <c r="Y55" s="49">
        <v>0.470422</v>
      </c>
      <c r="Z55" s="49">
        <v>0</v>
      </c>
      <c r="AA55" s="49">
        <v>0</v>
      </c>
      <c r="AB55" s="73">
        <v>55</v>
      </c>
      <c r="AC55" s="73"/>
      <c r="AD55" s="74"/>
      <c r="AE55" s="80" t="s">
        <v>961</v>
      </c>
      <c r="AF55" s="80">
        <v>2393</v>
      </c>
      <c r="AG55" s="80">
        <v>1295</v>
      </c>
      <c r="AH55" s="80">
        <v>4933</v>
      </c>
      <c r="AI55" s="80">
        <v>7938</v>
      </c>
      <c r="AJ55" s="80"/>
      <c r="AK55" s="80" t="s">
        <v>1091</v>
      </c>
      <c r="AL55" s="80" t="s">
        <v>1200</v>
      </c>
      <c r="AM55" s="80"/>
      <c r="AN55" s="80"/>
      <c r="AO55" s="82">
        <v>39902.39162037037</v>
      </c>
      <c r="AP55" s="85" t="s">
        <v>1322</v>
      </c>
      <c r="AQ55" s="80" t="b">
        <v>0</v>
      </c>
      <c r="AR55" s="80" t="b">
        <v>0</v>
      </c>
      <c r="AS55" s="80" t="b">
        <v>1</v>
      </c>
      <c r="AT55" s="80" t="s">
        <v>872</v>
      </c>
      <c r="AU55" s="80">
        <v>24</v>
      </c>
      <c r="AV55" s="85" t="s">
        <v>1393</v>
      </c>
      <c r="AW55" s="80" t="b">
        <v>0</v>
      </c>
      <c r="AX55" s="80" t="s">
        <v>1411</v>
      </c>
      <c r="AY55" s="85" t="s">
        <v>1464</v>
      </c>
      <c r="AZ55" s="80" t="s">
        <v>66</v>
      </c>
      <c r="BA55" s="80" t="str">
        <f>REPLACE(INDEX(GroupVertices[Group],MATCH(Vertices[[#This Row],[Vertex]],GroupVertices[Vertex],0)),1,1,"")</f>
        <v>1</v>
      </c>
      <c r="BB55" s="48"/>
      <c r="BC55" s="48"/>
      <c r="BD55" s="48"/>
      <c r="BE55" s="48"/>
      <c r="BF55" s="48"/>
      <c r="BG55" s="48"/>
      <c r="BH55" s="121" t="s">
        <v>1867</v>
      </c>
      <c r="BI55" s="121" t="s">
        <v>1867</v>
      </c>
      <c r="BJ55" s="121" t="s">
        <v>1902</v>
      </c>
      <c r="BK55" s="121" t="s">
        <v>1902</v>
      </c>
      <c r="BL55" s="121">
        <v>0</v>
      </c>
      <c r="BM55" s="124">
        <v>0</v>
      </c>
      <c r="BN55" s="121">
        <v>1</v>
      </c>
      <c r="BO55" s="124">
        <v>2.7027027027027026</v>
      </c>
      <c r="BP55" s="121">
        <v>0</v>
      </c>
      <c r="BQ55" s="124">
        <v>0</v>
      </c>
      <c r="BR55" s="121">
        <v>36</v>
      </c>
      <c r="BS55" s="124">
        <v>97.29729729729729</v>
      </c>
      <c r="BT55" s="121">
        <v>37</v>
      </c>
      <c r="BU55" s="2"/>
      <c r="BV55" s="3"/>
      <c r="BW55" s="3"/>
      <c r="BX55" s="3"/>
      <c r="BY55" s="3"/>
    </row>
    <row r="56" spans="1:77" ht="41.45" customHeight="1">
      <c r="A56" s="66" t="s">
        <v>300</v>
      </c>
      <c r="C56" s="67"/>
      <c r="D56" s="67" t="s">
        <v>64</v>
      </c>
      <c r="E56" s="68">
        <v>223.44627054361567</v>
      </c>
      <c r="F56" s="70">
        <v>99.46456046774028</v>
      </c>
      <c r="G56" s="102" t="s">
        <v>481</v>
      </c>
      <c r="H56" s="67"/>
      <c r="I56" s="71" t="s">
        <v>300</v>
      </c>
      <c r="J56" s="72"/>
      <c r="K56" s="72"/>
      <c r="L56" s="71" t="s">
        <v>1597</v>
      </c>
      <c r="M56" s="75">
        <v>179.44414811775567</v>
      </c>
      <c r="N56" s="76">
        <v>6951.09130859375</v>
      </c>
      <c r="O56" s="76">
        <v>2791.8701171875</v>
      </c>
      <c r="P56" s="77"/>
      <c r="Q56" s="78"/>
      <c r="R56" s="78"/>
      <c r="S56" s="88"/>
      <c r="T56" s="48">
        <v>0</v>
      </c>
      <c r="U56" s="48">
        <v>1</v>
      </c>
      <c r="V56" s="49">
        <v>0</v>
      </c>
      <c r="W56" s="49">
        <v>0.003704</v>
      </c>
      <c r="X56" s="49">
        <v>0.006792</v>
      </c>
      <c r="Y56" s="49">
        <v>0.470422</v>
      </c>
      <c r="Z56" s="49">
        <v>0</v>
      </c>
      <c r="AA56" s="49">
        <v>0</v>
      </c>
      <c r="AB56" s="73">
        <v>56</v>
      </c>
      <c r="AC56" s="73"/>
      <c r="AD56" s="74"/>
      <c r="AE56" s="80" t="s">
        <v>962</v>
      </c>
      <c r="AF56" s="80">
        <v>552</v>
      </c>
      <c r="AG56" s="80">
        <v>225</v>
      </c>
      <c r="AH56" s="80">
        <v>157</v>
      </c>
      <c r="AI56" s="80">
        <v>570</v>
      </c>
      <c r="AJ56" s="80"/>
      <c r="AK56" s="80" t="s">
        <v>1092</v>
      </c>
      <c r="AL56" s="80" t="s">
        <v>1201</v>
      </c>
      <c r="AM56" s="80"/>
      <c r="AN56" s="80"/>
      <c r="AO56" s="82">
        <v>42733.912997685184</v>
      </c>
      <c r="AP56" s="85" t="s">
        <v>1323</v>
      </c>
      <c r="AQ56" s="80" t="b">
        <v>1</v>
      </c>
      <c r="AR56" s="80" t="b">
        <v>0</v>
      </c>
      <c r="AS56" s="80" t="b">
        <v>0</v>
      </c>
      <c r="AT56" s="80" t="s">
        <v>872</v>
      </c>
      <c r="AU56" s="80">
        <v>1</v>
      </c>
      <c r="AV56" s="80"/>
      <c r="AW56" s="80" t="b">
        <v>0</v>
      </c>
      <c r="AX56" s="80" t="s">
        <v>1411</v>
      </c>
      <c r="AY56" s="85" t="s">
        <v>1465</v>
      </c>
      <c r="AZ56" s="80" t="s">
        <v>66</v>
      </c>
      <c r="BA56" s="80" t="str">
        <f>REPLACE(INDEX(GroupVertices[Group],MATCH(Vertices[[#This Row],[Vertex]],GroupVertices[Vertex],0)),1,1,"")</f>
        <v>1</v>
      </c>
      <c r="BB56" s="48"/>
      <c r="BC56" s="48"/>
      <c r="BD56" s="48"/>
      <c r="BE56" s="48"/>
      <c r="BF56" s="48"/>
      <c r="BG56" s="48"/>
      <c r="BH56" s="121" t="s">
        <v>1867</v>
      </c>
      <c r="BI56" s="121" t="s">
        <v>1867</v>
      </c>
      <c r="BJ56" s="121" t="s">
        <v>1902</v>
      </c>
      <c r="BK56" s="121" t="s">
        <v>1902</v>
      </c>
      <c r="BL56" s="121">
        <v>0</v>
      </c>
      <c r="BM56" s="124">
        <v>0</v>
      </c>
      <c r="BN56" s="121">
        <v>1</v>
      </c>
      <c r="BO56" s="124">
        <v>2.7027027027027026</v>
      </c>
      <c r="BP56" s="121">
        <v>0</v>
      </c>
      <c r="BQ56" s="124">
        <v>0</v>
      </c>
      <c r="BR56" s="121">
        <v>36</v>
      </c>
      <c r="BS56" s="124">
        <v>97.29729729729729</v>
      </c>
      <c r="BT56" s="121">
        <v>37</v>
      </c>
      <c r="BU56" s="2"/>
      <c r="BV56" s="3"/>
      <c r="BW56" s="3"/>
      <c r="BX56" s="3"/>
      <c r="BY56" s="3"/>
    </row>
    <row r="57" spans="1:77" ht="41.45" customHeight="1">
      <c r="A57" s="66" t="s">
        <v>301</v>
      </c>
      <c r="C57" s="67"/>
      <c r="D57" s="67" t="s">
        <v>64</v>
      </c>
      <c r="E57" s="68">
        <v>753.5086388537716</v>
      </c>
      <c r="F57" s="70">
        <v>94.84562519232742</v>
      </c>
      <c r="G57" s="102" t="s">
        <v>482</v>
      </c>
      <c r="H57" s="67"/>
      <c r="I57" s="71" t="s">
        <v>301</v>
      </c>
      <c r="J57" s="72"/>
      <c r="K57" s="72"/>
      <c r="L57" s="71" t="s">
        <v>1598</v>
      </c>
      <c r="M57" s="75">
        <v>1718.7813109036824</v>
      </c>
      <c r="N57" s="76">
        <v>4987.3583984375</v>
      </c>
      <c r="O57" s="76">
        <v>9394.765625</v>
      </c>
      <c r="P57" s="77"/>
      <c r="Q57" s="78"/>
      <c r="R57" s="78"/>
      <c r="S57" s="88"/>
      <c r="T57" s="48">
        <v>0</v>
      </c>
      <c r="U57" s="48">
        <v>1</v>
      </c>
      <c r="V57" s="49">
        <v>0</v>
      </c>
      <c r="W57" s="49">
        <v>0.003704</v>
      </c>
      <c r="X57" s="49">
        <v>0.006792</v>
      </c>
      <c r="Y57" s="49">
        <v>0.470422</v>
      </c>
      <c r="Z57" s="49">
        <v>0</v>
      </c>
      <c r="AA57" s="49">
        <v>0</v>
      </c>
      <c r="AB57" s="73">
        <v>57</v>
      </c>
      <c r="AC57" s="73"/>
      <c r="AD57" s="74"/>
      <c r="AE57" s="80" t="s">
        <v>963</v>
      </c>
      <c r="AF57" s="80">
        <v>88</v>
      </c>
      <c r="AG57" s="80">
        <v>1726</v>
      </c>
      <c r="AH57" s="80">
        <v>1272</v>
      </c>
      <c r="AI57" s="80">
        <v>349</v>
      </c>
      <c r="AJ57" s="80"/>
      <c r="AK57" s="80" t="s">
        <v>1093</v>
      </c>
      <c r="AL57" s="80" t="s">
        <v>1202</v>
      </c>
      <c r="AM57" s="85" t="s">
        <v>1257</v>
      </c>
      <c r="AN57" s="80"/>
      <c r="AO57" s="82">
        <v>41963.38652777778</v>
      </c>
      <c r="AP57" s="85" t="s">
        <v>1324</v>
      </c>
      <c r="AQ57" s="80" t="b">
        <v>0</v>
      </c>
      <c r="AR57" s="80" t="b">
        <v>0</v>
      </c>
      <c r="AS57" s="80" t="b">
        <v>0</v>
      </c>
      <c r="AT57" s="80" t="s">
        <v>872</v>
      </c>
      <c r="AU57" s="80">
        <v>9</v>
      </c>
      <c r="AV57" s="85" t="s">
        <v>1389</v>
      </c>
      <c r="AW57" s="80" t="b">
        <v>0</v>
      </c>
      <c r="AX57" s="80" t="s">
        <v>1411</v>
      </c>
      <c r="AY57" s="85" t="s">
        <v>1466</v>
      </c>
      <c r="AZ57" s="80" t="s">
        <v>66</v>
      </c>
      <c r="BA57" s="80" t="str">
        <f>REPLACE(INDEX(GroupVertices[Group],MATCH(Vertices[[#This Row],[Vertex]],GroupVertices[Vertex],0)),1,1,"")</f>
        <v>1</v>
      </c>
      <c r="BB57" s="48"/>
      <c r="BC57" s="48"/>
      <c r="BD57" s="48"/>
      <c r="BE57" s="48"/>
      <c r="BF57" s="48"/>
      <c r="BG57" s="48"/>
      <c r="BH57" s="121" t="s">
        <v>1867</v>
      </c>
      <c r="BI57" s="121" t="s">
        <v>1867</v>
      </c>
      <c r="BJ57" s="121" t="s">
        <v>1902</v>
      </c>
      <c r="BK57" s="121" t="s">
        <v>1902</v>
      </c>
      <c r="BL57" s="121">
        <v>0</v>
      </c>
      <c r="BM57" s="124">
        <v>0</v>
      </c>
      <c r="BN57" s="121">
        <v>1</v>
      </c>
      <c r="BO57" s="124">
        <v>2.7027027027027026</v>
      </c>
      <c r="BP57" s="121">
        <v>0</v>
      </c>
      <c r="BQ57" s="124">
        <v>0</v>
      </c>
      <c r="BR57" s="121">
        <v>36</v>
      </c>
      <c r="BS57" s="124">
        <v>97.29729729729729</v>
      </c>
      <c r="BT57" s="121">
        <v>37</v>
      </c>
      <c r="BU57" s="2"/>
      <c r="BV57" s="3"/>
      <c r="BW57" s="3"/>
      <c r="BX57" s="3"/>
      <c r="BY57" s="3"/>
    </row>
    <row r="58" spans="1:77" ht="41.45" customHeight="1">
      <c r="A58" s="66" t="s">
        <v>302</v>
      </c>
      <c r="C58" s="67"/>
      <c r="D58" s="67" t="s">
        <v>64</v>
      </c>
      <c r="E58" s="68">
        <v>369.6460176991151</v>
      </c>
      <c r="F58" s="70">
        <v>98.19058364960509</v>
      </c>
      <c r="G58" s="102" t="s">
        <v>483</v>
      </c>
      <c r="H58" s="67"/>
      <c r="I58" s="71" t="s">
        <v>302</v>
      </c>
      <c r="J58" s="72"/>
      <c r="K58" s="72"/>
      <c r="L58" s="71" t="s">
        <v>1599</v>
      </c>
      <c r="M58" s="75">
        <v>604.0181557082777</v>
      </c>
      <c r="N58" s="76">
        <v>689.949951171875</v>
      </c>
      <c r="O58" s="76">
        <v>3347.03369140625</v>
      </c>
      <c r="P58" s="77"/>
      <c r="Q58" s="78"/>
      <c r="R58" s="78"/>
      <c r="S58" s="88"/>
      <c r="T58" s="48">
        <v>0</v>
      </c>
      <c r="U58" s="48">
        <v>1</v>
      </c>
      <c r="V58" s="49">
        <v>0</v>
      </c>
      <c r="W58" s="49">
        <v>0.003704</v>
      </c>
      <c r="X58" s="49">
        <v>0.006792</v>
      </c>
      <c r="Y58" s="49">
        <v>0.470422</v>
      </c>
      <c r="Z58" s="49">
        <v>0</v>
      </c>
      <c r="AA58" s="49">
        <v>0</v>
      </c>
      <c r="AB58" s="73">
        <v>58</v>
      </c>
      <c r="AC58" s="73"/>
      <c r="AD58" s="74"/>
      <c r="AE58" s="80" t="s">
        <v>964</v>
      </c>
      <c r="AF58" s="80">
        <v>552</v>
      </c>
      <c r="AG58" s="80">
        <v>639</v>
      </c>
      <c r="AH58" s="80">
        <v>1536</v>
      </c>
      <c r="AI58" s="80">
        <v>589</v>
      </c>
      <c r="AJ58" s="80"/>
      <c r="AK58" s="80" t="s">
        <v>1094</v>
      </c>
      <c r="AL58" s="80"/>
      <c r="AM58" s="85" t="s">
        <v>1258</v>
      </c>
      <c r="AN58" s="80"/>
      <c r="AO58" s="82">
        <v>42023.620208333334</v>
      </c>
      <c r="AP58" s="85" t="s">
        <v>1325</v>
      </c>
      <c r="AQ58" s="80" t="b">
        <v>0</v>
      </c>
      <c r="AR58" s="80" t="b">
        <v>0</v>
      </c>
      <c r="AS58" s="80" t="b">
        <v>1</v>
      </c>
      <c r="AT58" s="80" t="s">
        <v>872</v>
      </c>
      <c r="AU58" s="80">
        <v>6</v>
      </c>
      <c r="AV58" s="85" t="s">
        <v>1389</v>
      </c>
      <c r="AW58" s="80" t="b">
        <v>0</v>
      </c>
      <c r="AX58" s="80" t="s">
        <v>1411</v>
      </c>
      <c r="AY58" s="85" t="s">
        <v>1467</v>
      </c>
      <c r="AZ58" s="80" t="s">
        <v>66</v>
      </c>
      <c r="BA58" s="80" t="str">
        <f>REPLACE(INDEX(GroupVertices[Group],MATCH(Vertices[[#This Row],[Vertex]],GroupVertices[Vertex],0)),1,1,"")</f>
        <v>1</v>
      </c>
      <c r="BB58" s="48"/>
      <c r="BC58" s="48"/>
      <c r="BD58" s="48"/>
      <c r="BE58" s="48"/>
      <c r="BF58" s="48"/>
      <c r="BG58" s="48"/>
      <c r="BH58" s="121" t="s">
        <v>1867</v>
      </c>
      <c r="BI58" s="121" t="s">
        <v>1867</v>
      </c>
      <c r="BJ58" s="121" t="s">
        <v>1902</v>
      </c>
      <c r="BK58" s="121" t="s">
        <v>1902</v>
      </c>
      <c r="BL58" s="121">
        <v>0</v>
      </c>
      <c r="BM58" s="124">
        <v>0</v>
      </c>
      <c r="BN58" s="121">
        <v>1</v>
      </c>
      <c r="BO58" s="124">
        <v>2.7027027027027026</v>
      </c>
      <c r="BP58" s="121">
        <v>0</v>
      </c>
      <c r="BQ58" s="124">
        <v>0</v>
      </c>
      <c r="BR58" s="121">
        <v>36</v>
      </c>
      <c r="BS58" s="124">
        <v>97.29729729729729</v>
      </c>
      <c r="BT58" s="121">
        <v>37</v>
      </c>
      <c r="BU58" s="2"/>
      <c r="BV58" s="3"/>
      <c r="BW58" s="3"/>
      <c r="BX58" s="3"/>
      <c r="BY58" s="3"/>
    </row>
    <row r="59" spans="1:77" ht="41.45" customHeight="1">
      <c r="A59" s="66" t="s">
        <v>303</v>
      </c>
      <c r="C59" s="67"/>
      <c r="D59" s="67" t="s">
        <v>64</v>
      </c>
      <c r="E59" s="68">
        <v>233.6873156342183</v>
      </c>
      <c r="F59" s="70">
        <v>99.375320545697</v>
      </c>
      <c r="G59" s="102" t="s">
        <v>484</v>
      </c>
      <c r="H59" s="67"/>
      <c r="I59" s="71" t="s">
        <v>303</v>
      </c>
      <c r="J59" s="72"/>
      <c r="K59" s="72"/>
      <c r="L59" s="71" t="s">
        <v>1600</v>
      </c>
      <c r="M59" s="75">
        <v>209.18483947071493</v>
      </c>
      <c r="N59" s="76">
        <v>6839.3701171875</v>
      </c>
      <c r="O59" s="76">
        <v>4966.306640625</v>
      </c>
      <c r="P59" s="77"/>
      <c r="Q59" s="78"/>
      <c r="R59" s="78"/>
      <c r="S59" s="88"/>
      <c r="T59" s="48">
        <v>0</v>
      </c>
      <c r="U59" s="48">
        <v>1</v>
      </c>
      <c r="V59" s="49">
        <v>0</v>
      </c>
      <c r="W59" s="49">
        <v>0.003704</v>
      </c>
      <c r="X59" s="49">
        <v>0.006792</v>
      </c>
      <c r="Y59" s="49">
        <v>0.470422</v>
      </c>
      <c r="Z59" s="49">
        <v>0</v>
      </c>
      <c r="AA59" s="49">
        <v>0</v>
      </c>
      <c r="AB59" s="73">
        <v>59</v>
      </c>
      <c r="AC59" s="73"/>
      <c r="AD59" s="74"/>
      <c r="AE59" s="80" t="s">
        <v>965</v>
      </c>
      <c r="AF59" s="80">
        <v>235</v>
      </c>
      <c r="AG59" s="80">
        <v>254</v>
      </c>
      <c r="AH59" s="80">
        <v>135</v>
      </c>
      <c r="AI59" s="80">
        <v>230</v>
      </c>
      <c r="AJ59" s="80"/>
      <c r="AK59" s="80" t="s">
        <v>1095</v>
      </c>
      <c r="AL59" s="80" t="s">
        <v>1182</v>
      </c>
      <c r="AM59" s="85" t="s">
        <v>1259</v>
      </c>
      <c r="AN59" s="80"/>
      <c r="AO59" s="82">
        <v>43200.47170138889</v>
      </c>
      <c r="AP59" s="85" t="s">
        <v>1326</v>
      </c>
      <c r="AQ59" s="80" t="b">
        <v>1</v>
      </c>
      <c r="AR59" s="80" t="b">
        <v>0</v>
      </c>
      <c r="AS59" s="80" t="b">
        <v>0</v>
      </c>
      <c r="AT59" s="80" t="s">
        <v>872</v>
      </c>
      <c r="AU59" s="80">
        <v>2</v>
      </c>
      <c r="AV59" s="80"/>
      <c r="AW59" s="80" t="b">
        <v>0</v>
      </c>
      <c r="AX59" s="80" t="s">
        <v>1411</v>
      </c>
      <c r="AY59" s="85" t="s">
        <v>1468</v>
      </c>
      <c r="AZ59" s="80" t="s">
        <v>66</v>
      </c>
      <c r="BA59" s="80" t="str">
        <f>REPLACE(INDEX(GroupVertices[Group],MATCH(Vertices[[#This Row],[Vertex]],GroupVertices[Vertex],0)),1,1,"")</f>
        <v>1</v>
      </c>
      <c r="BB59" s="48"/>
      <c r="BC59" s="48"/>
      <c r="BD59" s="48"/>
      <c r="BE59" s="48"/>
      <c r="BF59" s="48"/>
      <c r="BG59" s="48"/>
      <c r="BH59" s="121" t="s">
        <v>1867</v>
      </c>
      <c r="BI59" s="121" t="s">
        <v>1867</v>
      </c>
      <c r="BJ59" s="121" t="s">
        <v>1902</v>
      </c>
      <c r="BK59" s="121" t="s">
        <v>1902</v>
      </c>
      <c r="BL59" s="121">
        <v>0</v>
      </c>
      <c r="BM59" s="124">
        <v>0</v>
      </c>
      <c r="BN59" s="121">
        <v>1</v>
      </c>
      <c r="BO59" s="124">
        <v>2.7027027027027026</v>
      </c>
      <c r="BP59" s="121">
        <v>0</v>
      </c>
      <c r="BQ59" s="124">
        <v>0</v>
      </c>
      <c r="BR59" s="121">
        <v>36</v>
      </c>
      <c r="BS59" s="124">
        <v>97.29729729729729</v>
      </c>
      <c r="BT59" s="121">
        <v>37</v>
      </c>
      <c r="BU59" s="2"/>
      <c r="BV59" s="3"/>
      <c r="BW59" s="3"/>
      <c r="BX59" s="3"/>
      <c r="BY59" s="3"/>
    </row>
    <row r="60" spans="1:77" ht="41.45" customHeight="1">
      <c r="A60" s="66" t="s">
        <v>304</v>
      </c>
      <c r="C60" s="67"/>
      <c r="D60" s="67" t="s">
        <v>64</v>
      </c>
      <c r="E60" s="68">
        <v>419.4386852085967</v>
      </c>
      <c r="F60" s="70">
        <v>97.75669299415324</v>
      </c>
      <c r="G60" s="102" t="s">
        <v>485</v>
      </c>
      <c r="H60" s="67"/>
      <c r="I60" s="71" t="s">
        <v>304</v>
      </c>
      <c r="J60" s="72"/>
      <c r="K60" s="72"/>
      <c r="L60" s="71" t="s">
        <v>1601</v>
      </c>
      <c r="M60" s="75">
        <v>748.619448148528</v>
      </c>
      <c r="N60" s="76">
        <v>5464.0439453125</v>
      </c>
      <c r="O60" s="76">
        <v>4234.1259765625</v>
      </c>
      <c r="P60" s="77"/>
      <c r="Q60" s="78"/>
      <c r="R60" s="78"/>
      <c r="S60" s="88"/>
      <c r="T60" s="48">
        <v>0</v>
      </c>
      <c r="U60" s="48">
        <v>1</v>
      </c>
      <c r="V60" s="49">
        <v>0</v>
      </c>
      <c r="W60" s="49">
        <v>0.003704</v>
      </c>
      <c r="X60" s="49">
        <v>0.006792</v>
      </c>
      <c r="Y60" s="49">
        <v>0.470422</v>
      </c>
      <c r="Z60" s="49">
        <v>0</v>
      </c>
      <c r="AA60" s="49">
        <v>0</v>
      </c>
      <c r="AB60" s="73">
        <v>60</v>
      </c>
      <c r="AC60" s="73"/>
      <c r="AD60" s="74"/>
      <c r="AE60" s="80" t="s">
        <v>966</v>
      </c>
      <c r="AF60" s="80">
        <v>448</v>
      </c>
      <c r="AG60" s="80">
        <v>780</v>
      </c>
      <c r="AH60" s="80">
        <v>1115</v>
      </c>
      <c r="AI60" s="80">
        <v>767</v>
      </c>
      <c r="AJ60" s="80"/>
      <c r="AK60" s="80" t="s">
        <v>1096</v>
      </c>
      <c r="AL60" s="80" t="s">
        <v>1203</v>
      </c>
      <c r="AM60" s="85" t="s">
        <v>1260</v>
      </c>
      <c r="AN60" s="80"/>
      <c r="AO60" s="82">
        <v>41295.741111111114</v>
      </c>
      <c r="AP60" s="85" t="s">
        <v>1327</v>
      </c>
      <c r="AQ60" s="80" t="b">
        <v>1</v>
      </c>
      <c r="AR60" s="80" t="b">
        <v>0</v>
      </c>
      <c r="AS60" s="80" t="b">
        <v>0</v>
      </c>
      <c r="AT60" s="80" t="s">
        <v>872</v>
      </c>
      <c r="AU60" s="80">
        <v>8</v>
      </c>
      <c r="AV60" s="85" t="s">
        <v>1389</v>
      </c>
      <c r="AW60" s="80" t="b">
        <v>0</v>
      </c>
      <c r="AX60" s="80" t="s">
        <v>1411</v>
      </c>
      <c r="AY60" s="85" t="s">
        <v>1469</v>
      </c>
      <c r="AZ60" s="80" t="s">
        <v>66</v>
      </c>
      <c r="BA60" s="80" t="str">
        <f>REPLACE(INDEX(GroupVertices[Group],MATCH(Vertices[[#This Row],[Vertex]],GroupVertices[Vertex],0)),1,1,"")</f>
        <v>1</v>
      </c>
      <c r="BB60" s="48"/>
      <c r="BC60" s="48"/>
      <c r="BD60" s="48"/>
      <c r="BE60" s="48"/>
      <c r="BF60" s="48"/>
      <c r="BG60" s="48"/>
      <c r="BH60" s="121" t="s">
        <v>1867</v>
      </c>
      <c r="BI60" s="121" t="s">
        <v>1867</v>
      </c>
      <c r="BJ60" s="121" t="s">
        <v>1902</v>
      </c>
      <c r="BK60" s="121" t="s">
        <v>1902</v>
      </c>
      <c r="BL60" s="121">
        <v>0</v>
      </c>
      <c r="BM60" s="124">
        <v>0</v>
      </c>
      <c r="BN60" s="121">
        <v>1</v>
      </c>
      <c r="BO60" s="124">
        <v>2.7027027027027026</v>
      </c>
      <c r="BP60" s="121">
        <v>0</v>
      </c>
      <c r="BQ60" s="124">
        <v>0</v>
      </c>
      <c r="BR60" s="121">
        <v>36</v>
      </c>
      <c r="BS60" s="124">
        <v>97.29729729729729</v>
      </c>
      <c r="BT60" s="121">
        <v>37</v>
      </c>
      <c r="BU60" s="2"/>
      <c r="BV60" s="3"/>
      <c r="BW60" s="3"/>
      <c r="BX60" s="3"/>
      <c r="BY60" s="3"/>
    </row>
    <row r="61" spans="1:77" ht="41.45" customHeight="1">
      <c r="A61" s="66" t="s">
        <v>305</v>
      </c>
      <c r="C61" s="67"/>
      <c r="D61" s="67" t="s">
        <v>64</v>
      </c>
      <c r="E61" s="68">
        <v>165.88453434471134</v>
      </c>
      <c r="F61" s="70">
        <v>99.96615037439737</v>
      </c>
      <c r="G61" s="102" t="s">
        <v>486</v>
      </c>
      <c r="H61" s="67"/>
      <c r="I61" s="71" t="s">
        <v>305</v>
      </c>
      <c r="J61" s="72"/>
      <c r="K61" s="72"/>
      <c r="L61" s="71" t="s">
        <v>1602</v>
      </c>
      <c r="M61" s="75">
        <v>12.280951892501795</v>
      </c>
      <c r="N61" s="76">
        <v>2624.579345703125</v>
      </c>
      <c r="O61" s="76">
        <v>8495.1484375</v>
      </c>
      <c r="P61" s="77"/>
      <c r="Q61" s="78"/>
      <c r="R61" s="78"/>
      <c r="S61" s="88"/>
      <c r="T61" s="48">
        <v>0</v>
      </c>
      <c r="U61" s="48">
        <v>1</v>
      </c>
      <c r="V61" s="49">
        <v>0</v>
      </c>
      <c r="W61" s="49">
        <v>0.003704</v>
      </c>
      <c r="X61" s="49">
        <v>0.006792</v>
      </c>
      <c r="Y61" s="49">
        <v>0.470422</v>
      </c>
      <c r="Z61" s="49">
        <v>0</v>
      </c>
      <c r="AA61" s="49">
        <v>0</v>
      </c>
      <c r="AB61" s="73">
        <v>61</v>
      </c>
      <c r="AC61" s="73"/>
      <c r="AD61" s="74"/>
      <c r="AE61" s="80" t="s">
        <v>967</v>
      </c>
      <c r="AF61" s="80">
        <v>95</v>
      </c>
      <c r="AG61" s="80">
        <v>62</v>
      </c>
      <c r="AH61" s="80">
        <v>20</v>
      </c>
      <c r="AI61" s="80">
        <v>22</v>
      </c>
      <c r="AJ61" s="80"/>
      <c r="AK61" s="80" t="s">
        <v>1097</v>
      </c>
      <c r="AL61" s="80"/>
      <c r="AM61" s="80"/>
      <c r="AN61" s="80"/>
      <c r="AO61" s="82">
        <v>43417.80684027778</v>
      </c>
      <c r="AP61" s="85" t="s">
        <v>1328</v>
      </c>
      <c r="AQ61" s="80" t="b">
        <v>1</v>
      </c>
      <c r="AR61" s="80" t="b">
        <v>0</v>
      </c>
      <c r="AS61" s="80" t="b">
        <v>0</v>
      </c>
      <c r="AT61" s="80" t="s">
        <v>872</v>
      </c>
      <c r="AU61" s="80">
        <v>0</v>
      </c>
      <c r="AV61" s="80"/>
      <c r="AW61" s="80" t="b">
        <v>0</v>
      </c>
      <c r="AX61" s="80" t="s">
        <v>1411</v>
      </c>
      <c r="AY61" s="85" t="s">
        <v>1470</v>
      </c>
      <c r="AZ61" s="80" t="s">
        <v>66</v>
      </c>
      <c r="BA61" s="80" t="str">
        <f>REPLACE(INDEX(GroupVertices[Group],MATCH(Vertices[[#This Row],[Vertex]],GroupVertices[Vertex],0)),1,1,"")</f>
        <v>1</v>
      </c>
      <c r="BB61" s="48"/>
      <c r="BC61" s="48"/>
      <c r="BD61" s="48"/>
      <c r="BE61" s="48"/>
      <c r="BF61" s="48"/>
      <c r="BG61" s="48"/>
      <c r="BH61" s="121" t="s">
        <v>1867</v>
      </c>
      <c r="BI61" s="121" t="s">
        <v>1867</v>
      </c>
      <c r="BJ61" s="121" t="s">
        <v>1902</v>
      </c>
      <c r="BK61" s="121" t="s">
        <v>1902</v>
      </c>
      <c r="BL61" s="121">
        <v>0</v>
      </c>
      <c r="BM61" s="124">
        <v>0</v>
      </c>
      <c r="BN61" s="121">
        <v>1</v>
      </c>
      <c r="BO61" s="124">
        <v>2.7027027027027026</v>
      </c>
      <c r="BP61" s="121">
        <v>0</v>
      </c>
      <c r="BQ61" s="124">
        <v>0</v>
      </c>
      <c r="BR61" s="121">
        <v>36</v>
      </c>
      <c r="BS61" s="124">
        <v>97.29729729729729</v>
      </c>
      <c r="BT61" s="121">
        <v>37</v>
      </c>
      <c r="BU61" s="2"/>
      <c r="BV61" s="3"/>
      <c r="BW61" s="3"/>
      <c r="BX61" s="3"/>
      <c r="BY61" s="3"/>
    </row>
    <row r="62" spans="1:77" ht="41.45" customHeight="1">
      <c r="A62" s="66" t="s">
        <v>306</v>
      </c>
      <c r="C62" s="67"/>
      <c r="D62" s="67" t="s">
        <v>64</v>
      </c>
      <c r="E62" s="68">
        <v>410.96333754740834</v>
      </c>
      <c r="F62" s="70">
        <v>97.83054672274079</v>
      </c>
      <c r="G62" s="102" t="s">
        <v>487</v>
      </c>
      <c r="H62" s="67"/>
      <c r="I62" s="71" t="s">
        <v>306</v>
      </c>
      <c r="J62" s="72"/>
      <c r="K62" s="72"/>
      <c r="L62" s="71" t="s">
        <v>1603</v>
      </c>
      <c r="M62" s="75">
        <v>724.0064622012515</v>
      </c>
      <c r="N62" s="76">
        <v>3331.43896484375</v>
      </c>
      <c r="O62" s="76">
        <v>9010.599609375</v>
      </c>
      <c r="P62" s="77"/>
      <c r="Q62" s="78"/>
      <c r="R62" s="78"/>
      <c r="S62" s="88"/>
      <c r="T62" s="48">
        <v>0</v>
      </c>
      <c r="U62" s="48">
        <v>1</v>
      </c>
      <c r="V62" s="49">
        <v>0</v>
      </c>
      <c r="W62" s="49">
        <v>0.003704</v>
      </c>
      <c r="X62" s="49">
        <v>0.006792</v>
      </c>
      <c r="Y62" s="49">
        <v>0.470422</v>
      </c>
      <c r="Z62" s="49">
        <v>0</v>
      </c>
      <c r="AA62" s="49">
        <v>0</v>
      </c>
      <c r="AB62" s="73">
        <v>62</v>
      </c>
      <c r="AC62" s="73"/>
      <c r="AD62" s="74"/>
      <c r="AE62" s="80" t="s">
        <v>968</v>
      </c>
      <c r="AF62" s="80">
        <v>978</v>
      </c>
      <c r="AG62" s="80">
        <v>756</v>
      </c>
      <c r="AH62" s="80">
        <v>846</v>
      </c>
      <c r="AI62" s="80">
        <v>938</v>
      </c>
      <c r="AJ62" s="80"/>
      <c r="AK62" s="80" t="s">
        <v>1098</v>
      </c>
      <c r="AL62" s="80" t="s">
        <v>1204</v>
      </c>
      <c r="AM62" s="85" t="s">
        <v>1261</v>
      </c>
      <c r="AN62" s="80"/>
      <c r="AO62" s="82">
        <v>40675.75137731482</v>
      </c>
      <c r="AP62" s="85" t="s">
        <v>1329</v>
      </c>
      <c r="AQ62" s="80" t="b">
        <v>1</v>
      </c>
      <c r="AR62" s="80" t="b">
        <v>0</v>
      </c>
      <c r="AS62" s="80" t="b">
        <v>1</v>
      </c>
      <c r="AT62" s="80" t="s">
        <v>872</v>
      </c>
      <c r="AU62" s="80">
        <v>5</v>
      </c>
      <c r="AV62" s="85" t="s">
        <v>1389</v>
      </c>
      <c r="AW62" s="80" t="b">
        <v>0</v>
      </c>
      <c r="AX62" s="80" t="s">
        <v>1411</v>
      </c>
      <c r="AY62" s="85" t="s">
        <v>1471</v>
      </c>
      <c r="AZ62" s="80" t="s">
        <v>66</v>
      </c>
      <c r="BA62" s="80" t="str">
        <f>REPLACE(INDEX(GroupVertices[Group],MATCH(Vertices[[#This Row],[Vertex]],GroupVertices[Vertex],0)),1,1,"")</f>
        <v>1</v>
      </c>
      <c r="BB62" s="48"/>
      <c r="BC62" s="48"/>
      <c r="BD62" s="48"/>
      <c r="BE62" s="48"/>
      <c r="BF62" s="48"/>
      <c r="BG62" s="48"/>
      <c r="BH62" s="121" t="s">
        <v>1867</v>
      </c>
      <c r="BI62" s="121" t="s">
        <v>1867</v>
      </c>
      <c r="BJ62" s="121" t="s">
        <v>1902</v>
      </c>
      <c r="BK62" s="121" t="s">
        <v>1902</v>
      </c>
      <c r="BL62" s="121">
        <v>0</v>
      </c>
      <c r="BM62" s="124">
        <v>0</v>
      </c>
      <c r="BN62" s="121">
        <v>1</v>
      </c>
      <c r="BO62" s="124">
        <v>2.7027027027027026</v>
      </c>
      <c r="BP62" s="121">
        <v>0</v>
      </c>
      <c r="BQ62" s="124">
        <v>0</v>
      </c>
      <c r="BR62" s="121">
        <v>36</v>
      </c>
      <c r="BS62" s="124">
        <v>97.29729729729729</v>
      </c>
      <c r="BT62" s="121">
        <v>37</v>
      </c>
      <c r="BU62" s="2"/>
      <c r="BV62" s="3"/>
      <c r="BW62" s="3"/>
      <c r="BX62" s="3"/>
      <c r="BY62" s="3"/>
    </row>
    <row r="63" spans="1:77" ht="41.45" customHeight="1">
      <c r="A63" s="66" t="s">
        <v>307</v>
      </c>
      <c r="C63" s="67"/>
      <c r="D63" s="67" t="s">
        <v>64</v>
      </c>
      <c r="E63" s="68">
        <v>259.46649810366625</v>
      </c>
      <c r="F63" s="70">
        <v>99.15068212124321</v>
      </c>
      <c r="G63" s="102" t="s">
        <v>488</v>
      </c>
      <c r="H63" s="67"/>
      <c r="I63" s="71" t="s">
        <v>307</v>
      </c>
      <c r="J63" s="72"/>
      <c r="K63" s="72"/>
      <c r="L63" s="71" t="s">
        <v>1604</v>
      </c>
      <c r="M63" s="75">
        <v>284.0493383936814</v>
      </c>
      <c r="N63" s="76">
        <v>3145.21337890625</v>
      </c>
      <c r="O63" s="76">
        <v>2504.04345703125</v>
      </c>
      <c r="P63" s="77"/>
      <c r="Q63" s="78"/>
      <c r="R63" s="78"/>
      <c r="S63" s="88"/>
      <c r="T63" s="48">
        <v>0</v>
      </c>
      <c r="U63" s="48">
        <v>1</v>
      </c>
      <c r="V63" s="49">
        <v>0</v>
      </c>
      <c r="W63" s="49">
        <v>0.003704</v>
      </c>
      <c r="X63" s="49">
        <v>0.006792</v>
      </c>
      <c r="Y63" s="49">
        <v>0.470422</v>
      </c>
      <c r="Z63" s="49">
        <v>0</v>
      </c>
      <c r="AA63" s="49">
        <v>0</v>
      </c>
      <c r="AB63" s="73">
        <v>63</v>
      </c>
      <c r="AC63" s="73"/>
      <c r="AD63" s="74"/>
      <c r="AE63" s="80" t="s">
        <v>969</v>
      </c>
      <c r="AF63" s="80">
        <v>383</v>
      </c>
      <c r="AG63" s="80">
        <v>327</v>
      </c>
      <c r="AH63" s="80">
        <v>1081</v>
      </c>
      <c r="AI63" s="80">
        <v>1682</v>
      </c>
      <c r="AJ63" s="80"/>
      <c r="AK63" s="80" t="s">
        <v>1099</v>
      </c>
      <c r="AL63" s="80"/>
      <c r="AM63" s="80"/>
      <c r="AN63" s="80"/>
      <c r="AO63" s="82">
        <v>41761.8925</v>
      </c>
      <c r="AP63" s="85" t="s">
        <v>1330</v>
      </c>
      <c r="AQ63" s="80" t="b">
        <v>0</v>
      </c>
      <c r="AR63" s="80" t="b">
        <v>0</v>
      </c>
      <c r="AS63" s="80" t="b">
        <v>0</v>
      </c>
      <c r="AT63" s="80" t="s">
        <v>1388</v>
      </c>
      <c r="AU63" s="80">
        <v>13</v>
      </c>
      <c r="AV63" s="85" t="s">
        <v>1394</v>
      </c>
      <c r="AW63" s="80" t="b">
        <v>0</v>
      </c>
      <c r="AX63" s="80" t="s">
        <v>1411</v>
      </c>
      <c r="AY63" s="85" t="s">
        <v>1472</v>
      </c>
      <c r="AZ63" s="80" t="s">
        <v>66</v>
      </c>
      <c r="BA63" s="80" t="str">
        <f>REPLACE(INDEX(GroupVertices[Group],MATCH(Vertices[[#This Row],[Vertex]],GroupVertices[Vertex],0)),1,1,"")</f>
        <v>1</v>
      </c>
      <c r="BB63" s="48"/>
      <c r="BC63" s="48"/>
      <c r="BD63" s="48"/>
      <c r="BE63" s="48"/>
      <c r="BF63" s="48"/>
      <c r="BG63" s="48"/>
      <c r="BH63" s="121" t="s">
        <v>1867</v>
      </c>
      <c r="BI63" s="121" t="s">
        <v>1867</v>
      </c>
      <c r="BJ63" s="121" t="s">
        <v>1902</v>
      </c>
      <c r="BK63" s="121" t="s">
        <v>1902</v>
      </c>
      <c r="BL63" s="121">
        <v>0</v>
      </c>
      <c r="BM63" s="124">
        <v>0</v>
      </c>
      <c r="BN63" s="121">
        <v>1</v>
      </c>
      <c r="BO63" s="124">
        <v>2.7027027027027026</v>
      </c>
      <c r="BP63" s="121">
        <v>0</v>
      </c>
      <c r="BQ63" s="124">
        <v>0</v>
      </c>
      <c r="BR63" s="121">
        <v>36</v>
      </c>
      <c r="BS63" s="124">
        <v>97.29729729729729</v>
      </c>
      <c r="BT63" s="121">
        <v>37</v>
      </c>
      <c r="BU63" s="2"/>
      <c r="BV63" s="3"/>
      <c r="BW63" s="3"/>
      <c r="BX63" s="3"/>
      <c r="BY63" s="3"/>
    </row>
    <row r="64" spans="1:77" ht="41.45" customHeight="1">
      <c r="A64" s="66" t="s">
        <v>308</v>
      </c>
      <c r="C64" s="67"/>
      <c r="D64" s="67" t="s">
        <v>64</v>
      </c>
      <c r="E64" s="68">
        <v>232.62789717656975</v>
      </c>
      <c r="F64" s="70">
        <v>99.38455226177044</v>
      </c>
      <c r="G64" s="102" t="s">
        <v>489</v>
      </c>
      <c r="H64" s="67"/>
      <c r="I64" s="71" t="s">
        <v>308</v>
      </c>
      <c r="J64" s="72"/>
      <c r="K64" s="72"/>
      <c r="L64" s="71" t="s">
        <v>1605</v>
      </c>
      <c r="M64" s="75">
        <v>206.10821622730538</v>
      </c>
      <c r="N64" s="76">
        <v>3439.913818359375</v>
      </c>
      <c r="O64" s="76">
        <v>6155.841796875</v>
      </c>
      <c r="P64" s="77"/>
      <c r="Q64" s="78"/>
      <c r="R64" s="78"/>
      <c r="S64" s="88"/>
      <c r="T64" s="48">
        <v>0</v>
      </c>
      <c r="U64" s="48">
        <v>1</v>
      </c>
      <c r="V64" s="49">
        <v>0</v>
      </c>
      <c r="W64" s="49">
        <v>0.003704</v>
      </c>
      <c r="X64" s="49">
        <v>0.006792</v>
      </c>
      <c r="Y64" s="49">
        <v>0.470422</v>
      </c>
      <c r="Z64" s="49">
        <v>0</v>
      </c>
      <c r="AA64" s="49">
        <v>0</v>
      </c>
      <c r="AB64" s="73">
        <v>64</v>
      </c>
      <c r="AC64" s="73"/>
      <c r="AD64" s="74"/>
      <c r="AE64" s="80" t="s">
        <v>970</v>
      </c>
      <c r="AF64" s="80">
        <v>276</v>
      </c>
      <c r="AG64" s="80">
        <v>251</v>
      </c>
      <c r="AH64" s="80">
        <v>971</v>
      </c>
      <c r="AI64" s="80">
        <v>1992</v>
      </c>
      <c r="AJ64" s="80"/>
      <c r="AK64" s="80" t="s">
        <v>1100</v>
      </c>
      <c r="AL64" s="80" t="s">
        <v>1182</v>
      </c>
      <c r="AM64" s="80"/>
      <c r="AN64" s="80"/>
      <c r="AO64" s="82">
        <v>43029.896898148145</v>
      </c>
      <c r="AP64" s="85" t="s">
        <v>1331</v>
      </c>
      <c r="AQ64" s="80" t="b">
        <v>1</v>
      </c>
      <c r="AR64" s="80" t="b">
        <v>0</v>
      </c>
      <c r="AS64" s="80" t="b">
        <v>0</v>
      </c>
      <c r="AT64" s="80" t="s">
        <v>1386</v>
      </c>
      <c r="AU64" s="80">
        <v>3</v>
      </c>
      <c r="AV64" s="80"/>
      <c r="AW64" s="80" t="b">
        <v>0</v>
      </c>
      <c r="AX64" s="80" t="s">
        <v>1411</v>
      </c>
      <c r="AY64" s="85" t="s">
        <v>1473</v>
      </c>
      <c r="AZ64" s="80" t="s">
        <v>66</v>
      </c>
      <c r="BA64" s="80" t="str">
        <f>REPLACE(INDEX(GroupVertices[Group],MATCH(Vertices[[#This Row],[Vertex]],GroupVertices[Vertex],0)),1,1,"")</f>
        <v>1</v>
      </c>
      <c r="BB64" s="48"/>
      <c r="BC64" s="48"/>
      <c r="BD64" s="48"/>
      <c r="BE64" s="48"/>
      <c r="BF64" s="48"/>
      <c r="BG64" s="48"/>
      <c r="BH64" s="121" t="s">
        <v>1867</v>
      </c>
      <c r="BI64" s="121" t="s">
        <v>1867</v>
      </c>
      <c r="BJ64" s="121" t="s">
        <v>1902</v>
      </c>
      <c r="BK64" s="121" t="s">
        <v>1902</v>
      </c>
      <c r="BL64" s="121">
        <v>0</v>
      </c>
      <c r="BM64" s="124">
        <v>0</v>
      </c>
      <c r="BN64" s="121">
        <v>1</v>
      </c>
      <c r="BO64" s="124">
        <v>2.7027027027027026</v>
      </c>
      <c r="BP64" s="121">
        <v>0</v>
      </c>
      <c r="BQ64" s="124">
        <v>0</v>
      </c>
      <c r="BR64" s="121">
        <v>36</v>
      </c>
      <c r="BS64" s="124">
        <v>97.29729729729729</v>
      </c>
      <c r="BT64" s="121">
        <v>37</v>
      </c>
      <c r="BU64" s="2"/>
      <c r="BV64" s="3"/>
      <c r="BW64" s="3"/>
      <c r="BX64" s="3"/>
      <c r="BY64" s="3"/>
    </row>
    <row r="65" spans="1:77" ht="41.45" customHeight="1">
      <c r="A65" s="66" t="s">
        <v>309</v>
      </c>
      <c r="C65" s="67"/>
      <c r="D65" s="67" t="s">
        <v>64</v>
      </c>
      <c r="E65" s="68">
        <v>265.11672987779184</v>
      </c>
      <c r="F65" s="70">
        <v>99.10144630218484</v>
      </c>
      <c r="G65" s="102" t="s">
        <v>490</v>
      </c>
      <c r="H65" s="67"/>
      <c r="I65" s="71" t="s">
        <v>309</v>
      </c>
      <c r="J65" s="72"/>
      <c r="K65" s="72"/>
      <c r="L65" s="71" t="s">
        <v>1606</v>
      </c>
      <c r="M65" s="75">
        <v>300.45799569186585</v>
      </c>
      <c r="N65" s="76">
        <v>189.8500518798828</v>
      </c>
      <c r="O65" s="76">
        <v>5645.58447265625</v>
      </c>
      <c r="P65" s="77"/>
      <c r="Q65" s="78"/>
      <c r="R65" s="78"/>
      <c r="S65" s="88"/>
      <c r="T65" s="48">
        <v>0</v>
      </c>
      <c r="U65" s="48">
        <v>1</v>
      </c>
      <c r="V65" s="49">
        <v>0</v>
      </c>
      <c r="W65" s="49">
        <v>0.003704</v>
      </c>
      <c r="X65" s="49">
        <v>0.006792</v>
      </c>
      <c r="Y65" s="49">
        <v>0.470422</v>
      </c>
      <c r="Z65" s="49">
        <v>0</v>
      </c>
      <c r="AA65" s="49">
        <v>0</v>
      </c>
      <c r="AB65" s="73">
        <v>65</v>
      </c>
      <c r="AC65" s="73"/>
      <c r="AD65" s="74"/>
      <c r="AE65" s="80" t="s">
        <v>971</v>
      </c>
      <c r="AF65" s="80">
        <v>73</v>
      </c>
      <c r="AG65" s="80">
        <v>343</v>
      </c>
      <c r="AH65" s="80">
        <v>461</v>
      </c>
      <c r="AI65" s="80">
        <v>734</v>
      </c>
      <c r="AJ65" s="80"/>
      <c r="AK65" s="80" t="s">
        <v>1101</v>
      </c>
      <c r="AL65" s="80" t="s">
        <v>1205</v>
      </c>
      <c r="AM65" s="85" t="s">
        <v>1262</v>
      </c>
      <c r="AN65" s="80"/>
      <c r="AO65" s="82">
        <v>40098.90258101852</v>
      </c>
      <c r="AP65" s="80"/>
      <c r="AQ65" s="80" t="b">
        <v>1</v>
      </c>
      <c r="AR65" s="80" t="b">
        <v>0</v>
      </c>
      <c r="AS65" s="80" t="b">
        <v>0</v>
      </c>
      <c r="AT65" s="80" t="s">
        <v>872</v>
      </c>
      <c r="AU65" s="80">
        <v>3</v>
      </c>
      <c r="AV65" s="85" t="s">
        <v>1389</v>
      </c>
      <c r="AW65" s="80" t="b">
        <v>0</v>
      </c>
      <c r="AX65" s="80" t="s">
        <v>1411</v>
      </c>
      <c r="AY65" s="85" t="s">
        <v>1474</v>
      </c>
      <c r="AZ65" s="80" t="s">
        <v>66</v>
      </c>
      <c r="BA65" s="80" t="str">
        <f>REPLACE(INDEX(GroupVertices[Group],MATCH(Vertices[[#This Row],[Vertex]],GroupVertices[Vertex],0)),1,1,"")</f>
        <v>1</v>
      </c>
      <c r="BB65" s="48"/>
      <c r="BC65" s="48"/>
      <c r="BD65" s="48"/>
      <c r="BE65" s="48"/>
      <c r="BF65" s="48"/>
      <c r="BG65" s="48"/>
      <c r="BH65" s="121" t="s">
        <v>1867</v>
      </c>
      <c r="BI65" s="121" t="s">
        <v>1867</v>
      </c>
      <c r="BJ65" s="121" t="s">
        <v>1902</v>
      </c>
      <c r="BK65" s="121" t="s">
        <v>1902</v>
      </c>
      <c r="BL65" s="121">
        <v>0</v>
      </c>
      <c r="BM65" s="124">
        <v>0</v>
      </c>
      <c r="BN65" s="121">
        <v>1</v>
      </c>
      <c r="BO65" s="124">
        <v>2.7027027027027026</v>
      </c>
      <c r="BP65" s="121">
        <v>0</v>
      </c>
      <c r="BQ65" s="124">
        <v>0</v>
      </c>
      <c r="BR65" s="121">
        <v>36</v>
      </c>
      <c r="BS65" s="124">
        <v>97.29729729729729</v>
      </c>
      <c r="BT65" s="121">
        <v>37</v>
      </c>
      <c r="BU65" s="2"/>
      <c r="BV65" s="3"/>
      <c r="BW65" s="3"/>
      <c r="BX65" s="3"/>
      <c r="BY65" s="3"/>
    </row>
    <row r="66" spans="1:77" ht="41.45" customHeight="1">
      <c r="A66" s="66" t="s">
        <v>310</v>
      </c>
      <c r="C66" s="67"/>
      <c r="D66" s="67" t="s">
        <v>64</v>
      </c>
      <c r="E66" s="68">
        <v>812.4829329962073</v>
      </c>
      <c r="F66" s="70">
        <v>94.33172633090574</v>
      </c>
      <c r="G66" s="102" t="s">
        <v>491</v>
      </c>
      <c r="H66" s="67"/>
      <c r="I66" s="71" t="s">
        <v>310</v>
      </c>
      <c r="J66" s="72"/>
      <c r="K66" s="72"/>
      <c r="L66" s="71" t="s">
        <v>1607</v>
      </c>
      <c r="M66" s="75">
        <v>1890.0466714534823</v>
      </c>
      <c r="N66" s="76">
        <v>3521.6806640625</v>
      </c>
      <c r="O66" s="76">
        <v>9669.3623046875</v>
      </c>
      <c r="P66" s="77"/>
      <c r="Q66" s="78"/>
      <c r="R66" s="78"/>
      <c r="S66" s="88"/>
      <c r="T66" s="48">
        <v>0</v>
      </c>
      <c r="U66" s="48">
        <v>1</v>
      </c>
      <c r="V66" s="49">
        <v>0</v>
      </c>
      <c r="W66" s="49">
        <v>0.003704</v>
      </c>
      <c r="X66" s="49">
        <v>0.006792</v>
      </c>
      <c r="Y66" s="49">
        <v>0.470422</v>
      </c>
      <c r="Z66" s="49">
        <v>0</v>
      </c>
      <c r="AA66" s="49">
        <v>0</v>
      </c>
      <c r="AB66" s="73">
        <v>66</v>
      </c>
      <c r="AC66" s="73"/>
      <c r="AD66" s="74"/>
      <c r="AE66" s="80" t="s">
        <v>972</v>
      </c>
      <c r="AF66" s="80">
        <v>1314</v>
      </c>
      <c r="AG66" s="80">
        <v>1893</v>
      </c>
      <c r="AH66" s="80">
        <v>16197</v>
      </c>
      <c r="AI66" s="80">
        <v>9250</v>
      </c>
      <c r="AJ66" s="80"/>
      <c r="AK66" s="80" t="s">
        <v>1102</v>
      </c>
      <c r="AL66" s="80" t="s">
        <v>1206</v>
      </c>
      <c r="AM66" s="80"/>
      <c r="AN66" s="80"/>
      <c r="AO66" s="82">
        <v>41122.84122685185</v>
      </c>
      <c r="AP66" s="85" t="s">
        <v>1332</v>
      </c>
      <c r="AQ66" s="80" t="b">
        <v>0</v>
      </c>
      <c r="AR66" s="80" t="b">
        <v>0</v>
      </c>
      <c r="AS66" s="80" t="b">
        <v>1</v>
      </c>
      <c r="AT66" s="80" t="s">
        <v>872</v>
      </c>
      <c r="AU66" s="80">
        <v>55</v>
      </c>
      <c r="AV66" s="85" t="s">
        <v>1389</v>
      </c>
      <c r="AW66" s="80" t="b">
        <v>0</v>
      </c>
      <c r="AX66" s="80" t="s">
        <v>1411</v>
      </c>
      <c r="AY66" s="85" t="s">
        <v>1475</v>
      </c>
      <c r="AZ66" s="80" t="s">
        <v>66</v>
      </c>
      <c r="BA66" s="80" t="str">
        <f>REPLACE(INDEX(GroupVertices[Group],MATCH(Vertices[[#This Row],[Vertex]],GroupVertices[Vertex],0)),1,1,"")</f>
        <v>1</v>
      </c>
      <c r="BB66" s="48"/>
      <c r="BC66" s="48"/>
      <c r="BD66" s="48"/>
      <c r="BE66" s="48"/>
      <c r="BF66" s="48"/>
      <c r="BG66" s="48"/>
      <c r="BH66" s="121" t="s">
        <v>1867</v>
      </c>
      <c r="BI66" s="121" t="s">
        <v>1867</v>
      </c>
      <c r="BJ66" s="121" t="s">
        <v>1902</v>
      </c>
      <c r="BK66" s="121" t="s">
        <v>1902</v>
      </c>
      <c r="BL66" s="121">
        <v>0</v>
      </c>
      <c r="BM66" s="124">
        <v>0</v>
      </c>
      <c r="BN66" s="121">
        <v>1</v>
      </c>
      <c r="BO66" s="124">
        <v>2.7027027027027026</v>
      </c>
      <c r="BP66" s="121">
        <v>0</v>
      </c>
      <c r="BQ66" s="124">
        <v>0</v>
      </c>
      <c r="BR66" s="121">
        <v>36</v>
      </c>
      <c r="BS66" s="124">
        <v>97.29729729729729</v>
      </c>
      <c r="BT66" s="121">
        <v>37</v>
      </c>
      <c r="BU66" s="2"/>
      <c r="BV66" s="3"/>
      <c r="BW66" s="3"/>
      <c r="BX66" s="3"/>
      <c r="BY66" s="3"/>
    </row>
    <row r="67" spans="1:77" ht="41.45" customHeight="1">
      <c r="A67" s="66" t="s">
        <v>311</v>
      </c>
      <c r="C67" s="67"/>
      <c r="D67" s="67" t="s">
        <v>64</v>
      </c>
      <c r="E67" s="68">
        <v>165.5313948588285</v>
      </c>
      <c r="F67" s="70">
        <v>99.96922761308852</v>
      </c>
      <c r="G67" s="102" t="s">
        <v>492</v>
      </c>
      <c r="H67" s="67"/>
      <c r="I67" s="71" t="s">
        <v>311</v>
      </c>
      <c r="J67" s="72"/>
      <c r="K67" s="72"/>
      <c r="L67" s="71" t="s">
        <v>1608</v>
      </c>
      <c r="M67" s="75">
        <v>11.255410811365268</v>
      </c>
      <c r="N67" s="76">
        <v>4935.23046875</v>
      </c>
      <c r="O67" s="76">
        <v>8629.34765625</v>
      </c>
      <c r="P67" s="77"/>
      <c r="Q67" s="78"/>
      <c r="R67" s="78"/>
      <c r="S67" s="88"/>
      <c r="T67" s="48">
        <v>0</v>
      </c>
      <c r="U67" s="48">
        <v>1</v>
      </c>
      <c r="V67" s="49">
        <v>0</v>
      </c>
      <c r="W67" s="49">
        <v>0.003704</v>
      </c>
      <c r="X67" s="49">
        <v>0.006792</v>
      </c>
      <c r="Y67" s="49">
        <v>0.470422</v>
      </c>
      <c r="Z67" s="49">
        <v>0</v>
      </c>
      <c r="AA67" s="49">
        <v>0</v>
      </c>
      <c r="AB67" s="73">
        <v>67</v>
      </c>
      <c r="AC67" s="73"/>
      <c r="AD67" s="74"/>
      <c r="AE67" s="80" t="s">
        <v>973</v>
      </c>
      <c r="AF67" s="80">
        <v>130</v>
      </c>
      <c r="AG67" s="80">
        <v>61</v>
      </c>
      <c r="AH67" s="80">
        <v>177</v>
      </c>
      <c r="AI67" s="80">
        <v>430</v>
      </c>
      <c r="AJ67" s="80"/>
      <c r="AK67" s="80" t="s">
        <v>1103</v>
      </c>
      <c r="AL67" s="80"/>
      <c r="AM67" s="80"/>
      <c r="AN67" s="80"/>
      <c r="AO67" s="82">
        <v>43141.83315972222</v>
      </c>
      <c r="AP67" s="85" t="s">
        <v>1333</v>
      </c>
      <c r="AQ67" s="80" t="b">
        <v>1</v>
      </c>
      <c r="AR67" s="80" t="b">
        <v>0</v>
      </c>
      <c r="AS67" s="80" t="b">
        <v>0</v>
      </c>
      <c r="AT67" s="80" t="s">
        <v>872</v>
      </c>
      <c r="AU67" s="80">
        <v>0</v>
      </c>
      <c r="AV67" s="80"/>
      <c r="AW67" s="80" t="b">
        <v>0</v>
      </c>
      <c r="AX67" s="80" t="s">
        <v>1411</v>
      </c>
      <c r="AY67" s="85" t="s">
        <v>1476</v>
      </c>
      <c r="AZ67" s="80" t="s">
        <v>66</v>
      </c>
      <c r="BA67" s="80" t="str">
        <f>REPLACE(INDEX(GroupVertices[Group],MATCH(Vertices[[#This Row],[Vertex]],GroupVertices[Vertex],0)),1,1,"")</f>
        <v>1</v>
      </c>
      <c r="BB67" s="48"/>
      <c r="BC67" s="48"/>
      <c r="BD67" s="48"/>
      <c r="BE67" s="48"/>
      <c r="BF67" s="48"/>
      <c r="BG67" s="48"/>
      <c r="BH67" s="121" t="s">
        <v>1867</v>
      </c>
      <c r="BI67" s="121" t="s">
        <v>1867</v>
      </c>
      <c r="BJ67" s="121" t="s">
        <v>1902</v>
      </c>
      <c r="BK67" s="121" t="s">
        <v>1902</v>
      </c>
      <c r="BL67" s="121">
        <v>0</v>
      </c>
      <c r="BM67" s="124">
        <v>0</v>
      </c>
      <c r="BN67" s="121">
        <v>1</v>
      </c>
      <c r="BO67" s="124">
        <v>2.7027027027027026</v>
      </c>
      <c r="BP67" s="121">
        <v>0</v>
      </c>
      <c r="BQ67" s="124">
        <v>0</v>
      </c>
      <c r="BR67" s="121">
        <v>36</v>
      </c>
      <c r="BS67" s="124">
        <v>97.29729729729729</v>
      </c>
      <c r="BT67" s="121">
        <v>37</v>
      </c>
      <c r="BU67" s="2"/>
      <c r="BV67" s="3"/>
      <c r="BW67" s="3"/>
      <c r="BX67" s="3"/>
      <c r="BY67" s="3"/>
    </row>
    <row r="68" spans="1:77" ht="41.45" customHeight="1">
      <c r="A68" s="66" t="s">
        <v>312</v>
      </c>
      <c r="C68" s="67"/>
      <c r="D68" s="67" t="s">
        <v>64</v>
      </c>
      <c r="E68" s="68">
        <v>205.78929624947324</v>
      </c>
      <c r="F68" s="70">
        <v>99.61842240229767</v>
      </c>
      <c r="G68" s="102" t="s">
        <v>493</v>
      </c>
      <c r="H68" s="67"/>
      <c r="I68" s="71" t="s">
        <v>312</v>
      </c>
      <c r="J68" s="72"/>
      <c r="K68" s="72"/>
      <c r="L68" s="71" t="s">
        <v>1609</v>
      </c>
      <c r="M68" s="75">
        <v>128.16709406092934</v>
      </c>
      <c r="N68" s="76">
        <v>5236.19580078125</v>
      </c>
      <c r="O68" s="76">
        <v>775.6765747070312</v>
      </c>
      <c r="P68" s="77"/>
      <c r="Q68" s="78"/>
      <c r="R68" s="78"/>
      <c r="S68" s="88"/>
      <c r="T68" s="48">
        <v>0</v>
      </c>
      <c r="U68" s="48">
        <v>1</v>
      </c>
      <c r="V68" s="49">
        <v>0</v>
      </c>
      <c r="W68" s="49">
        <v>0.003704</v>
      </c>
      <c r="X68" s="49">
        <v>0.006792</v>
      </c>
      <c r="Y68" s="49">
        <v>0.470422</v>
      </c>
      <c r="Z68" s="49">
        <v>0</v>
      </c>
      <c r="AA68" s="49">
        <v>0</v>
      </c>
      <c r="AB68" s="73">
        <v>68</v>
      </c>
      <c r="AC68" s="73"/>
      <c r="AD68" s="74"/>
      <c r="AE68" s="80" t="s">
        <v>974</v>
      </c>
      <c r="AF68" s="80">
        <v>568</v>
      </c>
      <c r="AG68" s="80">
        <v>175</v>
      </c>
      <c r="AH68" s="80">
        <v>278</v>
      </c>
      <c r="AI68" s="80">
        <v>550</v>
      </c>
      <c r="AJ68" s="80"/>
      <c r="AK68" s="80" t="s">
        <v>1104</v>
      </c>
      <c r="AL68" s="80" t="s">
        <v>1207</v>
      </c>
      <c r="AM68" s="80"/>
      <c r="AN68" s="80"/>
      <c r="AO68" s="82">
        <v>43220.72238425926</v>
      </c>
      <c r="AP68" s="85" t="s">
        <v>1334</v>
      </c>
      <c r="AQ68" s="80" t="b">
        <v>1</v>
      </c>
      <c r="AR68" s="80" t="b">
        <v>0</v>
      </c>
      <c r="AS68" s="80" t="b">
        <v>0</v>
      </c>
      <c r="AT68" s="80" t="s">
        <v>872</v>
      </c>
      <c r="AU68" s="80">
        <v>0</v>
      </c>
      <c r="AV68" s="80"/>
      <c r="AW68" s="80" t="b">
        <v>0</v>
      </c>
      <c r="AX68" s="80" t="s">
        <v>1411</v>
      </c>
      <c r="AY68" s="85" t="s">
        <v>1477</v>
      </c>
      <c r="AZ68" s="80" t="s">
        <v>66</v>
      </c>
      <c r="BA68" s="80" t="str">
        <f>REPLACE(INDEX(GroupVertices[Group],MATCH(Vertices[[#This Row],[Vertex]],GroupVertices[Vertex],0)),1,1,"")</f>
        <v>1</v>
      </c>
      <c r="BB68" s="48"/>
      <c r="BC68" s="48"/>
      <c r="BD68" s="48"/>
      <c r="BE68" s="48"/>
      <c r="BF68" s="48"/>
      <c r="BG68" s="48"/>
      <c r="BH68" s="121" t="s">
        <v>1867</v>
      </c>
      <c r="BI68" s="121" t="s">
        <v>1867</v>
      </c>
      <c r="BJ68" s="121" t="s">
        <v>1902</v>
      </c>
      <c r="BK68" s="121" t="s">
        <v>1902</v>
      </c>
      <c r="BL68" s="121">
        <v>0</v>
      </c>
      <c r="BM68" s="124">
        <v>0</v>
      </c>
      <c r="BN68" s="121">
        <v>1</v>
      </c>
      <c r="BO68" s="124">
        <v>2.7027027027027026</v>
      </c>
      <c r="BP68" s="121">
        <v>0</v>
      </c>
      <c r="BQ68" s="124">
        <v>0</v>
      </c>
      <c r="BR68" s="121">
        <v>36</v>
      </c>
      <c r="BS68" s="124">
        <v>97.29729729729729</v>
      </c>
      <c r="BT68" s="121">
        <v>37</v>
      </c>
      <c r="BU68" s="2"/>
      <c r="BV68" s="3"/>
      <c r="BW68" s="3"/>
      <c r="BX68" s="3"/>
      <c r="BY68" s="3"/>
    </row>
    <row r="69" spans="1:77" ht="41.45" customHeight="1">
      <c r="A69" s="66" t="s">
        <v>371</v>
      </c>
      <c r="C69" s="67"/>
      <c r="D69" s="67" t="s">
        <v>64</v>
      </c>
      <c r="E69" s="68">
        <v>364.3489254108723</v>
      </c>
      <c r="F69" s="70">
        <v>98.23674222997231</v>
      </c>
      <c r="G69" s="102" t="s">
        <v>1400</v>
      </c>
      <c r="H69" s="67"/>
      <c r="I69" s="71" t="s">
        <v>371</v>
      </c>
      <c r="J69" s="72"/>
      <c r="K69" s="72"/>
      <c r="L69" s="71" t="s">
        <v>1610</v>
      </c>
      <c r="M69" s="75">
        <v>588.6350394912299</v>
      </c>
      <c r="N69" s="76">
        <v>9677.0859375</v>
      </c>
      <c r="O69" s="76">
        <v>5563.86083984375</v>
      </c>
      <c r="P69" s="77"/>
      <c r="Q69" s="78"/>
      <c r="R69" s="78"/>
      <c r="S69" s="88"/>
      <c r="T69" s="48">
        <v>3</v>
      </c>
      <c r="U69" s="48">
        <v>0</v>
      </c>
      <c r="V69" s="49">
        <v>0</v>
      </c>
      <c r="W69" s="49">
        <v>0.003731</v>
      </c>
      <c r="X69" s="49">
        <v>0.008885</v>
      </c>
      <c r="Y69" s="49">
        <v>0.935609</v>
      </c>
      <c r="Z69" s="49">
        <v>0.6666666666666666</v>
      </c>
      <c r="AA69" s="49">
        <v>0</v>
      </c>
      <c r="AB69" s="73">
        <v>69</v>
      </c>
      <c r="AC69" s="73"/>
      <c r="AD69" s="74"/>
      <c r="AE69" s="80" t="s">
        <v>975</v>
      </c>
      <c r="AF69" s="80">
        <v>1242</v>
      </c>
      <c r="AG69" s="80">
        <v>624</v>
      </c>
      <c r="AH69" s="80">
        <v>345</v>
      </c>
      <c r="AI69" s="80">
        <v>555</v>
      </c>
      <c r="AJ69" s="80"/>
      <c r="AK69" s="80" t="s">
        <v>1105</v>
      </c>
      <c r="AL69" s="80" t="s">
        <v>1208</v>
      </c>
      <c r="AM69" s="85" t="s">
        <v>1263</v>
      </c>
      <c r="AN69" s="80"/>
      <c r="AO69" s="82">
        <v>43070.93337962963</v>
      </c>
      <c r="AP69" s="85" t="s">
        <v>1335</v>
      </c>
      <c r="AQ69" s="80" t="b">
        <v>1</v>
      </c>
      <c r="AR69" s="80" t="b">
        <v>0</v>
      </c>
      <c r="AS69" s="80" t="b">
        <v>1</v>
      </c>
      <c r="AT69" s="80" t="s">
        <v>872</v>
      </c>
      <c r="AU69" s="80">
        <v>0</v>
      </c>
      <c r="AV69" s="80"/>
      <c r="AW69" s="80" t="b">
        <v>0</v>
      </c>
      <c r="AX69" s="80" t="s">
        <v>1411</v>
      </c>
      <c r="AY69" s="85" t="s">
        <v>1478</v>
      </c>
      <c r="AZ69" s="80" t="s">
        <v>65</v>
      </c>
      <c r="BA69" s="80" t="str">
        <f>REPLACE(INDEX(GroupVertices[Group],MATCH(Vertices[[#This Row],[Vertex]],GroupVertices[Vertex],0)),1,1,"")</f>
        <v>2</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6" t="s">
        <v>313</v>
      </c>
      <c r="C70" s="67"/>
      <c r="D70" s="67" t="s">
        <v>64</v>
      </c>
      <c r="E70" s="68">
        <v>517.6114622840287</v>
      </c>
      <c r="F70" s="70">
        <v>96.90122063801415</v>
      </c>
      <c r="G70" s="102" t="s">
        <v>494</v>
      </c>
      <c r="H70" s="67"/>
      <c r="I70" s="71" t="s">
        <v>313</v>
      </c>
      <c r="J70" s="72"/>
      <c r="K70" s="72"/>
      <c r="L70" s="71" t="s">
        <v>1611</v>
      </c>
      <c r="M70" s="75">
        <v>1033.7198687044825</v>
      </c>
      <c r="N70" s="76">
        <v>9261.572265625</v>
      </c>
      <c r="O70" s="76">
        <v>6890.154296875</v>
      </c>
      <c r="P70" s="77"/>
      <c r="Q70" s="78"/>
      <c r="R70" s="78"/>
      <c r="S70" s="88"/>
      <c r="T70" s="48">
        <v>2</v>
      </c>
      <c r="U70" s="48">
        <v>6</v>
      </c>
      <c r="V70" s="49">
        <v>7.066667</v>
      </c>
      <c r="W70" s="49">
        <v>0.003817</v>
      </c>
      <c r="X70" s="49">
        <v>0.01263</v>
      </c>
      <c r="Y70" s="49">
        <v>1.915478</v>
      </c>
      <c r="Z70" s="49">
        <v>0.35714285714285715</v>
      </c>
      <c r="AA70" s="49">
        <v>0.14285714285714285</v>
      </c>
      <c r="AB70" s="73">
        <v>70</v>
      </c>
      <c r="AC70" s="73"/>
      <c r="AD70" s="74"/>
      <c r="AE70" s="80" t="s">
        <v>976</v>
      </c>
      <c r="AF70" s="80">
        <v>42</v>
      </c>
      <c r="AG70" s="80">
        <v>1058</v>
      </c>
      <c r="AH70" s="80">
        <v>2392</v>
      </c>
      <c r="AI70" s="80">
        <v>904</v>
      </c>
      <c r="AJ70" s="80"/>
      <c r="AK70" s="80"/>
      <c r="AL70" s="80"/>
      <c r="AM70" s="80"/>
      <c r="AN70" s="80"/>
      <c r="AO70" s="82">
        <v>42207.61424768518</v>
      </c>
      <c r="AP70" s="80"/>
      <c r="AQ70" s="80" t="b">
        <v>1</v>
      </c>
      <c r="AR70" s="80" t="b">
        <v>0</v>
      </c>
      <c r="AS70" s="80" t="b">
        <v>1</v>
      </c>
      <c r="AT70" s="80" t="s">
        <v>872</v>
      </c>
      <c r="AU70" s="80">
        <v>7</v>
      </c>
      <c r="AV70" s="85" t="s">
        <v>1389</v>
      </c>
      <c r="AW70" s="80" t="b">
        <v>0</v>
      </c>
      <c r="AX70" s="80" t="s">
        <v>1411</v>
      </c>
      <c r="AY70" s="85" t="s">
        <v>1479</v>
      </c>
      <c r="AZ70" s="80" t="s">
        <v>66</v>
      </c>
      <c r="BA70" s="80" t="str">
        <f>REPLACE(INDEX(GroupVertices[Group],MATCH(Vertices[[#This Row],[Vertex]],GroupVertices[Vertex],0)),1,1,"")</f>
        <v>2</v>
      </c>
      <c r="BB70" s="48"/>
      <c r="BC70" s="48"/>
      <c r="BD70" s="48"/>
      <c r="BE70" s="48"/>
      <c r="BF70" s="48"/>
      <c r="BG70" s="48"/>
      <c r="BH70" s="121" t="s">
        <v>1875</v>
      </c>
      <c r="BI70" s="121" t="s">
        <v>1875</v>
      </c>
      <c r="BJ70" s="121" t="s">
        <v>1908</v>
      </c>
      <c r="BK70" s="121" t="s">
        <v>1908</v>
      </c>
      <c r="BL70" s="121">
        <v>2</v>
      </c>
      <c r="BM70" s="124">
        <v>5.882352941176471</v>
      </c>
      <c r="BN70" s="121">
        <v>0</v>
      </c>
      <c r="BO70" s="124">
        <v>0</v>
      </c>
      <c r="BP70" s="121">
        <v>0</v>
      </c>
      <c r="BQ70" s="124">
        <v>0</v>
      </c>
      <c r="BR70" s="121">
        <v>32</v>
      </c>
      <c r="BS70" s="124">
        <v>94.11764705882354</v>
      </c>
      <c r="BT70" s="121">
        <v>34</v>
      </c>
      <c r="BU70" s="2"/>
      <c r="BV70" s="3"/>
      <c r="BW70" s="3"/>
      <c r="BX70" s="3"/>
      <c r="BY70" s="3"/>
    </row>
    <row r="71" spans="1:77" ht="41.45" customHeight="1">
      <c r="A71" s="66" t="s">
        <v>314</v>
      </c>
      <c r="C71" s="67"/>
      <c r="D71" s="67" t="s">
        <v>64</v>
      </c>
      <c r="E71" s="68">
        <v>366.4677623261694</v>
      </c>
      <c r="F71" s="70">
        <v>98.21827879782542</v>
      </c>
      <c r="G71" s="102" t="s">
        <v>495</v>
      </c>
      <c r="H71" s="67"/>
      <c r="I71" s="71" t="s">
        <v>314</v>
      </c>
      <c r="J71" s="72"/>
      <c r="K71" s="72"/>
      <c r="L71" s="71" t="s">
        <v>1612</v>
      </c>
      <c r="M71" s="75">
        <v>594.788285978049</v>
      </c>
      <c r="N71" s="76">
        <v>9217.3642578125</v>
      </c>
      <c r="O71" s="76">
        <v>6369.353515625</v>
      </c>
      <c r="P71" s="77"/>
      <c r="Q71" s="78"/>
      <c r="R71" s="78"/>
      <c r="S71" s="88"/>
      <c r="T71" s="48">
        <v>0</v>
      </c>
      <c r="U71" s="48">
        <v>7</v>
      </c>
      <c r="V71" s="49">
        <v>7.066667</v>
      </c>
      <c r="W71" s="49">
        <v>0.003817</v>
      </c>
      <c r="X71" s="49">
        <v>0.01263</v>
      </c>
      <c r="Y71" s="49">
        <v>1.915478</v>
      </c>
      <c r="Z71" s="49">
        <v>0.38095238095238093</v>
      </c>
      <c r="AA71" s="49">
        <v>0</v>
      </c>
      <c r="AB71" s="73">
        <v>71</v>
      </c>
      <c r="AC71" s="73"/>
      <c r="AD71" s="74"/>
      <c r="AE71" s="80" t="s">
        <v>977</v>
      </c>
      <c r="AF71" s="80">
        <v>528</v>
      </c>
      <c r="AG71" s="80">
        <v>630</v>
      </c>
      <c r="AH71" s="80">
        <v>1619</v>
      </c>
      <c r="AI71" s="80">
        <v>1599</v>
      </c>
      <c r="AJ71" s="80"/>
      <c r="AK71" s="80" t="s">
        <v>1106</v>
      </c>
      <c r="AL71" s="80" t="s">
        <v>1209</v>
      </c>
      <c r="AM71" s="85" t="s">
        <v>1264</v>
      </c>
      <c r="AN71" s="80"/>
      <c r="AO71" s="82">
        <v>42025.864282407405</v>
      </c>
      <c r="AP71" s="85" t="s">
        <v>1336</v>
      </c>
      <c r="AQ71" s="80" t="b">
        <v>1</v>
      </c>
      <c r="AR71" s="80" t="b">
        <v>0</v>
      </c>
      <c r="AS71" s="80" t="b">
        <v>1</v>
      </c>
      <c r="AT71" s="80" t="s">
        <v>872</v>
      </c>
      <c r="AU71" s="80">
        <v>16</v>
      </c>
      <c r="AV71" s="85" t="s">
        <v>1389</v>
      </c>
      <c r="AW71" s="80" t="b">
        <v>0</v>
      </c>
      <c r="AX71" s="80" t="s">
        <v>1411</v>
      </c>
      <c r="AY71" s="85" t="s">
        <v>1480</v>
      </c>
      <c r="AZ71" s="80" t="s">
        <v>66</v>
      </c>
      <c r="BA71" s="80" t="str">
        <f>REPLACE(INDEX(GroupVertices[Group],MATCH(Vertices[[#This Row],[Vertex]],GroupVertices[Vertex],0)),1,1,"")</f>
        <v>2</v>
      </c>
      <c r="BB71" s="48"/>
      <c r="BC71" s="48"/>
      <c r="BD71" s="48"/>
      <c r="BE71" s="48"/>
      <c r="BF71" s="48" t="s">
        <v>424</v>
      </c>
      <c r="BG71" s="48" t="s">
        <v>424</v>
      </c>
      <c r="BH71" s="121" t="s">
        <v>1876</v>
      </c>
      <c r="BI71" s="121" t="s">
        <v>1876</v>
      </c>
      <c r="BJ71" s="121" t="s">
        <v>1909</v>
      </c>
      <c r="BK71" s="121" t="s">
        <v>1909</v>
      </c>
      <c r="BL71" s="121">
        <v>2</v>
      </c>
      <c r="BM71" s="124">
        <v>12.5</v>
      </c>
      <c r="BN71" s="121">
        <v>0</v>
      </c>
      <c r="BO71" s="124">
        <v>0</v>
      </c>
      <c r="BP71" s="121">
        <v>0</v>
      </c>
      <c r="BQ71" s="124">
        <v>0</v>
      </c>
      <c r="BR71" s="121">
        <v>14</v>
      </c>
      <c r="BS71" s="124">
        <v>87.5</v>
      </c>
      <c r="BT71" s="121">
        <v>16</v>
      </c>
      <c r="BU71" s="2"/>
      <c r="BV71" s="3"/>
      <c r="BW71" s="3"/>
      <c r="BX71" s="3"/>
      <c r="BY71" s="3"/>
    </row>
    <row r="72" spans="1:77" ht="41.45" customHeight="1">
      <c r="A72" s="66" t="s">
        <v>372</v>
      </c>
      <c r="C72" s="67"/>
      <c r="D72" s="67" t="s">
        <v>64</v>
      </c>
      <c r="E72" s="68">
        <v>437.8019384745048</v>
      </c>
      <c r="F72" s="70">
        <v>97.59667658221356</v>
      </c>
      <c r="G72" s="102" t="s">
        <v>1401</v>
      </c>
      <c r="H72" s="67"/>
      <c r="I72" s="71" t="s">
        <v>372</v>
      </c>
      <c r="J72" s="72"/>
      <c r="K72" s="72"/>
      <c r="L72" s="71" t="s">
        <v>1613</v>
      </c>
      <c r="M72" s="75">
        <v>801.9475843676274</v>
      </c>
      <c r="N72" s="76">
        <v>9838.587890625</v>
      </c>
      <c r="O72" s="76">
        <v>6988.853515625</v>
      </c>
      <c r="P72" s="77"/>
      <c r="Q72" s="78"/>
      <c r="R72" s="78"/>
      <c r="S72" s="88"/>
      <c r="T72" s="48">
        <v>3</v>
      </c>
      <c r="U72" s="48">
        <v>0</v>
      </c>
      <c r="V72" s="49">
        <v>0</v>
      </c>
      <c r="W72" s="49">
        <v>0.003731</v>
      </c>
      <c r="X72" s="49">
        <v>0.008885</v>
      </c>
      <c r="Y72" s="49">
        <v>0.935609</v>
      </c>
      <c r="Z72" s="49">
        <v>0.6666666666666666</v>
      </c>
      <c r="AA72" s="49">
        <v>0</v>
      </c>
      <c r="AB72" s="73">
        <v>72</v>
      </c>
      <c r="AC72" s="73"/>
      <c r="AD72" s="74"/>
      <c r="AE72" s="80" t="s">
        <v>978</v>
      </c>
      <c r="AF72" s="80">
        <v>72</v>
      </c>
      <c r="AG72" s="80">
        <v>832</v>
      </c>
      <c r="AH72" s="80">
        <v>688</v>
      </c>
      <c r="AI72" s="80">
        <v>400</v>
      </c>
      <c r="AJ72" s="80"/>
      <c r="AK72" s="80" t="s">
        <v>1107</v>
      </c>
      <c r="AL72" s="80" t="s">
        <v>1200</v>
      </c>
      <c r="AM72" s="85" t="s">
        <v>1265</v>
      </c>
      <c r="AN72" s="80"/>
      <c r="AO72" s="82">
        <v>41530.558483796296</v>
      </c>
      <c r="AP72" s="80"/>
      <c r="AQ72" s="80" t="b">
        <v>0</v>
      </c>
      <c r="AR72" s="80" t="b">
        <v>0</v>
      </c>
      <c r="AS72" s="80" t="b">
        <v>0</v>
      </c>
      <c r="AT72" s="80" t="s">
        <v>872</v>
      </c>
      <c r="AU72" s="80">
        <v>3</v>
      </c>
      <c r="AV72" s="85" t="s">
        <v>1395</v>
      </c>
      <c r="AW72" s="80" t="b">
        <v>0</v>
      </c>
      <c r="AX72" s="80" t="s">
        <v>1411</v>
      </c>
      <c r="AY72" s="85" t="s">
        <v>1481</v>
      </c>
      <c r="AZ72" s="80" t="s">
        <v>65</v>
      </c>
      <c r="BA72" s="80" t="str">
        <f>REPLACE(INDEX(GroupVertices[Group],MATCH(Vertices[[#This Row],[Vertex]],GroupVertices[Vertex],0)),1,1,"")</f>
        <v>2</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6" t="s">
        <v>373</v>
      </c>
      <c r="C73" s="67"/>
      <c r="D73" s="67" t="s">
        <v>64</v>
      </c>
      <c r="E73" s="68">
        <v>1000</v>
      </c>
      <c r="F73" s="70">
        <v>77.54538927069443</v>
      </c>
      <c r="G73" s="102" t="s">
        <v>1402</v>
      </c>
      <c r="H73" s="67"/>
      <c r="I73" s="71" t="s">
        <v>373</v>
      </c>
      <c r="J73" s="72"/>
      <c r="K73" s="72"/>
      <c r="L73" s="71" t="s">
        <v>1614</v>
      </c>
      <c r="M73" s="75">
        <v>7484.373269053236</v>
      </c>
      <c r="N73" s="76">
        <v>8797.6259765625</v>
      </c>
      <c r="O73" s="76">
        <v>7649.12841796875</v>
      </c>
      <c r="P73" s="77"/>
      <c r="Q73" s="78"/>
      <c r="R73" s="78"/>
      <c r="S73" s="88"/>
      <c r="T73" s="48">
        <v>8</v>
      </c>
      <c r="U73" s="48">
        <v>0</v>
      </c>
      <c r="V73" s="49">
        <v>11.633333</v>
      </c>
      <c r="W73" s="49">
        <v>0.003861</v>
      </c>
      <c r="X73" s="49">
        <v>0.014064</v>
      </c>
      <c r="Y73" s="49">
        <v>2.123603</v>
      </c>
      <c r="Z73" s="49">
        <v>0.44642857142857145</v>
      </c>
      <c r="AA73" s="49">
        <v>0</v>
      </c>
      <c r="AB73" s="73">
        <v>73</v>
      </c>
      <c r="AC73" s="73"/>
      <c r="AD73" s="74"/>
      <c r="AE73" s="80" t="s">
        <v>979</v>
      </c>
      <c r="AF73" s="80">
        <v>1049</v>
      </c>
      <c r="AG73" s="80">
        <v>7348</v>
      </c>
      <c r="AH73" s="80">
        <v>6660</v>
      </c>
      <c r="AI73" s="80">
        <v>102</v>
      </c>
      <c r="AJ73" s="80"/>
      <c r="AK73" s="80" t="s">
        <v>1108</v>
      </c>
      <c r="AL73" s="80" t="s">
        <v>1200</v>
      </c>
      <c r="AM73" s="85" t="s">
        <v>1266</v>
      </c>
      <c r="AN73" s="80"/>
      <c r="AO73" s="82">
        <v>40773.533900462964</v>
      </c>
      <c r="AP73" s="80"/>
      <c r="AQ73" s="80" t="b">
        <v>0</v>
      </c>
      <c r="AR73" s="80" t="b">
        <v>0</v>
      </c>
      <c r="AS73" s="80" t="b">
        <v>0</v>
      </c>
      <c r="AT73" s="80" t="s">
        <v>872</v>
      </c>
      <c r="AU73" s="80">
        <v>141</v>
      </c>
      <c r="AV73" s="85" t="s">
        <v>1389</v>
      </c>
      <c r="AW73" s="80" t="b">
        <v>0</v>
      </c>
      <c r="AX73" s="80" t="s">
        <v>1411</v>
      </c>
      <c r="AY73" s="85" t="s">
        <v>1482</v>
      </c>
      <c r="AZ73" s="80" t="s">
        <v>65</v>
      </c>
      <c r="BA73" s="80" t="str">
        <f>REPLACE(INDEX(GroupVertices[Group],MATCH(Vertices[[#This Row],[Vertex]],GroupVertices[Vertex],0)),1,1,"")</f>
        <v>2</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6" t="s">
        <v>366</v>
      </c>
      <c r="C74" s="67"/>
      <c r="D74" s="67" t="s">
        <v>64</v>
      </c>
      <c r="E74" s="68">
        <v>1000</v>
      </c>
      <c r="F74" s="70">
        <v>90.95599548671659</v>
      </c>
      <c r="G74" s="102" t="s">
        <v>547</v>
      </c>
      <c r="H74" s="67"/>
      <c r="I74" s="71" t="s">
        <v>366</v>
      </c>
      <c r="J74" s="72"/>
      <c r="K74" s="72"/>
      <c r="L74" s="71" t="s">
        <v>1615</v>
      </c>
      <c r="M74" s="75">
        <v>3015.0652374602523</v>
      </c>
      <c r="N74" s="76">
        <v>8811.662109375</v>
      </c>
      <c r="O74" s="76">
        <v>5855.92236328125</v>
      </c>
      <c r="P74" s="77"/>
      <c r="Q74" s="78"/>
      <c r="R74" s="78"/>
      <c r="S74" s="88"/>
      <c r="T74" s="48">
        <v>5</v>
      </c>
      <c r="U74" s="48">
        <v>1</v>
      </c>
      <c r="V74" s="49">
        <v>1.8</v>
      </c>
      <c r="W74" s="49">
        <v>0.003802</v>
      </c>
      <c r="X74" s="49">
        <v>0.011361</v>
      </c>
      <c r="Y74" s="49">
        <v>1.38331</v>
      </c>
      <c r="Z74" s="49">
        <v>0.55</v>
      </c>
      <c r="AA74" s="49">
        <v>0.2</v>
      </c>
      <c r="AB74" s="73">
        <v>74</v>
      </c>
      <c r="AC74" s="73"/>
      <c r="AD74" s="74"/>
      <c r="AE74" s="80" t="s">
        <v>980</v>
      </c>
      <c r="AF74" s="80">
        <v>2963</v>
      </c>
      <c r="AG74" s="80">
        <v>2990</v>
      </c>
      <c r="AH74" s="80">
        <v>7528</v>
      </c>
      <c r="AI74" s="80">
        <v>8873</v>
      </c>
      <c r="AJ74" s="80"/>
      <c r="AK74" s="80" t="s">
        <v>1109</v>
      </c>
      <c r="AL74" s="80" t="s">
        <v>1210</v>
      </c>
      <c r="AM74" s="85" t="s">
        <v>1267</v>
      </c>
      <c r="AN74" s="80"/>
      <c r="AO74" s="82">
        <v>42045.36256944444</v>
      </c>
      <c r="AP74" s="85" t="s">
        <v>1337</v>
      </c>
      <c r="AQ74" s="80" t="b">
        <v>0</v>
      </c>
      <c r="AR74" s="80" t="b">
        <v>0</v>
      </c>
      <c r="AS74" s="80" t="b">
        <v>1</v>
      </c>
      <c r="AT74" s="80" t="s">
        <v>1386</v>
      </c>
      <c r="AU74" s="80">
        <v>47</v>
      </c>
      <c r="AV74" s="85" t="s">
        <v>1389</v>
      </c>
      <c r="AW74" s="80" t="b">
        <v>0</v>
      </c>
      <c r="AX74" s="80" t="s">
        <v>1411</v>
      </c>
      <c r="AY74" s="85" t="s">
        <v>1483</v>
      </c>
      <c r="AZ74" s="80" t="s">
        <v>66</v>
      </c>
      <c r="BA74" s="80" t="str">
        <f>REPLACE(INDEX(GroupVertices[Group],MATCH(Vertices[[#This Row],[Vertex]],GroupVertices[Vertex],0)),1,1,"")</f>
        <v>2</v>
      </c>
      <c r="BB74" s="48"/>
      <c r="BC74" s="48"/>
      <c r="BD74" s="48"/>
      <c r="BE74" s="48"/>
      <c r="BF74" s="48"/>
      <c r="BG74" s="48"/>
      <c r="BH74" s="121" t="s">
        <v>1867</v>
      </c>
      <c r="BI74" s="121" t="s">
        <v>1867</v>
      </c>
      <c r="BJ74" s="121" t="s">
        <v>1902</v>
      </c>
      <c r="BK74" s="121" t="s">
        <v>1902</v>
      </c>
      <c r="BL74" s="121">
        <v>0</v>
      </c>
      <c r="BM74" s="124">
        <v>0</v>
      </c>
      <c r="BN74" s="121">
        <v>1</v>
      </c>
      <c r="BO74" s="124">
        <v>2.7027027027027026</v>
      </c>
      <c r="BP74" s="121">
        <v>0</v>
      </c>
      <c r="BQ74" s="124">
        <v>0</v>
      </c>
      <c r="BR74" s="121">
        <v>36</v>
      </c>
      <c r="BS74" s="124">
        <v>97.29729729729729</v>
      </c>
      <c r="BT74" s="121">
        <v>37</v>
      </c>
      <c r="BU74" s="2"/>
      <c r="BV74" s="3"/>
      <c r="BW74" s="3"/>
      <c r="BX74" s="3"/>
      <c r="BY74" s="3"/>
    </row>
    <row r="75" spans="1:77" ht="41.45" customHeight="1">
      <c r="A75" s="66" t="s">
        <v>365</v>
      </c>
      <c r="C75" s="67"/>
      <c r="D75" s="67" t="s">
        <v>64</v>
      </c>
      <c r="E75" s="68">
        <v>280.6548672566372</v>
      </c>
      <c r="F75" s="70">
        <v>98.96604779977433</v>
      </c>
      <c r="G75" s="102" t="s">
        <v>546</v>
      </c>
      <c r="H75" s="67"/>
      <c r="I75" s="71" t="s">
        <v>365</v>
      </c>
      <c r="J75" s="72"/>
      <c r="K75" s="72"/>
      <c r="L75" s="71" t="s">
        <v>1616</v>
      </c>
      <c r="M75" s="75">
        <v>345.581803261873</v>
      </c>
      <c r="N75" s="76">
        <v>8623.21484375</v>
      </c>
      <c r="O75" s="76">
        <v>6753.54931640625</v>
      </c>
      <c r="P75" s="77"/>
      <c r="Q75" s="78"/>
      <c r="R75" s="78"/>
      <c r="S75" s="88"/>
      <c r="T75" s="48">
        <v>6</v>
      </c>
      <c r="U75" s="48">
        <v>8</v>
      </c>
      <c r="V75" s="49">
        <v>258.2</v>
      </c>
      <c r="W75" s="49">
        <v>0.003891</v>
      </c>
      <c r="X75" s="49">
        <v>0.014626</v>
      </c>
      <c r="Y75" s="49">
        <v>2.605769</v>
      </c>
      <c r="Z75" s="49">
        <v>0.28888888888888886</v>
      </c>
      <c r="AA75" s="49">
        <v>0.4</v>
      </c>
      <c r="AB75" s="73">
        <v>75</v>
      </c>
      <c r="AC75" s="73"/>
      <c r="AD75" s="74"/>
      <c r="AE75" s="80" t="s">
        <v>981</v>
      </c>
      <c r="AF75" s="80">
        <v>621</v>
      </c>
      <c r="AG75" s="80">
        <v>387</v>
      </c>
      <c r="AH75" s="80">
        <v>3777</v>
      </c>
      <c r="AI75" s="80">
        <v>8459</v>
      </c>
      <c r="AJ75" s="80"/>
      <c r="AK75" s="80" t="s">
        <v>1110</v>
      </c>
      <c r="AL75" s="80" t="s">
        <v>1211</v>
      </c>
      <c r="AM75" s="80"/>
      <c r="AN75" s="80"/>
      <c r="AO75" s="82">
        <v>42180.866215277776</v>
      </c>
      <c r="AP75" s="80"/>
      <c r="AQ75" s="80" t="b">
        <v>1</v>
      </c>
      <c r="AR75" s="80" t="b">
        <v>0</v>
      </c>
      <c r="AS75" s="80" t="b">
        <v>0</v>
      </c>
      <c r="AT75" s="80" t="s">
        <v>872</v>
      </c>
      <c r="AU75" s="80">
        <v>2</v>
      </c>
      <c r="AV75" s="85" t="s">
        <v>1389</v>
      </c>
      <c r="AW75" s="80" t="b">
        <v>0</v>
      </c>
      <c r="AX75" s="80" t="s">
        <v>1411</v>
      </c>
      <c r="AY75" s="85" t="s">
        <v>1484</v>
      </c>
      <c r="AZ75" s="80" t="s">
        <v>66</v>
      </c>
      <c r="BA75" s="80" t="str">
        <f>REPLACE(INDEX(GroupVertices[Group],MATCH(Vertices[[#This Row],[Vertex]],GroupVertices[Vertex],0)),1,1,"")</f>
        <v>2</v>
      </c>
      <c r="BB75" s="48"/>
      <c r="BC75" s="48"/>
      <c r="BD75" s="48"/>
      <c r="BE75" s="48"/>
      <c r="BF75" s="48" t="s">
        <v>427</v>
      </c>
      <c r="BG75" s="48" t="s">
        <v>427</v>
      </c>
      <c r="BH75" s="121" t="s">
        <v>1877</v>
      </c>
      <c r="BI75" s="121" t="s">
        <v>1894</v>
      </c>
      <c r="BJ75" s="121" t="s">
        <v>1910</v>
      </c>
      <c r="BK75" s="121" t="s">
        <v>1925</v>
      </c>
      <c r="BL75" s="121">
        <v>17</v>
      </c>
      <c r="BM75" s="124">
        <v>4.4619422572178475</v>
      </c>
      <c r="BN75" s="121">
        <v>7</v>
      </c>
      <c r="BO75" s="124">
        <v>1.837270341207349</v>
      </c>
      <c r="BP75" s="121">
        <v>0</v>
      </c>
      <c r="BQ75" s="124">
        <v>0</v>
      </c>
      <c r="BR75" s="121">
        <v>357</v>
      </c>
      <c r="BS75" s="124">
        <v>93.7007874015748</v>
      </c>
      <c r="BT75" s="121">
        <v>381</v>
      </c>
      <c r="BU75" s="2"/>
      <c r="BV75" s="3"/>
      <c r="BW75" s="3"/>
      <c r="BX75" s="3"/>
      <c r="BY75" s="3"/>
    </row>
    <row r="76" spans="1:77" ht="41.45" customHeight="1">
      <c r="A76" s="66" t="s">
        <v>315</v>
      </c>
      <c r="C76" s="67"/>
      <c r="D76" s="67" t="s">
        <v>64</v>
      </c>
      <c r="E76" s="68">
        <v>289.4833544037084</v>
      </c>
      <c r="F76" s="70">
        <v>98.88911683249565</v>
      </c>
      <c r="G76" s="102" t="s">
        <v>496</v>
      </c>
      <c r="H76" s="67"/>
      <c r="I76" s="71" t="s">
        <v>315</v>
      </c>
      <c r="J76" s="72"/>
      <c r="K76" s="72"/>
      <c r="L76" s="71" t="s">
        <v>1617</v>
      </c>
      <c r="M76" s="75">
        <v>371.2203302902862</v>
      </c>
      <c r="N76" s="76">
        <v>9485.6826171875</v>
      </c>
      <c r="O76" s="76">
        <v>2985.965087890625</v>
      </c>
      <c r="P76" s="77"/>
      <c r="Q76" s="78"/>
      <c r="R76" s="78"/>
      <c r="S76" s="88"/>
      <c r="T76" s="48">
        <v>0</v>
      </c>
      <c r="U76" s="48">
        <v>2</v>
      </c>
      <c r="V76" s="49">
        <v>260</v>
      </c>
      <c r="W76" s="49">
        <v>0.003731</v>
      </c>
      <c r="X76" s="49">
        <v>0.006839</v>
      </c>
      <c r="Y76" s="49">
        <v>0.93608</v>
      </c>
      <c r="Z76" s="49">
        <v>0</v>
      </c>
      <c r="AA76" s="49">
        <v>0</v>
      </c>
      <c r="AB76" s="73">
        <v>76</v>
      </c>
      <c r="AC76" s="73"/>
      <c r="AD76" s="74"/>
      <c r="AE76" s="80" t="s">
        <v>982</v>
      </c>
      <c r="AF76" s="80">
        <v>635</v>
      </c>
      <c r="AG76" s="80">
        <v>412</v>
      </c>
      <c r="AH76" s="80">
        <v>790</v>
      </c>
      <c r="AI76" s="80">
        <v>1340</v>
      </c>
      <c r="AJ76" s="80"/>
      <c r="AK76" s="80" t="s">
        <v>1111</v>
      </c>
      <c r="AL76" s="80" t="s">
        <v>1212</v>
      </c>
      <c r="AM76" s="80"/>
      <c r="AN76" s="80"/>
      <c r="AO76" s="82">
        <v>42853.333078703705</v>
      </c>
      <c r="AP76" s="85" t="s">
        <v>1338</v>
      </c>
      <c r="AQ76" s="80" t="b">
        <v>1</v>
      </c>
      <c r="AR76" s="80" t="b">
        <v>0</v>
      </c>
      <c r="AS76" s="80" t="b">
        <v>0</v>
      </c>
      <c r="AT76" s="80" t="s">
        <v>1386</v>
      </c>
      <c r="AU76" s="80">
        <v>1</v>
      </c>
      <c r="AV76" s="80"/>
      <c r="AW76" s="80" t="b">
        <v>0</v>
      </c>
      <c r="AX76" s="80" t="s">
        <v>1411</v>
      </c>
      <c r="AY76" s="85" t="s">
        <v>1485</v>
      </c>
      <c r="AZ76" s="80" t="s">
        <v>66</v>
      </c>
      <c r="BA76" s="80" t="str">
        <f>REPLACE(INDEX(GroupVertices[Group],MATCH(Vertices[[#This Row],[Vertex]],GroupVertices[Vertex],0)),1,1,"")</f>
        <v>6</v>
      </c>
      <c r="BB76" s="48"/>
      <c r="BC76" s="48"/>
      <c r="BD76" s="48"/>
      <c r="BE76" s="48"/>
      <c r="BF76" s="48"/>
      <c r="BG76" s="48"/>
      <c r="BH76" s="121" t="s">
        <v>1878</v>
      </c>
      <c r="BI76" s="121" t="s">
        <v>1878</v>
      </c>
      <c r="BJ76" s="121" t="s">
        <v>1911</v>
      </c>
      <c r="BK76" s="121" t="s">
        <v>1911</v>
      </c>
      <c r="BL76" s="121">
        <v>0</v>
      </c>
      <c r="BM76" s="124">
        <v>0</v>
      </c>
      <c r="BN76" s="121">
        <v>1</v>
      </c>
      <c r="BO76" s="124">
        <v>2.5641025641025643</v>
      </c>
      <c r="BP76" s="121">
        <v>0</v>
      </c>
      <c r="BQ76" s="124">
        <v>0</v>
      </c>
      <c r="BR76" s="121">
        <v>38</v>
      </c>
      <c r="BS76" s="124">
        <v>97.43589743589743</v>
      </c>
      <c r="BT76" s="121">
        <v>39</v>
      </c>
      <c r="BU76" s="2"/>
      <c r="BV76" s="3"/>
      <c r="BW76" s="3"/>
      <c r="BX76" s="3"/>
      <c r="BY76" s="3"/>
    </row>
    <row r="77" spans="1:77" ht="41.45" customHeight="1">
      <c r="A77" s="66" t="s">
        <v>374</v>
      </c>
      <c r="C77" s="67"/>
      <c r="D77" s="67" t="s">
        <v>64</v>
      </c>
      <c r="E77" s="68">
        <v>718.5478297513696</v>
      </c>
      <c r="F77" s="70">
        <v>95.15027182275105</v>
      </c>
      <c r="G77" s="102" t="s">
        <v>1403</v>
      </c>
      <c r="H77" s="67"/>
      <c r="I77" s="71" t="s">
        <v>374</v>
      </c>
      <c r="J77" s="72"/>
      <c r="K77" s="72"/>
      <c r="L77" s="71" t="s">
        <v>1618</v>
      </c>
      <c r="M77" s="75">
        <v>1617.2527438711663</v>
      </c>
      <c r="N77" s="76">
        <v>9485.6826171875</v>
      </c>
      <c r="O77" s="76">
        <v>2321.196533203125</v>
      </c>
      <c r="P77" s="77"/>
      <c r="Q77" s="78"/>
      <c r="R77" s="78"/>
      <c r="S77" s="88"/>
      <c r="T77" s="48">
        <v>1</v>
      </c>
      <c r="U77" s="48">
        <v>0</v>
      </c>
      <c r="V77" s="49">
        <v>0</v>
      </c>
      <c r="W77" s="49">
        <v>0.002513</v>
      </c>
      <c r="X77" s="49">
        <v>0.000567</v>
      </c>
      <c r="Y77" s="49">
        <v>0.547834</v>
      </c>
      <c r="Z77" s="49">
        <v>0</v>
      </c>
      <c r="AA77" s="49">
        <v>0</v>
      </c>
      <c r="AB77" s="73">
        <v>77</v>
      </c>
      <c r="AC77" s="73"/>
      <c r="AD77" s="74"/>
      <c r="AE77" s="80" t="s">
        <v>983</v>
      </c>
      <c r="AF77" s="80">
        <v>170</v>
      </c>
      <c r="AG77" s="80">
        <v>1627</v>
      </c>
      <c r="AH77" s="80">
        <v>253</v>
      </c>
      <c r="AI77" s="80">
        <v>168</v>
      </c>
      <c r="AJ77" s="80"/>
      <c r="AK77" s="80" t="s">
        <v>1112</v>
      </c>
      <c r="AL77" s="80" t="s">
        <v>1213</v>
      </c>
      <c r="AM77" s="80"/>
      <c r="AN77" s="80"/>
      <c r="AO77" s="82">
        <v>42644.517858796295</v>
      </c>
      <c r="AP77" s="85" t="s">
        <v>1339</v>
      </c>
      <c r="AQ77" s="80" t="b">
        <v>1</v>
      </c>
      <c r="AR77" s="80" t="b">
        <v>0</v>
      </c>
      <c r="AS77" s="80" t="b">
        <v>0</v>
      </c>
      <c r="AT77" s="80" t="s">
        <v>872</v>
      </c>
      <c r="AU77" s="80">
        <v>1</v>
      </c>
      <c r="AV77" s="80"/>
      <c r="AW77" s="80" t="b">
        <v>0</v>
      </c>
      <c r="AX77" s="80" t="s">
        <v>1411</v>
      </c>
      <c r="AY77" s="85" t="s">
        <v>1486</v>
      </c>
      <c r="AZ77" s="80" t="s">
        <v>65</v>
      </c>
      <c r="BA77" s="80" t="str">
        <f>REPLACE(INDEX(GroupVertices[Group],MATCH(Vertices[[#This Row],[Vertex]],GroupVertices[Vertex],0)),1,1,"")</f>
        <v>6</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6" t="s">
        <v>316</v>
      </c>
      <c r="C78" s="67"/>
      <c r="D78" s="67" t="s">
        <v>64</v>
      </c>
      <c r="E78" s="68">
        <v>190.2511588706279</v>
      </c>
      <c r="F78" s="70">
        <v>99.75382090470818</v>
      </c>
      <c r="G78" s="102" t="s">
        <v>497</v>
      </c>
      <c r="H78" s="67"/>
      <c r="I78" s="71" t="s">
        <v>316</v>
      </c>
      <c r="J78" s="72"/>
      <c r="K78" s="72"/>
      <c r="L78" s="71" t="s">
        <v>1619</v>
      </c>
      <c r="M78" s="75">
        <v>83.04328649092214</v>
      </c>
      <c r="N78" s="76">
        <v>2676.89111328125</v>
      </c>
      <c r="O78" s="76">
        <v>594.6268310546875</v>
      </c>
      <c r="P78" s="77"/>
      <c r="Q78" s="78"/>
      <c r="R78" s="78"/>
      <c r="S78" s="88"/>
      <c r="T78" s="48">
        <v>0</v>
      </c>
      <c r="U78" s="48">
        <v>1</v>
      </c>
      <c r="V78" s="49">
        <v>0</v>
      </c>
      <c r="W78" s="49">
        <v>0.003704</v>
      </c>
      <c r="X78" s="49">
        <v>0.006792</v>
      </c>
      <c r="Y78" s="49">
        <v>0.470422</v>
      </c>
      <c r="Z78" s="49">
        <v>0</v>
      </c>
      <c r="AA78" s="49">
        <v>0</v>
      </c>
      <c r="AB78" s="73">
        <v>78</v>
      </c>
      <c r="AC78" s="73"/>
      <c r="AD78" s="74"/>
      <c r="AE78" s="80" t="s">
        <v>984</v>
      </c>
      <c r="AF78" s="80">
        <v>286</v>
      </c>
      <c r="AG78" s="80">
        <v>131</v>
      </c>
      <c r="AH78" s="80">
        <v>405</v>
      </c>
      <c r="AI78" s="80">
        <v>156</v>
      </c>
      <c r="AJ78" s="80"/>
      <c r="AK78" s="80" t="s">
        <v>1113</v>
      </c>
      <c r="AL78" s="80"/>
      <c r="AM78" s="80"/>
      <c r="AN78" s="80"/>
      <c r="AO78" s="82">
        <v>42219.35040509259</v>
      </c>
      <c r="AP78" s="85" t="s">
        <v>1340</v>
      </c>
      <c r="AQ78" s="80" t="b">
        <v>1</v>
      </c>
      <c r="AR78" s="80" t="b">
        <v>0</v>
      </c>
      <c r="AS78" s="80" t="b">
        <v>1</v>
      </c>
      <c r="AT78" s="80" t="s">
        <v>872</v>
      </c>
      <c r="AU78" s="80">
        <v>1</v>
      </c>
      <c r="AV78" s="85" t="s">
        <v>1389</v>
      </c>
      <c r="AW78" s="80" t="b">
        <v>0</v>
      </c>
      <c r="AX78" s="80" t="s">
        <v>1411</v>
      </c>
      <c r="AY78" s="85" t="s">
        <v>1487</v>
      </c>
      <c r="AZ78" s="80" t="s">
        <v>66</v>
      </c>
      <c r="BA78" s="80" t="str">
        <f>REPLACE(INDEX(GroupVertices[Group],MATCH(Vertices[[#This Row],[Vertex]],GroupVertices[Vertex],0)),1,1,"")</f>
        <v>1</v>
      </c>
      <c r="BB78" s="48"/>
      <c r="BC78" s="48"/>
      <c r="BD78" s="48"/>
      <c r="BE78" s="48"/>
      <c r="BF78" s="48"/>
      <c r="BG78" s="48"/>
      <c r="BH78" s="121" t="s">
        <v>1867</v>
      </c>
      <c r="BI78" s="121" t="s">
        <v>1867</v>
      </c>
      <c r="BJ78" s="121" t="s">
        <v>1902</v>
      </c>
      <c r="BK78" s="121" t="s">
        <v>1902</v>
      </c>
      <c r="BL78" s="121">
        <v>0</v>
      </c>
      <c r="BM78" s="124">
        <v>0</v>
      </c>
      <c r="BN78" s="121">
        <v>1</v>
      </c>
      <c r="BO78" s="124">
        <v>2.7027027027027026</v>
      </c>
      <c r="BP78" s="121">
        <v>0</v>
      </c>
      <c r="BQ78" s="124">
        <v>0</v>
      </c>
      <c r="BR78" s="121">
        <v>36</v>
      </c>
      <c r="BS78" s="124">
        <v>97.29729729729729</v>
      </c>
      <c r="BT78" s="121">
        <v>37</v>
      </c>
      <c r="BU78" s="2"/>
      <c r="BV78" s="3"/>
      <c r="BW78" s="3"/>
      <c r="BX78" s="3"/>
      <c r="BY78" s="3"/>
    </row>
    <row r="79" spans="1:77" ht="41.45" customHeight="1">
      <c r="A79" s="66" t="s">
        <v>317</v>
      </c>
      <c r="C79" s="67"/>
      <c r="D79" s="67" t="s">
        <v>64</v>
      </c>
      <c r="E79" s="68">
        <v>454.0463548251159</v>
      </c>
      <c r="F79" s="70">
        <v>97.45512360242076</v>
      </c>
      <c r="G79" s="102" t="s">
        <v>498</v>
      </c>
      <c r="H79" s="67"/>
      <c r="I79" s="71" t="s">
        <v>317</v>
      </c>
      <c r="J79" s="72"/>
      <c r="K79" s="72"/>
      <c r="L79" s="71" t="s">
        <v>1620</v>
      </c>
      <c r="M79" s="75">
        <v>849.1224740999077</v>
      </c>
      <c r="N79" s="76">
        <v>1250.2496337890625</v>
      </c>
      <c r="O79" s="76">
        <v>5149.95068359375</v>
      </c>
      <c r="P79" s="77"/>
      <c r="Q79" s="78"/>
      <c r="R79" s="78"/>
      <c r="S79" s="88"/>
      <c r="T79" s="48">
        <v>0</v>
      </c>
      <c r="U79" s="48">
        <v>1</v>
      </c>
      <c r="V79" s="49">
        <v>0</v>
      </c>
      <c r="W79" s="49">
        <v>0.003704</v>
      </c>
      <c r="X79" s="49">
        <v>0.006792</v>
      </c>
      <c r="Y79" s="49">
        <v>0.470422</v>
      </c>
      <c r="Z79" s="49">
        <v>0</v>
      </c>
      <c r="AA79" s="49">
        <v>0</v>
      </c>
      <c r="AB79" s="73">
        <v>79</v>
      </c>
      <c r="AC79" s="73"/>
      <c r="AD79" s="74"/>
      <c r="AE79" s="80" t="s">
        <v>985</v>
      </c>
      <c r="AF79" s="80">
        <v>1080</v>
      </c>
      <c r="AG79" s="80">
        <v>878</v>
      </c>
      <c r="AH79" s="80">
        <v>978</v>
      </c>
      <c r="AI79" s="80">
        <v>976</v>
      </c>
      <c r="AJ79" s="80"/>
      <c r="AK79" s="80" t="s">
        <v>1114</v>
      </c>
      <c r="AL79" s="80" t="s">
        <v>1214</v>
      </c>
      <c r="AM79" s="85" t="s">
        <v>1268</v>
      </c>
      <c r="AN79" s="80"/>
      <c r="AO79" s="82">
        <v>42864.688206018516</v>
      </c>
      <c r="AP79" s="85" t="s">
        <v>1341</v>
      </c>
      <c r="AQ79" s="80" t="b">
        <v>1</v>
      </c>
      <c r="AR79" s="80" t="b">
        <v>0</v>
      </c>
      <c r="AS79" s="80" t="b">
        <v>1</v>
      </c>
      <c r="AT79" s="80" t="s">
        <v>872</v>
      </c>
      <c r="AU79" s="80">
        <v>5</v>
      </c>
      <c r="AV79" s="80"/>
      <c r="AW79" s="80" t="b">
        <v>0</v>
      </c>
      <c r="AX79" s="80" t="s">
        <v>1411</v>
      </c>
      <c r="AY79" s="85" t="s">
        <v>1488</v>
      </c>
      <c r="AZ79" s="80" t="s">
        <v>66</v>
      </c>
      <c r="BA79" s="80" t="str">
        <f>REPLACE(INDEX(GroupVertices[Group],MATCH(Vertices[[#This Row],[Vertex]],GroupVertices[Vertex],0)),1,1,"")</f>
        <v>1</v>
      </c>
      <c r="BB79" s="48"/>
      <c r="BC79" s="48"/>
      <c r="BD79" s="48"/>
      <c r="BE79" s="48"/>
      <c r="BF79" s="48"/>
      <c r="BG79" s="48"/>
      <c r="BH79" s="121" t="s">
        <v>1867</v>
      </c>
      <c r="BI79" s="121" t="s">
        <v>1867</v>
      </c>
      <c r="BJ79" s="121" t="s">
        <v>1902</v>
      </c>
      <c r="BK79" s="121" t="s">
        <v>1902</v>
      </c>
      <c r="BL79" s="121">
        <v>0</v>
      </c>
      <c r="BM79" s="124">
        <v>0</v>
      </c>
      <c r="BN79" s="121">
        <v>1</v>
      </c>
      <c r="BO79" s="124">
        <v>2.7027027027027026</v>
      </c>
      <c r="BP79" s="121">
        <v>0</v>
      </c>
      <c r="BQ79" s="124">
        <v>0</v>
      </c>
      <c r="BR79" s="121">
        <v>36</v>
      </c>
      <c r="BS79" s="124">
        <v>97.29729729729729</v>
      </c>
      <c r="BT79" s="121">
        <v>37</v>
      </c>
      <c r="BU79" s="2"/>
      <c r="BV79" s="3"/>
      <c r="BW79" s="3"/>
      <c r="BX79" s="3"/>
      <c r="BY79" s="3"/>
    </row>
    <row r="80" spans="1:77" ht="41.45" customHeight="1">
      <c r="A80" s="66" t="s">
        <v>318</v>
      </c>
      <c r="C80" s="67"/>
      <c r="D80" s="67" t="s">
        <v>64</v>
      </c>
      <c r="E80" s="68">
        <v>384.4778761061947</v>
      </c>
      <c r="F80" s="70">
        <v>98.06133962457687</v>
      </c>
      <c r="G80" s="102" t="s">
        <v>499</v>
      </c>
      <c r="H80" s="67"/>
      <c r="I80" s="71" t="s">
        <v>318</v>
      </c>
      <c r="J80" s="72"/>
      <c r="K80" s="72"/>
      <c r="L80" s="71" t="s">
        <v>1621</v>
      </c>
      <c r="M80" s="75">
        <v>647.0908811160119</v>
      </c>
      <c r="N80" s="76">
        <v>8614.111328125</v>
      </c>
      <c r="O80" s="76">
        <v>700.4793701171875</v>
      </c>
      <c r="P80" s="77"/>
      <c r="Q80" s="78"/>
      <c r="R80" s="78"/>
      <c r="S80" s="88"/>
      <c r="T80" s="48">
        <v>0</v>
      </c>
      <c r="U80" s="48">
        <v>4</v>
      </c>
      <c r="V80" s="49">
        <v>518</v>
      </c>
      <c r="W80" s="49">
        <v>0.003774</v>
      </c>
      <c r="X80" s="49">
        <v>0.007509</v>
      </c>
      <c r="Y80" s="49">
        <v>1.687247</v>
      </c>
      <c r="Z80" s="49">
        <v>0.08333333333333333</v>
      </c>
      <c r="AA80" s="49">
        <v>0</v>
      </c>
      <c r="AB80" s="73">
        <v>80</v>
      </c>
      <c r="AC80" s="73"/>
      <c r="AD80" s="74"/>
      <c r="AE80" s="80" t="s">
        <v>986</v>
      </c>
      <c r="AF80" s="80">
        <v>544</v>
      </c>
      <c r="AG80" s="80">
        <v>681</v>
      </c>
      <c r="AH80" s="80">
        <v>4045</v>
      </c>
      <c r="AI80" s="80">
        <v>14199</v>
      </c>
      <c r="AJ80" s="80"/>
      <c r="AK80" s="80" t="s">
        <v>1115</v>
      </c>
      <c r="AL80" s="80" t="s">
        <v>1215</v>
      </c>
      <c r="AM80" s="80"/>
      <c r="AN80" s="80"/>
      <c r="AO80" s="82">
        <v>40718.80304398148</v>
      </c>
      <c r="AP80" s="85" t="s">
        <v>1342</v>
      </c>
      <c r="AQ80" s="80" t="b">
        <v>1</v>
      </c>
      <c r="AR80" s="80" t="b">
        <v>0</v>
      </c>
      <c r="AS80" s="80" t="b">
        <v>1</v>
      </c>
      <c r="AT80" s="80" t="s">
        <v>872</v>
      </c>
      <c r="AU80" s="80">
        <v>1</v>
      </c>
      <c r="AV80" s="85" t="s">
        <v>1389</v>
      </c>
      <c r="AW80" s="80" t="b">
        <v>0</v>
      </c>
      <c r="AX80" s="80" t="s">
        <v>1411</v>
      </c>
      <c r="AY80" s="85" t="s">
        <v>1489</v>
      </c>
      <c r="AZ80" s="80" t="s">
        <v>66</v>
      </c>
      <c r="BA80" s="80" t="str">
        <f>REPLACE(INDEX(GroupVertices[Group],MATCH(Vertices[[#This Row],[Vertex]],GroupVertices[Vertex],0)),1,1,"")</f>
        <v>4</v>
      </c>
      <c r="BB80" s="48"/>
      <c r="BC80" s="48"/>
      <c r="BD80" s="48"/>
      <c r="BE80" s="48"/>
      <c r="BF80" s="48"/>
      <c r="BG80" s="48"/>
      <c r="BH80" s="121" t="s">
        <v>1879</v>
      </c>
      <c r="BI80" s="121" t="s">
        <v>1879</v>
      </c>
      <c r="BJ80" s="121" t="s">
        <v>1912</v>
      </c>
      <c r="BK80" s="121" t="s">
        <v>1912</v>
      </c>
      <c r="BL80" s="121">
        <v>0</v>
      </c>
      <c r="BM80" s="124">
        <v>0</v>
      </c>
      <c r="BN80" s="121">
        <v>0</v>
      </c>
      <c r="BO80" s="124">
        <v>0</v>
      </c>
      <c r="BP80" s="121">
        <v>0</v>
      </c>
      <c r="BQ80" s="124">
        <v>0</v>
      </c>
      <c r="BR80" s="121">
        <v>4</v>
      </c>
      <c r="BS80" s="124">
        <v>100</v>
      </c>
      <c r="BT80" s="121">
        <v>4</v>
      </c>
      <c r="BU80" s="2"/>
      <c r="BV80" s="3"/>
      <c r="BW80" s="3"/>
      <c r="BX80" s="3"/>
      <c r="BY80" s="3"/>
    </row>
    <row r="81" spans="1:77" ht="41.45" customHeight="1">
      <c r="A81" s="66" t="s">
        <v>375</v>
      </c>
      <c r="C81" s="67"/>
      <c r="D81" s="67" t="s">
        <v>64</v>
      </c>
      <c r="E81" s="68">
        <v>172.59418457648547</v>
      </c>
      <c r="F81" s="70">
        <v>99.90768283926556</v>
      </c>
      <c r="G81" s="102" t="s">
        <v>1404</v>
      </c>
      <c r="H81" s="67"/>
      <c r="I81" s="71" t="s">
        <v>375</v>
      </c>
      <c r="J81" s="72"/>
      <c r="K81" s="72"/>
      <c r="L81" s="71" t="s">
        <v>1622</v>
      </c>
      <c r="M81" s="75">
        <v>31.766232434095805</v>
      </c>
      <c r="N81" s="76">
        <v>7897.60595703125</v>
      </c>
      <c r="O81" s="76">
        <v>1442.1634521484375</v>
      </c>
      <c r="P81" s="77"/>
      <c r="Q81" s="78"/>
      <c r="R81" s="78"/>
      <c r="S81" s="88"/>
      <c r="T81" s="48">
        <v>1</v>
      </c>
      <c r="U81" s="48">
        <v>0</v>
      </c>
      <c r="V81" s="49">
        <v>0</v>
      </c>
      <c r="W81" s="49">
        <v>0.002532</v>
      </c>
      <c r="X81" s="49">
        <v>0.000622</v>
      </c>
      <c r="Y81" s="49">
        <v>0.50854</v>
      </c>
      <c r="Z81" s="49">
        <v>0</v>
      </c>
      <c r="AA81" s="49">
        <v>0</v>
      </c>
      <c r="AB81" s="73">
        <v>81</v>
      </c>
      <c r="AC81" s="73"/>
      <c r="AD81" s="74"/>
      <c r="AE81" s="80" t="s">
        <v>987</v>
      </c>
      <c r="AF81" s="80">
        <v>117</v>
      </c>
      <c r="AG81" s="80">
        <v>81</v>
      </c>
      <c r="AH81" s="80">
        <v>21</v>
      </c>
      <c r="AI81" s="80">
        <v>199</v>
      </c>
      <c r="AJ81" s="80"/>
      <c r="AK81" s="80" t="s">
        <v>1116</v>
      </c>
      <c r="AL81" s="80"/>
      <c r="AM81" s="80"/>
      <c r="AN81" s="80"/>
      <c r="AO81" s="82">
        <v>43211.35288194445</v>
      </c>
      <c r="AP81" s="80"/>
      <c r="AQ81" s="80" t="b">
        <v>1</v>
      </c>
      <c r="AR81" s="80" t="b">
        <v>0</v>
      </c>
      <c r="AS81" s="80" t="b">
        <v>0</v>
      </c>
      <c r="AT81" s="80" t="s">
        <v>872</v>
      </c>
      <c r="AU81" s="80">
        <v>0</v>
      </c>
      <c r="AV81" s="80"/>
      <c r="AW81" s="80" t="b">
        <v>0</v>
      </c>
      <c r="AX81" s="80" t="s">
        <v>1411</v>
      </c>
      <c r="AY81" s="85" t="s">
        <v>1490</v>
      </c>
      <c r="AZ81" s="80" t="s">
        <v>65</v>
      </c>
      <c r="BA81" s="80" t="str">
        <f>REPLACE(INDEX(GroupVertices[Group],MATCH(Vertices[[#This Row],[Vertex]],GroupVertices[Vertex],0)),1,1,"")</f>
        <v>4</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6" t="s">
        <v>376</v>
      </c>
      <c r="C82" s="67"/>
      <c r="D82" s="67" t="s">
        <v>64</v>
      </c>
      <c r="E82" s="68">
        <v>220.6211546565529</v>
      </c>
      <c r="F82" s="70">
        <v>99.48917837726947</v>
      </c>
      <c r="G82" s="102" t="s">
        <v>1405</v>
      </c>
      <c r="H82" s="67"/>
      <c r="I82" s="71" t="s">
        <v>376</v>
      </c>
      <c r="J82" s="72"/>
      <c r="K82" s="72"/>
      <c r="L82" s="71" t="s">
        <v>1623</v>
      </c>
      <c r="M82" s="75">
        <v>171.23981946866346</v>
      </c>
      <c r="N82" s="76">
        <v>8614.111328125</v>
      </c>
      <c r="O82" s="76">
        <v>1442.1634521484375</v>
      </c>
      <c r="P82" s="77"/>
      <c r="Q82" s="78"/>
      <c r="R82" s="78"/>
      <c r="S82" s="88"/>
      <c r="T82" s="48">
        <v>1</v>
      </c>
      <c r="U82" s="48">
        <v>0</v>
      </c>
      <c r="V82" s="49">
        <v>0</v>
      </c>
      <c r="W82" s="49">
        <v>0.002532</v>
      </c>
      <c r="X82" s="49">
        <v>0.000622</v>
      </c>
      <c r="Y82" s="49">
        <v>0.50854</v>
      </c>
      <c r="Z82" s="49">
        <v>0</v>
      </c>
      <c r="AA82" s="49">
        <v>0</v>
      </c>
      <c r="AB82" s="73">
        <v>82</v>
      </c>
      <c r="AC82" s="73"/>
      <c r="AD82" s="74"/>
      <c r="AE82" s="80" t="s">
        <v>988</v>
      </c>
      <c r="AF82" s="80">
        <v>71</v>
      </c>
      <c r="AG82" s="80">
        <v>217</v>
      </c>
      <c r="AH82" s="80">
        <v>306</v>
      </c>
      <c r="AI82" s="80">
        <v>977</v>
      </c>
      <c r="AJ82" s="80"/>
      <c r="AK82" s="80" t="s">
        <v>1117</v>
      </c>
      <c r="AL82" s="80" t="s">
        <v>1216</v>
      </c>
      <c r="AM82" s="80"/>
      <c r="AN82" s="80"/>
      <c r="AO82" s="82">
        <v>42898.42060185185</v>
      </c>
      <c r="AP82" s="85" t="s">
        <v>1343</v>
      </c>
      <c r="AQ82" s="80" t="b">
        <v>1</v>
      </c>
      <c r="AR82" s="80" t="b">
        <v>0</v>
      </c>
      <c r="AS82" s="80" t="b">
        <v>1</v>
      </c>
      <c r="AT82" s="80" t="s">
        <v>1386</v>
      </c>
      <c r="AU82" s="80">
        <v>1</v>
      </c>
      <c r="AV82" s="80"/>
      <c r="AW82" s="80" t="b">
        <v>0</v>
      </c>
      <c r="AX82" s="80" t="s">
        <v>1411</v>
      </c>
      <c r="AY82" s="85" t="s">
        <v>1491</v>
      </c>
      <c r="AZ82" s="80" t="s">
        <v>65</v>
      </c>
      <c r="BA82" s="80" t="str">
        <f>REPLACE(INDEX(GroupVertices[Group],MATCH(Vertices[[#This Row],[Vertex]],GroupVertices[Vertex],0)),1,1,"")</f>
        <v>4</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6" t="s">
        <v>319</v>
      </c>
      <c r="C83" s="67"/>
      <c r="D83" s="67" t="s">
        <v>64</v>
      </c>
      <c r="E83" s="68">
        <v>300.4306784660767</v>
      </c>
      <c r="F83" s="70">
        <v>98.79372243307006</v>
      </c>
      <c r="G83" s="102" t="s">
        <v>500</v>
      </c>
      <c r="H83" s="67"/>
      <c r="I83" s="71" t="s">
        <v>319</v>
      </c>
      <c r="J83" s="72"/>
      <c r="K83" s="72"/>
      <c r="L83" s="71" t="s">
        <v>1624</v>
      </c>
      <c r="M83" s="75">
        <v>403.0121038055185</v>
      </c>
      <c r="N83" s="76">
        <v>7897.60595703125</v>
      </c>
      <c r="O83" s="76">
        <v>700.4793701171875</v>
      </c>
      <c r="P83" s="77"/>
      <c r="Q83" s="78"/>
      <c r="R83" s="78"/>
      <c r="S83" s="88"/>
      <c r="T83" s="48">
        <v>1</v>
      </c>
      <c r="U83" s="48">
        <v>1</v>
      </c>
      <c r="V83" s="49">
        <v>0</v>
      </c>
      <c r="W83" s="49">
        <v>0.003745</v>
      </c>
      <c r="X83" s="49">
        <v>0.007414</v>
      </c>
      <c r="Y83" s="49">
        <v>0.828962</v>
      </c>
      <c r="Z83" s="49">
        <v>0.5</v>
      </c>
      <c r="AA83" s="49">
        <v>0</v>
      </c>
      <c r="AB83" s="73">
        <v>83</v>
      </c>
      <c r="AC83" s="73"/>
      <c r="AD83" s="74"/>
      <c r="AE83" s="80" t="s">
        <v>989</v>
      </c>
      <c r="AF83" s="80">
        <v>183</v>
      </c>
      <c r="AG83" s="80">
        <v>443</v>
      </c>
      <c r="AH83" s="80">
        <v>193</v>
      </c>
      <c r="AI83" s="80">
        <v>461</v>
      </c>
      <c r="AJ83" s="80"/>
      <c r="AK83" s="80" t="s">
        <v>1118</v>
      </c>
      <c r="AL83" s="80" t="s">
        <v>1217</v>
      </c>
      <c r="AM83" s="80"/>
      <c r="AN83" s="80"/>
      <c r="AO83" s="82">
        <v>42111.43605324074</v>
      </c>
      <c r="AP83" s="80"/>
      <c r="AQ83" s="80" t="b">
        <v>1</v>
      </c>
      <c r="AR83" s="80" t="b">
        <v>0</v>
      </c>
      <c r="AS83" s="80" t="b">
        <v>1</v>
      </c>
      <c r="AT83" s="80" t="s">
        <v>872</v>
      </c>
      <c r="AU83" s="80">
        <v>0</v>
      </c>
      <c r="AV83" s="85" t="s">
        <v>1389</v>
      </c>
      <c r="AW83" s="80" t="b">
        <v>0</v>
      </c>
      <c r="AX83" s="80" t="s">
        <v>1411</v>
      </c>
      <c r="AY83" s="85" t="s">
        <v>1492</v>
      </c>
      <c r="AZ83" s="80" t="s">
        <v>66</v>
      </c>
      <c r="BA83" s="80" t="str">
        <f>REPLACE(INDEX(GroupVertices[Group],MATCH(Vertices[[#This Row],[Vertex]],GroupVertices[Vertex],0)),1,1,"")</f>
        <v>4</v>
      </c>
      <c r="BB83" s="48"/>
      <c r="BC83" s="48"/>
      <c r="BD83" s="48"/>
      <c r="BE83" s="48"/>
      <c r="BF83" s="48"/>
      <c r="BG83" s="48"/>
      <c r="BH83" s="121" t="s">
        <v>1867</v>
      </c>
      <c r="BI83" s="121" t="s">
        <v>1867</v>
      </c>
      <c r="BJ83" s="121" t="s">
        <v>1902</v>
      </c>
      <c r="BK83" s="121" t="s">
        <v>1902</v>
      </c>
      <c r="BL83" s="121">
        <v>0</v>
      </c>
      <c r="BM83" s="124">
        <v>0</v>
      </c>
      <c r="BN83" s="121">
        <v>1</v>
      </c>
      <c r="BO83" s="124">
        <v>2.7027027027027026</v>
      </c>
      <c r="BP83" s="121">
        <v>0</v>
      </c>
      <c r="BQ83" s="124">
        <v>0</v>
      </c>
      <c r="BR83" s="121">
        <v>36</v>
      </c>
      <c r="BS83" s="124">
        <v>97.29729729729729</v>
      </c>
      <c r="BT83" s="121">
        <v>37</v>
      </c>
      <c r="BU83" s="2"/>
      <c r="BV83" s="3"/>
      <c r="BW83" s="3"/>
      <c r="BX83" s="3"/>
      <c r="BY83" s="3"/>
    </row>
    <row r="84" spans="1:77" ht="41.45" customHeight="1">
      <c r="A84" s="66" t="s">
        <v>320</v>
      </c>
      <c r="C84" s="67"/>
      <c r="D84" s="67" t="s">
        <v>64</v>
      </c>
      <c r="E84" s="68">
        <v>310.6717235566793</v>
      </c>
      <c r="F84" s="70">
        <v>98.70448251102677</v>
      </c>
      <c r="G84" s="102" t="s">
        <v>501</v>
      </c>
      <c r="H84" s="67"/>
      <c r="I84" s="71" t="s">
        <v>320</v>
      </c>
      <c r="J84" s="72"/>
      <c r="K84" s="72"/>
      <c r="L84" s="71" t="s">
        <v>1625</v>
      </c>
      <c r="M84" s="75">
        <v>432.7527951584778</v>
      </c>
      <c r="N84" s="76">
        <v>7378.94140625</v>
      </c>
      <c r="O84" s="76">
        <v>4653.50927734375</v>
      </c>
      <c r="P84" s="77"/>
      <c r="Q84" s="78"/>
      <c r="R84" s="78"/>
      <c r="S84" s="88"/>
      <c r="T84" s="48">
        <v>0</v>
      </c>
      <c r="U84" s="48">
        <v>1</v>
      </c>
      <c r="V84" s="49">
        <v>0</v>
      </c>
      <c r="W84" s="49">
        <v>0.003704</v>
      </c>
      <c r="X84" s="49">
        <v>0.006792</v>
      </c>
      <c r="Y84" s="49">
        <v>0.470422</v>
      </c>
      <c r="Z84" s="49">
        <v>0</v>
      </c>
      <c r="AA84" s="49">
        <v>0</v>
      </c>
      <c r="AB84" s="73">
        <v>84</v>
      </c>
      <c r="AC84" s="73"/>
      <c r="AD84" s="74"/>
      <c r="AE84" s="80" t="s">
        <v>990</v>
      </c>
      <c r="AF84" s="80">
        <v>143</v>
      </c>
      <c r="AG84" s="80">
        <v>472</v>
      </c>
      <c r="AH84" s="80">
        <v>3031</v>
      </c>
      <c r="AI84" s="80">
        <v>624</v>
      </c>
      <c r="AJ84" s="80"/>
      <c r="AK84" s="80" t="s">
        <v>1119</v>
      </c>
      <c r="AL84" s="80" t="s">
        <v>1218</v>
      </c>
      <c r="AM84" s="85" t="s">
        <v>1269</v>
      </c>
      <c r="AN84" s="80"/>
      <c r="AO84" s="82">
        <v>41630.70891203704</v>
      </c>
      <c r="AP84" s="85" t="s">
        <v>1344</v>
      </c>
      <c r="AQ84" s="80" t="b">
        <v>1</v>
      </c>
      <c r="AR84" s="80" t="b">
        <v>0</v>
      </c>
      <c r="AS84" s="80" t="b">
        <v>1</v>
      </c>
      <c r="AT84" s="80" t="s">
        <v>872</v>
      </c>
      <c r="AU84" s="80">
        <v>31</v>
      </c>
      <c r="AV84" s="85" t="s">
        <v>1389</v>
      </c>
      <c r="AW84" s="80" t="b">
        <v>0</v>
      </c>
      <c r="AX84" s="80" t="s">
        <v>1411</v>
      </c>
      <c r="AY84" s="85" t="s">
        <v>1493</v>
      </c>
      <c r="AZ84" s="80" t="s">
        <v>66</v>
      </c>
      <c r="BA84" s="80" t="str">
        <f>REPLACE(INDEX(GroupVertices[Group],MATCH(Vertices[[#This Row],[Vertex]],GroupVertices[Vertex],0)),1,1,"")</f>
        <v>1</v>
      </c>
      <c r="BB84" s="48"/>
      <c r="BC84" s="48"/>
      <c r="BD84" s="48"/>
      <c r="BE84" s="48"/>
      <c r="BF84" s="48"/>
      <c r="BG84" s="48"/>
      <c r="BH84" s="121" t="s">
        <v>1867</v>
      </c>
      <c r="BI84" s="121" t="s">
        <v>1867</v>
      </c>
      <c r="BJ84" s="121" t="s">
        <v>1902</v>
      </c>
      <c r="BK84" s="121" t="s">
        <v>1902</v>
      </c>
      <c r="BL84" s="121">
        <v>0</v>
      </c>
      <c r="BM84" s="124">
        <v>0</v>
      </c>
      <c r="BN84" s="121">
        <v>1</v>
      </c>
      <c r="BO84" s="124">
        <v>2.7027027027027026</v>
      </c>
      <c r="BP84" s="121">
        <v>0</v>
      </c>
      <c r="BQ84" s="124">
        <v>0</v>
      </c>
      <c r="BR84" s="121">
        <v>36</v>
      </c>
      <c r="BS84" s="124">
        <v>97.29729729729729</v>
      </c>
      <c r="BT84" s="121">
        <v>37</v>
      </c>
      <c r="BU84" s="2"/>
      <c r="BV84" s="3"/>
      <c r="BW84" s="3"/>
      <c r="BX84" s="3"/>
      <c r="BY84" s="3"/>
    </row>
    <row r="85" spans="1:77" ht="41.45" customHeight="1">
      <c r="A85" s="66" t="s">
        <v>321</v>
      </c>
      <c r="C85" s="67"/>
      <c r="D85" s="67" t="s">
        <v>64</v>
      </c>
      <c r="E85" s="68">
        <v>577.9983143699958</v>
      </c>
      <c r="F85" s="70">
        <v>96.37501282182788</v>
      </c>
      <c r="G85" s="102" t="s">
        <v>502</v>
      </c>
      <c r="H85" s="67"/>
      <c r="I85" s="71" t="s">
        <v>321</v>
      </c>
      <c r="J85" s="72"/>
      <c r="K85" s="72"/>
      <c r="L85" s="71" t="s">
        <v>1626</v>
      </c>
      <c r="M85" s="75">
        <v>1209.0873935788286</v>
      </c>
      <c r="N85" s="76">
        <v>7240.18017578125</v>
      </c>
      <c r="O85" s="76">
        <v>4077.19287109375</v>
      </c>
      <c r="P85" s="77"/>
      <c r="Q85" s="78"/>
      <c r="R85" s="78"/>
      <c r="S85" s="88"/>
      <c r="T85" s="48">
        <v>0</v>
      </c>
      <c r="U85" s="48">
        <v>1</v>
      </c>
      <c r="V85" s="49">
        <v>0</v>
      </c>
      <c r="W85" s="49">
        <v>0.003704</v>
      </c>
      <c r="X85" s="49">
        <v>0.006792</v>
      </c>
      <c r="Y85" s="49">
        <v>0.470422</v>
      </c>
      <c r="Z85" s="49">
        <v>0</v>
      </c>
      <c r="AA85" s="49">
        <v>0</v>
      </c>
      <c r="AB85" s="73">
        <v>85</v>
      </c>
      <c r="AC85" s="73"/>
      <c r="AD85" s="74"/>
      <c r="AE85" s="80" t="s">
        <v>991</v>
      </c>
      <c r="AF85" s="80">
        <v>3477</v>
      </c>
      <c r="AG85" s="80">
        <v>1229</v>
      </c>
      <c r="AH85" s="80">
        <v>4039</v>
      </c>
      <c r="AI85" s="80">
        <v>2149</v>
      </c>
      <c r="AJ85" s="80"/>
      <c r="AK85" s="80" t="s">
        <v>1120</v>
      </c>
      <c r="AL85" s="80" t="s">
        <v>1219</v>
      </c>
      <c r="AM85" s="85" t="s">
        <v>1270</v>
      </c>
      <c r="AN85" s="80"/>
      <c r="AO85" s="82">
        <v>40113.805810185186</v>
      </c>
      <c r="AP85" s="85" t="s">
        <v>1345</v>
      </c>
      <c r="AQ85" s="80" t="b">
        <v>0</v>
      </c>
      <c r="AR85" s="80" t="b">
        <v>0</v>
      </c>
      <c r="AS85" s="80" t="b">
        <v>1</v>
      </c>
      <c r="AT85" s="80" t="s">
        <v>872</v>
      </c>
      <c r="AU85" s="80">
        <v>50</v>
      </c>
      <c r="AV85" s="85" t="s">
        <v>1391</v>
      </c>
      <c r="AW85" s="80" t="b">
        <v>0</v>
      </c>
      <c r="AX85" s="80" t="s">
        <v>1411</v>
      </c>
      <c r="AY85" s="85" t="s">
        <v>1494</v>
      </c>
      <c r="AZ85" s="80" t="s">
        <v>66</v>
      </c>
      <c r="BA85" s="80" t="str">
        <f>REPLACE(INDEX(GroupVertices[Group],MATCH(Vertices[[#This Row],[Vertex]],GroupVertices[Vertex],0)),1,1,"")</f>
        <v>1</v>
      </c>
      <c r="BB85" s="48"/>
      <c r="BC85" s="48"/>
      <c r="BD85" s="48"/>
      <c r="BE85" s="48"/>
      <c r="BF85" s="48"/>
      <c r="BG85" s="48"/>
      <c r="BH85" s="121" t="s">
        <v>1880</v>
      </c>
      <c r="BI85" s="121" t="s">
        <v>1880</v>
      </c>
      <c r="BJ85" s="121" t="s">
        <v>1913</v>
      </c>
      <c r="BK85" s="121" t="s">
        <v>1913</v>
      </c>
      <c r="BL85" s="121">
        <v>1</v>
      </c>
      <c r="BM85" s="124">
        <v>10</v>
      </c>
      <c r="BN85" s="121">
        <v>1</v>
      </c>
      <c r="BO85" s="124">
        <v>10</v>
      </c>
      <c r="BP85" s="121">
        <v>0</v>
      </c>
      <c r="BQ85" s="124">
        <v>0</v>
      </c>
      <c r="BR85" s="121">
        <v>8</v>
      </c>
      <c r="BS85" s="124">
        <v>80</v>
      </c>
      <c r="BT85" s="121">
        <v>10</v>
      </c>
      <c r="BU85" s="2"/>
      <c r="BV85" s="3"/>
      <c r="BW85" s="3"/>
      <c r="BX85" s="3"/>
      <c r="BY85" s="3"/>
    </row>
    <row r="86" spans="1:77" ht="41.45" customHeight="1">
      <c r="A86" s="66" t="s">
        <v>322</v>
      </c>
      <c r="C86" s="67"/>
      <c r="D86" s="67" t="s">
        <v>64</v>
      </c>
      <c r="E86" s="68">
        <v>620.3750526759377</v>
      </c>
      <c r="F86" s="70">
        <v>96.00574417889014</v>
      </c>
      <c r="G86" s="102" t="s">
        <v>503</v>
      </c>
      <c r="H86" s="67"/>
      <c r="I86" s="71" t="s">
        <v>322</v>
      </c>
      <c r="J86" s="72"/>
      <c r="K86" s="72"/>
      <c r="L86" s="71" t="s">
        <v>1627</v>
      </c>
      <c r="M86" s="75">
        <v>1332.1523233152118</v>
      </c>
      <c r="N86" s="76">
        <v>8538.0244140625</v>
      </c>
      <c r="O86" s="76">
        <v>4977.5244140625</v>
      </c>
      <c r="P86" s="77"/>
      <c r="Q86" s="78"/>
      <c r="R86" s="78"/>
      <c r="S86" s="88"/>
      <c r="T86" s="48">
        <v>0</v>
      </c>
      <c r="U86" s="48">
        <v>3</v>
      </c>
      <c r="V86" s="49">
        <v>0.285714</v>
      </c>
      <c r="W86" s="49">
        <v>0.003731</v>
      </c>
      <c r="X86" s="49">
        <v>0.008726</v>
      </c>
      <c r="Y86" s="49">
        <v>0.975076</v>
      </c>
      <c r="Z86" s="49">
        <v>0.3333333333333333</v>
      </c>
      <c r="AA86" s="49">
        <v>0</v>
      </c>
      <c r="AB86" s="73">
        <v>86</v>
      </c>
      <c r="AC86" s="73"/>
      <c r="AD86" s="74"/>
      <c r="AE86" s="80" t="s">
        <v>992</v>
      </c>
      <c r="AF86" s="80">
        <v>1429</v>
      </c>
      <c r="AG86" s="80">
        <v>1349</v>
      </c>
      <c r="AH86" s="80">
        <v>4040</v>
      </c>
      <c r="AI86" s="80">
        <v>3611</v>
      </c>
      <c r="AJ86" s="80"/>
      <c r="AK86" s="80" t="s">
        <v>1121</v>
      </c>
      <c r="AL86" s="80" t="s">
        <v>1220</v>
      </c>
      <c r="AM86" s="80"/>
      <c r="AN86" s="80"/>
      <c r="AO86" s="82">
        <v>41816.55328703704</v>
      </c>
      <c r="AP86" s="85" t="s">
        <v>1346</v>
      </c>
      <c r="AQ86" s="80" t="b">
        <v>1</v>
      </c>
      <c r="AR86" s="80" t="b">
        <v>0</v>
      </c>
      <c r="AS86" s="80" t="b">
        <v>1</v>
      </c>
      <c r="AT86" s="80" t="s">
        <v>1386</v>
      </c>
      <c r="AU86" s="80">
        <v>28</v>
      </c>
      <c r="AV86" s="85" t="s">
        <v>1389</v>
      </c>
      <c r="AW86" s="80" t="b">
        <v>0</v>
      </c>
      <c r="AX86" s="80" t="s">
        <v>1411</v>
      </c>
      <c r="AY86" s="85" t="s">
        <v>1495</v>
      </c>
      <c r="AZ86" s="80" t="s">
        <v>66</v>
      </c>
      <c r="BA86" s="80" t="str">
        <f>REPLACE(INDEX(GroupVertices[Group],MATCH(Vertices[[#This Row],[Vertex]],GroupVertices[Vertex],0)),1,1,"")</f>
        <v>3</v>
      </c>
      <c r="BB86" s="48"/>
      <c r="BC86" s="48"/>
      <c r="BD86" s="48"/>
      <c r="BE86" s="48"/>
      <c r="BF86" s="48"/>
      <c r="BG86" s="48"/>
      <c r="BH86" s="121" t="s">
        <v>1872</v>
      </c>
      <c r="BI86" s="121" t="s">
        <v>1872</v>
      </c>
      <c r="BJ86" s="121" t="s">
        <v>1818</v>
      </c>
      <c r="BK86" s="121" t="s">
        <v>1818</v>
      </c>
      <c r="BL86" s="121">
        <v>1</v>
      </c>
      <c r="BM86" s="124">
        <v>4.545454545454546</v>
      </c>
      <c r="BN86" s="121">
        <v>1</v>
      </c>
      <c r="BO86" s="124">
        <v>4.545454545454546</v>
      </c>
      <c r="BP86" s="121">
        <v>0</v>
      </c>
      <c r="BQ86" s="124">
        <v>0</v>
      </c>
      <c r="BR86" s="121">
        <v>20</v>
      </c>
      <c r="BS86" s="124">
        <v>90.9090909090909</v>
      </c>
      <c r="BT86" s="121">
        <v>22</v>
      </c>
      <c r="BU86" s="2"/>
      <c r="BV86" s="3"/>
      <c r="BW86" s="3"/>
      <c r="BX86" s="3"/>
      <c r="BY86" s="3"/>
    </row>
    <row r="87" spans="1:77" ht="41.45" customHeight="1">
      <c r="A87" s="66" t="s">
        <v>323</v>
      </c>
      <c r="C87" s="67"/>
      <c r="D87" s="67" t="s">
        <v>64</v>
      </c>
      <c r="E87" s="68">
        <v>1000</v>
      </c>
      <c r="F87" s="70">
        <v>92.36229356857113</v>
      </c>
      <c r="G87" s="102" t="s">
        <v>504</v>
      </c>
      <c r="H87" s="67"/>
      <c r="I87" s="71" t="s">
        <v>323</v>
      </c>
      <c r="J87" s="72"/>
      <c r="K87" s="72"/>
      <c r="L87" s="71" t="s">
        <v>1628</v>
      </c>
      <c r="M87" s="75">
        <v>2546.39296338086</v>
      </c>
      <c r="N87" s="76">
        <v>5825.75830078125</v>
      </c>
      <c r="O87" s="76">
        <v>6569.443359375</v>
      </c>
      <c r="P87" s="77"/>
      <c r="Q87" s="78"/>
      <c r="R87" s="78"/>
      <c r="S87" s="88"/>
      <c r="T87" s="48">
        <v>0</v>
      </c>
      <c r="U87" s="48">
        <v>1</v>
      </c>
      <c r="V87" s="49">
        <v>0</v>
      </c>
      <c r="W87" s="49">
        <v>0.003704</v>
      </c>
      <c r="X87" s="49">
        <v>0.006792</v>
      </c>
      <c r="Y87" s="49">
        <v>0.470422</v>
      </c>
      <c r="Z87" s="49">
        <v>0</v>
      </c>
      <c r="AA87" s="49">
        <v>0</v>
      </c>
      <c r="AB87" s="73">
        <v>87</v>
      </c>
      <c r="AC87" s="73"/>
      <c r="AD87" s="74"/>
      <c r="AE87" s="80" t="s">
        <v>993</v>
      </c>
      <c r="AF87" s="80">
        <v>1129</v>
      </c>
      <c r="AG87" s="80">
        <v>2533</v>
      </c>
      <c r="AH87" s="80">
        <v>5464</v>
      </c>
      <c r="AI87" s="80">
        <v>20923</v>
      </c>
      <c r="AJ87" s="80"/>
      <c r="AK87" s="80" t="s">
        <v>1122</v>
      </c>
      <c r="AL87" s="80" t="s">
        <v>1221</v>
      </c>
      <c r="AM87" s="85" t="s">
        <v>1271</v>
      </c>
      <c r="AN87" s="80"/>
      <c r="AO87" s="82">
        <v>41472.608460648145</v>
      </c>
      <c r="AP87" s="85" t="s">
        <v>1347</v>
      </c>
      <c r="AQ87" s="80" t="b">
        <v>1</v>
      </c>
      <c r="AR87" s="80" t="b">
        <v>0</v>
      </c>
      <c r="AS87" s="80" t="b">
        <v>1</v>
      </c>
      <c r="AT87" s="80" t="s">
        <v>872</v>
      </c>
      <c r="AU87" s="80">
        <v>21</v>
      </c>
      <c r="AV87" s="85" t="s">
        <v>1389</v>
      </c>
      <c r="AW87" s="80" t="b">
        <v>0</v>
      </c>
      <c r="AX87" s="80" t="s">
        <v>1411</v>
      </c>
      <c r="AY87" s="85" t="s">
        <v>1496</v>
      </c>
      <c r="AZ87" s="80" t="s">
        <v>66</v>
      </c>
      <c r="BA87" s="80" t="str">
        <f>REPLACE(INDEX(GroupVertices[Group],MATCH(Vertices[[#This Row],[Vertex]],GroupVertices[Vertex],0)),1,1,"")</f>
        <v>1</v>
      </c>
      <c r="BB87" s="48"/>
      <c r="BC87" s="48"/>
      <c r="BD87" s="48"/>
      <c r="BE87" s="48"/>
      <c r="BF87" s="48"/>
      <c r="BG87" s="48"/>
      <c r="BH87" s="121" t="s">
        <v>1867</v>
      </c>
      <c r="BI87" s="121" t="s">
        <v>1867</v>
      </c>
      <c r="BJ87" s="121" t="s">
        <v>1902</v>
      </c>
      <c r="BK87" s="121" t="s">
        <v>1902</v>
      </c>
      <c r="BL87" s="121">
        <v>0</v>
      </c>
      <c r="BM87" s="124">
        <v>0</v>
      </c>
      <c r="BN87" s="121">
        <v>1</v>
      </c>
      <c r="BO87" s="124">
        <v>2.7027027027027026</v>
      </c>
      <c r="BP87" s="121">
        <v>0</v>
      </c>
      <c r="BQ87" s="124">
        <v>0</v>
      </c>
      <c r="BR87" s="121">
        <v>36</v>
      </c>
      <c r="BS87" s="124">
        <v>97.29729729729729</v>
      </c>
      <c r="BT87" s="121">
        <v>37</v>
      </c>
      <c r="BU87" s="2"/>
      <c r="BV87" s="3"/>
      <c r="BW87" s="3"/>
      <c r="BX87" s="3"/>
      <c r="BY87" s="3"/>
    </row>
    <row r="88" spans="1:77" ht="41.45" customHeight="1">
      <c r="A88" s="66" t="s">
        <v>324</v>
      </c>
      <c r="C88" s="67"/>
      <c r="D88" s="67" t="s">
        <v>64</v>
      </c>
      <c r="E88" s="68">
        <v>886.6422250316056</v>
      </c>
      <c r="F88" s="70">
        <v>93.6855062057647</v>
      </c>
      <c r="G88" s="102" t="s">
        <v>505</v>
      </c>
      <c r="H88" s="67"/>
      <c r="I88" s="71" t="s">
        <v>324</v>
      </c>
      <c r="J88" s="72"/>
      <c r="K88" s="72"/>
      <c r="L88" s="71" t="s">
        <v>1629</v>
      </c>
      <c r="M88" s="75">
        <v>2105.410298492153</v>
      </c>
      <c r="N88" s="76">
        <v>2315.7109375</v>
      </c>
      <c r="O88" s="76">
        <v>2700.318359375</v>
      </c>
      <c r="P88" s="77"/>
      <c r="Q88" s="78"/>
      <c r="R88" s="78"/>
      <c r="S88" s="88"/>
      <c r="T88" s="48">
        <v>0</v>
      </c>
      <c r="U88" s="48">
        <v>1</v>
      </c>
      <c r="V88" s="49">
        <v>0</v>
      </c>
      <c r="W88" s="49">
        <v>0.003704</v>
      </c>
      <c r="X88" s="49">
        <v>0.006792</v>
      </c>
      <c r="Y88" s="49">
        <v>0.470422</v>
      </c>
      <c r="Z88" s="49">
        <v>0</v>
      </c>
      <c r="AA88" s="49">
        <v>0</v>
      </c>
      <c r="AB88" s="73">
        <v>88</v>
      </c>
      <c r="AC88" s="73"/>
      <c r="AD88" s="74"/>
      <c r="AE88" s="80" t="s">
        <v>994</v>
      </c>
      <c r="AF88" s="80">
        <v>1865</v>
      </c>
      <c r="AG88" s="80">
        <v>2103</v>
      </c>
      <c r="AH88" s="80">
        <v>10536</v>
      </c>
      <c r="AI88" s="80">
        <v>10732</v>
      </c>
      <c r="AJ88" s="80"/>
      <c r="AK88" s="80" t="s">
        <v>1123</v>
      </c>
      <c r="AL88" s="80" t="s">
        <v>1222</v>
      </c>
      <c r="AM88" s="85" t="s">
        <v>1272</v>
      </c>
      <c r="AN88" s="80"/>
      <c r="AO88" s="82">
        <v>40449.46226851852</v>
      </c>
      <c r="AP88" s="85" t="s">
        <v>1348</v>
      </c>
      <c r="AQ88" s="80" t="b">
        <v>0</v>
      </c>
      <c r="AR88" s="80" t="b">
        <v>0</v>
      </c>
      <c r="AS88" s="80" t="b">
        <v>1</v>
      </c>
      <c r="AT88" s="80" t="s">
        <v>872</v>
      </c>
      <c r="AU88" s="80">
        <v>31</v>
      </c>
      <c r="AV88" s="85" t="s">
        <v>1389</v>
      </c>
      <c r="AW88" s="80" t="b">
        <v>0</v>
      </c>
      <c r="AX88" s="80" t="s">
        <v>1411</v>
      </c>
      <c r="AY88" s="85" t="s">
        <v>1497</v>
      </c>
      <c r="AZ88" s="80" t="s">
        <v>66</v>
      </c>
      <c r="BA88" s="80" t="str">
        <f>REPLACE(INDEX(GroupVertices[Group],MATCH(Vertices[[#This Row],[Vertex]],GroupVertices[Vertex],0)),1,1,"")</f>
        <v>1</v>
      </c>
      <c r="BB88" s="48"/>
      <c r="BC88" s="48"/>
      <c r="BD88" s="48"/>
      <c r="BE88" s="48"/>
      <c r="BF88" s="48"/>
      <c r="BG88" s="48"/>
      <c r="BH88" s="121" t="s">
        <v>1881</v>
      </c>
      <c r="BI88" s="121" t="s">
        <v>1881</v>
      </c>
      <c r="BJ88" s="121" t="s">
        <v>1914</v>
      </c>
      <c r="BK88" s="121" t="s">
        <v>1914</v>
      </c>
      <c r="BL88" s="121">
        <v>1</v>
      </c>
      <c r="BM88" s="124">
        <v>12.5</v>
      </c>
      <c r="BN88" s="121">
        <v>0</v>
      </c>
      <c r="BO88" s="124">
        <v>0</v>
      </c>
      <c r="BP88" s="121">
        <v>0</v>
      </c>
      <c r="BQ88" s="124">
        <v>0</v>
      </c>
      <c r="BR88" s="121">
        <v>7</v>
      </c>
      <c r="BS88" s="124">
        <v>87.5</v>
      </c>
      <c r="BT88" s="121">
        <v>8</v>
      </c>
      <c r="BU88" s="2"/>
      <c r="BV88" s="3"/>
      <c r="BW88" s="3"/>
      <c r="BX88" s="3"/>
      <c r="BY88" s="3"/>
    </row>
    <row r="89" spans="1:77" ht="41.45" customHeight="1">
      <c r="A89" s="66" t="s">
        <v>325</v>
      </c>
      <c r="C89" s="67"/>
      <c r="D89" s="67" t="s">
        <v>64</v>
      </c>
      <c r="E89" s="68">
        <v>285.2456805731142</v>
      </c>
      <c r="F89" s="70">
        <v>98.92604369678942</v>
      </c>
      <c r="G89" s="102" t="s">
        <v>506</v>
      </c>
      <c r="H89" s="67"/>
      <c r="I89" s="71" t="s">
        <v>325</v>
      </c>
      <c r="J89" s="72"/>
      <c r="K89" s="72"/>
      <c r="L89" s="71" t="s">
        <v>1630</v>
      </c>
      <c r="M89" s="75">
        <v>358.91383731664786</v>
      </c>
      <c r="N89" s="76">
        <v>3685.0234375</v>
      </c>
      <c r="O89" s="76">
        <v>329.6373596191406</v>
      </c>
      <c r="P89" s="77"/>
      <c r="Q89" s="78"/>
      <c r="R89" s="78"/>
      <c r="S89" s="88"/>
      <c r="T89" s="48">
        <v>0</v>
      </c>
      <c r="U89" s="48">
        <v>1</v>
      </c>
      <c r="V89" s="49">
        <v>0</v>
      </c>
      <c r="W89" s="49">
        <v>0.003704</v>
      </c>
      <c r="X89" s="49">
        <v>0.006792</v>
      </c>
      <c r="Y89" s="49">
        <v>0.470422</v>
      </c>
      <c r="Z89" s="49">
        <v>0</v>
      </c>
      <c r="AA89" s="49">
        <v>0</v>
      </c>
      <c r="AB89" s="73">
        <v>89</v>
      </c>
      <c r="AC89" s="73"/>
      <c r="AD89" s="74"/>
      <c r="AE89" s="80" t="s">
        <v>995</v>
      </c>
      <c r="AF89" s="80">
        <v>301</v>
      </c>
      <c r="AG89" s="80">
        <v>400</v>
      </c>
      <c r="AH89" s="80">
        <v>1199</v>
      </c>
      <c r="AI89" s="80">
        <v>1620</v>
      </c>
      <c r="AJ89" s="80"/>
      <c r="AK89" s="80" t="s">
        <v>1124</v>
      </c>
      <c r="AL89" s="80" t="s">
        <v>1223</v>
      </c>
      <c r="AM89" s="85" t="s">
        <v>1273</v>
      </c>
      <c r="AN89" s="80"/>
      <c r="AO89" s="82">
        <v>42917.12636574074</v>
      </c>
      <c r="AP89" s="85" t="s">
        <v>1349</v>
      </c>
      <c r="AQ89" s="80" t="b">
        <v>0</v>
      </c>
      <c r="AR89" s="80" t="b">
        <v>0</v>
      </c>
      <c r="AS89" s="80" t="b">
        <v>0</v>
      </c>
      <c r="AT89" s="80" t="s">
        <v>872</v>
      </c>
      <c r="AU89" s="80">
        <v>3</v>
      </c>
      <c r="AV89" s="85" t="s">
        <v>1389</v>
      </c>
      <c r="AW89" s="80" t="b">
        <v>0</v>
      </c>
      <c r="AX89" s="80" t="s">
        <v>1411</v>
      </c>
      <c r="AY89" s="85" t="s">
        <v>1498</v>
      </c>
      <c r="AZ89" s="80" t="s">
        <v>66</v>
      </c>
      <c r="BA89" s="80" t="str">
        <f>REPLACE(INDEX(GroupVertices[Group],MATCH(Vertices[[#This Row],[Vertex]],GroupVertices[Vertex],0)),1,1,"")</f>
        <v>1</v>
      </c>
      <c r="BB89" s="48"/>
      <c r="BC89" s="48"/>
      <c r="BD89" s="48"/>
      <c r="BE89" s="48"/>
      <c r="BF89" s="48"/>
      <c r="BG89" s="48"/>
      <c r="BH89" s="121" t="s">
        <v>1867</v>
      </c>
      <c r="BI89" s="121" t="s">
        <v>1867</v>
      </c>
      <c r="BJ89" s="121" t="s">
        <v>1902</v>
      </c>
      <c r="BK89" s="121" t="s">
        <v>1902</v>
      </c>
      <c r="BL89" s="121">
        <v>0</v>
      </c>
      <c r="BM89" s="124">
        <v>0</v>
      </c>
      <c r="BN89" s="121">
        <v>1</v>
      </c>
      <c r="BO89" s="124">
        <v>2.7027027027027026</v>
      </c>
      <c r="BP89" s="121">
        <v>0</v>
      </c>
      <c r="BQ89" s="124">
        <v>0</v>
      </c>
      <c r="BR89" s="121">
        <v>36</v>
      </c>
      <c r="BS89" s="124">
        <v>97.29729729729729</v>
      </c>
      <c r="BT89" s="121">
        <v>37</v>
      </c>
      <c r="BU89" s="2"/>
      <c r="BV89" s="3"/>
      <c r="BW89" s="3"/>
      <c r="BX89" s="3"/>
      <c r="BY89" s="3"/>
    </row>
    <row r="90" spans="1:77" ht="41.45" customHeight="1">
      <c r="A90" s="66" t="s">
        <v>326</v>
      </c>
      <c r="C90" s="67"/>
      <c r="D90" s="67" t="s">
        <v>64</v>
      </c>
      <c r="E90" s="68">
        <v>333.62579013906446</v>
      </c>
      <c r="F90" s="70">
        <v>98.50446199610217</v>
      </c>
      <c r="G90" s="102" t="s">
        <v>507</v>
      </c>
      <c r="H90" s="67"/>
      <c r="I90" s="71" t="s">
        <v>326</v>
      </c>
      <c r="J90" s="72"/>
      <c r="K90" s="72"/>
      <c r="L90" s="71" t="s">
        <v>1631</v>
      </c>
      <c r="M90" s="75">
        <v>499.41296543235205</v>
      </c>
      <c r="N90" s="76">
        <v>357.9482421875</v>
      </c>
      <c r="O90" s="76">
        <v>6234.60205078125</v>
      </c>
      <c r="P90" s="77"/>
      <c r="Q90" s="78"/>
      <c r="R90" s="78"/>
      <c r="S90" s="88"/>
      <c r="T90" s="48">
        <v>0</v>
      </c>
      <c r="U90" s="48">
        <v>1</v>
      </c>
      <c r="V90" s="49">
        <v>0</v>
      </c>
      <c r="W90" s="49">
        <v>0.003704</v>
      </c>
      <c r="X90" s="49">
        <v>0.006792</v>
      </c>
      <c r="Y90" s="49">
        <v>0.470422</v>
      </c>
      <c r="Z90" s="49">
        <v>0</v>
      </c>
      <c r="AA90" s="49">
        <v>0</v>
      </c>
      <c r="AB90" s="73">
        <v>90</v>
      </c>
      <c r="AC90" s="73"/>
      <c r="AD90" s="74"/>
      <c r="AE90" s="80" t="s">
        <v>996</v>
      </c>
      <c r="AF90" s="80">
        <v>1203</v>
      </c>
      <c r="AG90" s="80">
        <v>537</v>
      </c>
      <c r="AH90" s="80">
        <v>1236</v>
      </c>
      <c r="AI90" s="80">
        <v>3722</v>
      </c>
      <c r="AJ90" s="80"/>
      <c r="AK90" s="80" t="s">
        <v>1125</v>
      </c>
      <c r="AL90" s="80"/>
      <c r="AM90" s="80"/>
      <c r="AN90" s="80"/>
      <c r="AO90" s="82">
        <v>41661.85886574074</v>
      </c>
      <c r="AP90" s="80"/>
      <c r="AQ90" s="80" t="b">
        <v>1</v>
      </c>
      <c r="AR90" s="80" t="b">
        <v>0</v>
      </c>
      <c r="AS90" s="80" t="b">
        <v>0</v>
      </c>
      <c r="AT90" s="80" t="s">
        <v>872</v>
      </c>
      <c r="AU90" s="80">
        <v>4</v>
      </c>
      <c r="AV90" s="85" t="s">
        <v>1389</v>
      </c>
      <c r="AW90" s="80" t="b">
        <v>0</v>
      </c>
      <c r="AX90" s="80" t="s">
        <v>1411</v>
      </c>
      <c r="AY90" s="85" t="s">
        <v>1499</v>
      </c>
      <c r="AZ90" s="80" t="s">
        <v>66</v>
      </c>
      <c r="BA90" s="80" t="str">
        <f>REPLACE(INDEX(GroupVertices[Group],MATCH(Vertices[[#This Row],[Vertex]],GroupVertices[Vertex],0)),1,1,"")</f>
        <v>1</v>
      </c>
      <c r="BB90" s="48"/>
      <c r="BC90" s="48"/>
      <c r="BD90" s="48"/>
      <c r="BE90" s="48"/>
      <c r="BF90" s="48"/>
      <c r="BG90" s="48"/>
      <c r="BH90" s="121" t="s">
        <v>1867</v>
      </c>
      <c r="BI90" s="121" t="s">
        <v>1867</v>
      </c>
      <c r="BJ90" s="121" t="s">
        <v>1902</v>
      </c>
      <c r="BK90" s="121" t="s">
        <v>1902</v>
      </c>
      <c r="BL90" s="121">
        <v>0</v>
      </c>
      <c r="BM90" s="124">
        <v>0</v>
      </c>
      <c r="BN90" s="121">
        <v>1</v>
      </c>
      <c r="BO90" s="124">
        <v>2.7027027027027026</v>
      </c>
      <c r="BP90" s="121">
        <v>0</v>
      </c>
      <c r="BQ90" s="124">
        <v>0</v>
      </c>
      <c r="BR90" s="121">
        <v>36</v>
      </c>
      <c r="BS90" s="124">
        <v>97.29729729729729</v>
      </c>
      <c r="BT90" s="121">
        <v>37</v>
      </c>
      <c r="BU90" s="2"/>
      <c r="BV90" s="3"/>
      <c r="BW90" s="3"/>
      <c r="BX90" s="3"/>
      <c r="BY90" s="3"/>
    </row>
    <row r="91" spans="1:77" ht="41.45" customHeight="1">
      <c r="A91" s="66" t="s">
        <v>327</v>
      </c>
      <c r="C91" s="67"/>
      <c r="D91" s="67" t="s">
        <v>64</v>
      </c>
      <c r="E91" s="68">
        <v>769.0467762326169</v>
      </c>
      <c r="F91" s="70">
        <v>94.71022668991691</v>
      </c>
      <c r="G91" s="102" t="s">
        <v>508</v>
      </c>
      <c r="H91" s="67"/>
      <c r="I91" s="71" t="s">
        <v>327</v>
      </c>
      <c r="J91" s="72"/>
      <c r="K91" s="72"/>
      <c r="L91" s="71" t="s">
        <v>1632</v>
      </c>
      <c r="M91" s="75">
        <v>1763.9051184736895</v>
      </c>
      <c r="N91" s="76">
        <v>3867.342041015625</v>
      </c>
      <c r="O91" s="76">
        <v>2023.80126953125</v>
      </c>
      <c r="P91" s="77"/>
      <c r="Q91" s="78"/>
      <c r="R91" s="78"/>
      <c r="S91" s="88"/>
      <c r="T91" s="48">
        <v>0</v>
      </c>
      <c r="U91" s="48">
        <v>1</v>
      </c>
      <c r="V91" s="49">
        <v>0</v>
      </c>
      <c r="W91" s="49">
        <v>0.003704</v>
      </c>
      <c r="X91" s="49">
        <v>0.006792</v>
      </c>
      <c r="Y91" s="49">
        <v>0.470422</v>
      </c>
      <c r="Z91" s="49">
        <v>0</v>
      </c>
      <c r="AA91" s="49">
        <v>0</v>
      </c>
      <c r="AB91" s="73">
        <v>91</v>
      </c>
      <c r="AC91" s="73"/>
      <c r="AD91" s="74"/>
      <c r="AE91" s="80" t="s">
        <v>997</v>
      </c>
      <c r="AF91" s="80">
        <v>379</v>
      </c>
      <c r="AG91" s="80">
        <v>1770</v>
      </c>
      <c r="AH91" s="80">
        <v>7063</v>
      </c>
      <c r="AI91" s="80">
        <v>4458</v>
      </c>
      <c r="AJ91" s="80"/>
      <c r="AK91" s="80" t="s">
        <v>1126</v>
      </c>
      <c r="AL91" s="80" t="s">
        <v>1224</v>
      </c>
      <c r="AM91" s="85" t="s">
        <v>1274</v>
      </c>
      <c r="AN91" s="80"/>
      <c r="AO91" s="82">
        <v>41481.65875</v>
      </c>
      <c r="AP91" s="85" t="s">
        <v>1350</v>
      </c>
      <c r="AQ91" s="80" t="b">
        <v>1</v>
      </c>
      <c r="AR91" s="80" t="b">
        <v>0</v>
      </c>
      <c r="AS91" s="80" t="b">
        <v>0</v>
      </c>
      <c r="AT91" s="80" t="s">
        <v>872</v>
      </c>
      <c r="AU91" s="80">
        <v>34</v>
      </c>
      <c r="AV91" s="85" t="s">
        <v>1389</v>
      </c>
      <c r="AW91" s="80" t="b">
        <v>0</v>
      </c>
      <c r="AX91" s="80" t="s">
        <v>1411</v>
      </c>
      <c r="AY91" s="85" t="s">
        <v>1500</v>
      </c>
      <c r="AZ91" s="80" t="s">
        <v>66</v>
      </c>
      <c r="BA91" s="80" t="str">
        <f>REPLACE(INDEX(GroupVertices[Group],MATCH(Vertices[[#This Row],[Vertex]],GroupVertices[Vertex],0)),1,1,"")</f>
        <v>1</v>
      </c>
      <c r="BB91" s="48"/>
      <c r="BC91" s="48"/>
      <c r="BD91" s="48"/>
      <c r="BE91" s="48"/>
      <c r="BF91" s="48"/>
      <c r="BG91" s="48"/>
      <c r="BH91" s="121" t="s">
        <v>1867</v>
      </c>
      <c r="BI91" s="121" t="s">
        <v>1867</v>
      </c>
      <c r="BJ91" s="121" t="s">
        <v>1902</v>
      </c>
      <c r="BK91" s="121" t="s">
        <v>1902</v>
      </c>
      <c r="BL91" s="121">
        <v>0</v>
      </c>
      <c r="BM91" s="124">
        <v>0</v>
      </c>
      <c r="BN91" s="121">
        <v>1</v>
      </c>
      <c r="BO91" s="124">
        <v>2.7027027027027026</v>
      </c>
      <c r="BP91" s="121">
        <v>0</v>
      </c>
      <c r="BQ91" s="124">
        <v>0</v>
      </c>
      <c r="BR91" s="121">
        <v>36</v>
      </c>
      <c r="BS91" s="124">
        <v>97.29729729729729</v>
      </c>
      <c r="BT91" s="121">
        <v>37</v>
      </c>
      <c r="BU91" s="2"/>
      <c r="BV91" s="3"/>
      <c r="BW91" s="3"/>
      <c r="BX91" s="3"/>
      <c r="BY91" s="3"/>
    </row>
    <row r="92" spans="1:77" ht="41.45" customHeight="1">
      <c r="A92" s="66" t="s">
        <v>328</v>
      </c>
      <c r="C92" s="67"/>
      <c r="D92" s="67" t="s">
        <v>64</v>
      </c>
      <c r="E92" s="68">
        <v>322.32532659081335</v>
      </c>
      <c r="F92" s="70">
        <v>98.6029336342189</v>
      </c>
      <c r="G92" s="102" t="s">
        <v>509</v>
      </c>
      <c r="H92" s="67"/>
      <c r="I92" s="71" t="s">
        <v>328</v>
      </c>
      <c r="J92" s="72"/>
      <c r="K92" s="72"/>
      <c r="L92" s="71" t="s">
        <v>1633</v>
      </c>
      <c r="M92" s="75">
        <v>466.5956508359832</v>
      </c>
      <c r="N92" s="76">
        <v>1313.51513671875</v>
      </c>
      <c r="O92" s="76">
        <v>8309.6806640625</v>
      </c>
      <c r="P92" s="77"/>
      <c r="Q92" s="78"/>
      <c r="R92" s="78"/>
      <c r="S92" s="88"/>
      <c r="T92" s="48">
        <v>0</v>
      </c>
      <c r="U92" s="48">
        <v>1</v>
      </c>
      <c r="V92" s="49">
        <v>0</v>
      </c>
      <c r="W92" s="49">
        <v>0.003704</v>
      </c>
      <c r="X92" s="49">
        <v>0.006792</v>
      </c>
      <c r="Y92" s="49">
        <v>0.470422</v>
      </c>
      <c r="Z92" s="49">
        <v>0</v>
      </c>
      <c r="AA92" s="49">
        <v>0</v>
      </c>
      <c r="AB92" s="73">
        <v>92</v>
      </c>
      <c r="AC92" s="73"/>
      <c r="AD92" s="74"/>
      <c r="AE92" s="80" t="s">
        <v>998</v>
      </c>
      <c r="AF92" s="80">
        <v>1464</v>
      </c>
      <c r="AG92" s="80">
        <v>505</v>
      </c>
      <c r="AH92" s="80">
        <v>2933</v>
      </c>
      <c r="AI92" s="80">
        <v>2338</v>
      </c>
      <c r="AJ92" s="80"/>
      <c r="AK92" s="80" t="s">
        <v>1127</v>
      </c>
      <c r="AL92" s="80"/>
      <c r="AM92" s="80"/>
      <c r="AN92" s="80"/>
      <c r="AO92" s="82">
        <v>41886.61568287037</v>
      </c>
      <c r="AP92" s="85" t="s">
        <v>1351</v>
      </c>
      <c r="AQ92" s="80" t="b">
        <v>1</v>
      </c>
      <c r="AR92" s="80" t="b">
        <v>0</v>
      </c>
      <c r="AS92" s="80" t="b">
        <v>0</v>
      </c>
      <c r="AT92" s="80" t="s">
        <v>1386</v>
      </c>
      <c r="AU92" s="80">
        <v>16</v>
      </c>
      <c r="AV92" s="85" t="s">
        <v>1389</v>
      </c>
      <c r="AW92" s="80" t="b">
        <v>0</v>
      </c>
      <c r="AX92" s="80" t="s">
        <v>1411</v>
      </c>
      <c r="AY92" s="85" t="s">
        <v>1501</v>
      </c>
      <c r="AZ92" s="80" t="s">
        <v>66</v>
      </c>
      <c r="BA92" s="80" t="str">
        <f>REPLACE(INDEX(GroupVertices[Group],MATCH(Vertices[[#This Row],[Vertex]],GroupVertices[Vertex],0)),1,1,"")</f>
        <v>1</v>
      </c>
      <c r="BB92" s="48"/>
      <c r="BC92" s="48"/>
      <c r="BD92" s="48"/>
      <c r="BE92" s="48"/>
      <c r="BF92" s="48"/>
      <c r="BG92" s="48"/>
      <c r="BH92" s="121" t="s">
        <v>1867</v>
      </c>
      <c r="BI92" s="121" t="s">
        <v>1867</v>
      </c>
      <c r="BJ92" s="121" t="s">
        <v>1902</v>
      </c>
      <c r="BK92" s="121" t="s">
        <v>1902</v>
      </c>
      <c r="BL92" s="121">
        <v>0</v>
      </c>
      <c r="BM92" s="124">
        <v>0</v>
      </c>
      <c r="BN92" s="121">
        <v>1</v>
      </c>
      <c r="BO92" s="124">
        <v>2.7027027027027026</v>
      </c>
      <c r="BP92" s="121">
        <v>0</v>
      </c>
      <c r="BQ92" s="124">
        <v>0</v>
      </c>
      <c r="BR92" s="121">
        <v>36</v>
      </c>
      <c r="BS92" s="124">
        <v>97.29729729729729</v>
      </c>
      <c r="BT92" s="121">
        <v>37</v>
      </c>
      <c r="BU92" s="2"/>
      <c r="BV92" s="3"/>
      <c r="BW92" s="3"/>
      <c r="BX92" s="3"/>
      <c r="BY92" s="3"/>
    </row>
    <row r="93" spans="1:77" ht="41.45" customHeight="1">
      <c r="A93" s="66" t="s">
        <v>329</v>
      </c>
      <c r="C93" s="67"/>
      <c r="D93" s="67" t="s">
        <v>64</v>
      </c>
      <c r="E93" s="68">
        <v>318.440792246102</v>
      </c>
      <c r="F93" s="70">
        <v>98.63678325982153</v>
      </c>
      <c r="G93" s="102" t="s">
        <v>510</v>
      </c>
      <c r="H93" s="67"/>
      <c r="I93" s="71" t="s">
        <v>329</v>
      </c>
      <c r="J93" s="72"/>
      <c r="K93" s="72"/>
      <c r="L93" s="71" t="s">
        <v>1634</v>
      </c>
      <c r="M93" s="75">
        <v>455.3146989434814</v>
      </c>
      <c r="N93" s="76">
        <v>8972.3642578125</v>
      </c>
      <c r="O93" s="76">
        <v>3365.80859375</v>
      </c>
      <c r="P93" s="77"/>
      <c r="Q93" s="78"/>
      <c r="R93" s="78"/>
      <c r="S93" s="88"/>
      <c r="T93" s="48">
        <v>0</v>
      </c>
      <c r="U93" s="48">
        <v>3</v>
      </c>
      <c r="V93" s="49">
        <v>0.285714</v>
      </c>
      <c r="W93" s="49">
        <v>0.003731</v>
      </c>
      <c r="X93" s="49">
        <v>0.008726</v>
      </c>
      <c r="Y93" s="49">
        <v>0.975076</v>
      </c>
      <c r="Z93" s="49">
        <v>0.3333333333333333</v>
      </c>
      <c r="AA93" s="49">
        <v>0</v>
      </c>
      <c r="AB93" s="73">
        <v>93</v>
      </c>
      <c r="AC93" s="73"/>
      <c r="AD93" s="74"/>
      <c r="AE93" s="80" t="s">
        <v>999</v>
      </c>
      <c r="AF93" s="80">
        <v>406</v>
      </c>
      <c r="AG93" s="80">
        <v>494</v>
      </c>
      <c r="AH93" s="80">
        <v>55</v>
      </c>
      <c r="AI93" s="80">
        <v>138</v>
      </c>
      <c r="AJ93" s="80"/>
      <c r="AK93" s="80" t="s">
        <v>1128</v>
      </c>
      <c r="AL93" s="80"/>
      <c r="AM93" s="80"/>
      <c r="AN93" s="80"/>
      <c r="AO93" s="82">
        <v>43182.518900462965</v>
      </c>
      <c r="AP93" s="80"/>
      <c r="AQ93" s="80" t="b">
        <v>1</v>
      </c>
      <c r="AR93" s="80" t="b">
        <v>0</v>
      </c>
      <c r="AS93" s="80" t="b">
        <v>0</v>
      </c>
      <c r="AT93" s="80" t="s">
        <v>1386</v>
      </c>
      <c r="AU93" s="80">
        <v>1</v>
      </c>
      <c r="AV93" s="80"/>
      <c r="AW93" s="80" t="b">
        <v>0</v>
      </c>
      <c r="AX93" s="80" t="s">
        <v>1411</v>
      </c>
      <c r="AY93" s="85" t="s">
        <v>1502</v>
      </c>
      <c r="AZ93" s="80" t="s">
        <v>66</v>
      </c>
      <c r="BA93" s="80" t="str">
        <f>REPLACE(INDEX(GroupVertices[Group],MATCH(Vertices[[#This Row],[Vertex]],GroupVertices[Vertex],0)),1,1,"")</f>
        <v>3</v>
      </c>
      <c r="BB93" s="48"/>
      <c r="BC93" s="48"/>
      <c r="BD93" s="48"/>
      <c r="BE93" s="48"/>
      <c r="BF93" s="48"/>
      <c r="BG93" s="48"/>
      <c r="BH93" s="121" t="s">
        <v>1872</v>
      </c>
      <c r="BI93" s="121" t="s">
        <v>1872</v>
      </c>
      <c r="BJ93" s="121" t="s">
        <v>1818</v>
      </c>
      <c r="BK93" s="121" t="s">
        <v>1818</v>
      </c>
      <c r="BL93" s="121">
        <v>1</v>
      </c>
      <c r="BM93" s="124">
        <v>4.545454545454546</v>
      </c>
      <c r="BN93" s="121">
        <v>1</v>
      </c>
      <c r="BO93" s="124">
        <v>4.545454545454546</v>
      </c>
      <c r="BP93" s="121">
        <v>0</v>
      </c>
      <c r="BQ93" s="124">
        <v>0</v>
      </c>
      <c r="BR93" s="121">
        <v>20</v>
      </c>
      <c r="BS93" s="124">
        <v>90.9090909090909</v>
      </c>
      <c r="BT93" s="121">
        <v>22</v>
      </c>
      <c r="BU93" s="2"/>
      <c r="BV93" s="3"/>
      <c r="BW93" s="3"/>
      <c r="BX93" s="3"/>
      <c r="BY93" s="3"/>
    </row>
    <row r="94" spans="1:77" ht="41.45" customHeight="1">
      <c r="A94" s="66" t="s">
        <v>330</v>
      </c>
      <c r="C94" s="67"/>
      <c r="D94" s="67" t="s">
        <v>64</v>
      </c>
      <c r="E94" s="68">
        <v>566.3447113358618</v>
      </c>
      <c r="F94" s="70">
        <v>96.47656169863576</v>
      </c>
      <c r="G94" s="102" t="s">
        <v>511</v>
      </c>
      <c r="H94" s="67"/>
      <c r="I94" s="71" t="s">
        <v>330</v>
      </c>
      <c r="J94" s="72"/>
      <c r="K94" s="72"/>
      <c r="L94" s="71" t="s">
        <v>1635</v>
      </c>
      <c r="M94" s="75">
        <v>1175.2445379013232</v>
      </c>
      <c r="N94" s="76">
        <v>160.41175842285156</v>
      </c>
      <c r="O94" s="76">
        <v>4856.494140625</v>
      </c>
      <c r="P94" s="77"/>
      <c r="Q94" s="78"/>
      <c r="R94" s="78"/>
      <c r="S94" s="88"/>
      <c r="T94" s="48">
        <v>0</v>
      </c>
      <c r="U94" s="48">
        <v>1</v>
      </c>
      <c r="V94" s="49">
        <v>0</v>
      </c>
      <c r="W94" s="49">
        <v>0.003704</v>
      </c>
      <c r="X94" s="49">
        <v>0.006792</v>
      </c>
      <c r="Y94" s="49">
        <v>0.470422</v>
      </c>
      <c r="Z94" s="49">
        <v>0</v>
      </c>
      <c r="AA94" s="49">
        <v>0</v>
      </c>
      <c r="AB94" s="73">
        <v>94</v>
      </c>
      <c r="AC94" s="73"/>
      <c r="AD94" s="74"/>
      <c r="AE94" s="80" t="s">
        <v>1000</v>
      </c>
      <c r="AF94" s="80">
        <v>345</v>
      </c>
      <c r="AG94" s="80">
        <v>1196</v>
      </c>
      <c r="AH94" s="80">
        <v>3957</v>
      </c>
      <c r="AI94" s="80">
        <v>8689</v>
      </c>
      <c r="AJ94" s="80"/>
      <c r="AK94" s="80" t="s">
        <v>1129</v>
      </c>
      <c r="AL94" s="80" t="s">
        <v>882</v>
      </c>
      <c r="AM94" s="80"/>
      <c r="AN94" s="80"/>
      <c r="AO94" s="82">
        <v>40951.81679398148</v>
      </c>
      <c r="AP94" s="85" t="s">
        <v>1352</v>
      </c>
      <c r="AQ94" s="80" t="b">
        <v>1</v>
      </c>
      <c r="AR94" s="80" t="b">
        <v>0</v>
      </c>
      <c r="AS94" s="80" t="b">
        <v>1</v>
      </c>
      <c r="AT94" s="80" t="s">
        <v>872</v>
      </c>
      <c r="AU94" s="80">
        <v>16</v>
      </c>
      <c r="AV94" s="85" t="s">
        <v>1389</v>
      </c>
      <c r="AW94" s="80" t="b">
        <v>0</v>
      </c>
      <c r="AX94" s="80" t="s">
        <v>1411</v>
      </c>
      <c r="AY94" s="85" t="s">
        <v>1503</v>
      </c>
      <c r="AZ94" s="80" t="s">
        <v>66</v>
      </c>
      <c r="BA94" s="80" t="str">
        <f>REPLACE(INDEX(GroupVertices[Group],MATCH(Vertices[[#This Row],[Vertex]],GroupVertices[Vertex],0)),1,1,"")</f>
        <v>1</v>
      </c>
      <c r="BB94" s="48"/>
      <c r="BC94" s="48"/>
      <c r="BD94" s="48"/>
      <c r="BE94" s="48"/>
      <c r="BF94" s="48"/>
      <c r="BG94" s="48"/>
      <c r="BH94" s="121" t="s">
        <v>1867</v>
      </c>
      <c r="BI94" s="121" t="s">
        <v>1867</v>
      </c>
      <c r="BJ94" s="121" t="s">
        <v>1902</v>
      </c>
      <c r="BK94" s="121" t="s">
        <v>1902</v>
      </c>
      <c r="BL94" s="121">
        <v>0</v>
      </c>
      <c r="BM94" s="124">
        <v>0</v>
      </c>
      <c r="BN94" s="121">
        <v>1</v>
      </c>
      <c r="BO94" s="124">
        <v>2.7027027027027026</v>
      </c>
      <c r="BP94" s="121">
        <v>0</v>
      </c>
      <c r="BQ94" s="124">
        <v>0</v>
      </c>
      <c r="BR94" s="121">
        <v>36</v>
      </c>
      <c r="BS94" s="124">
        <v>97.29729729729729</v>
      </c>
      <c r="BT94" s="121">
        <v>37</v>
      </c>
      <c r="BU94" s="2"/>
      <c r="BV94" s="3"/>
      <c r="BW94" s="3"/>
      <c r="BX94" s="3"/>
      <c r="BY94" s="3"/>
    </row>
    <row r="95" spans="1:77" ht="41.45" customHeight="1">
      <c r="A95" s="66" t="s">
        <v>331</v>
      </c>
      <c r="C95" s="67"/>
      <c r="D95" s="67" t="s">
        <v>64</v>
      </c>
      <c r="E95" s="68">
        <v>490.4197218710493</v>
      </c>
      <c r="F95" s="70">
        <v>97.13816801723253</v>
      </c>
      <c r="G95" s="102" t="s">
        <v>512</v>
      </c>
      <c r="H95" s="67"/>
      <c r="I95" s="71" t="s">
        <v>331</v>
      </c>
      <c r="J95" s="72"/>
      <c r="K95" s="72"/>
      <c r="L95" s="71" t="s">
        <v>1636</v>
      </c>
      <c r="M95" s="75">
        <v>954.7532054569699</v>
      </c>
      <c r="N95" s="76">
        <v>3599.378173828125</v>
      </c>
      <c r="O95" s="76">
        <v>3528.849365234375</v>
      </c>
      <c r="P95" s="77"/>
      <c r="Q95" s="78"/>
      <c r="R95" s="78"/>
      <c r="S95" s="88"/>
      <c r="T95" s="48">
        <v>0</v>
      </c>
      <c r="U95" s="48">
        <v>1</v>
      </c>
      <c r="V95" s="49">
        <v>0</v>
      </c>
      <c r="W95" s="49">
        <v>0.003704</v>
      </c>
      <c r="X95" s="49">
        <v>0.006792</v>
      </c>
      <c r="Y95" s="49">
        <v>0.470422</v>
      </c>
      <c r="Z95" s="49">
        <v>0</v>
      </c>
      <c r="AA95" s="49">
        <v>0</v>
      </c>
      <c r="AB95" s="73">
        <v>95</v>
      </c>
      <c r="AC95" s="73"/>
      <c r="AD95" s="74"/>
      <c r="AE95" s="80" t="s">
        <v>1001</v>
      </c>
      <c r="AF95" s="80">
        <v>3037</v>
      </c>
      <c r="AG95" s="80">
        <v>981</v>
      </c>
      <c r="AH95" s="80">
        <v>2074</v>
      </c>
      <c r="AI95" s="80">
        <v>286</v>
      </c>
      <c r="AJ95" s="80"/>
      <c r="AK95" s="80" t="s">
        <v>1130</v>
      </c>
      <c r="AL95" s="80"/>
      <c r="AM95" s="85" t="s">
        <v>1275</v>
      </c>
      <c r="AN95" s="80"/>
      <c r="AO95" s="82">
        <v>40518.5234837963</v>
      </c>
      <c r="AP95" s="85" t="s">
        <v>1353</v>
      </c>
      <c r="AQ95" s="80" t="b">
        <v>1</v>
      </c>
      <c r="AR95" s="80" t="b">
        <v>0</v>
      </c>
      <c r="AS95" s="80" t="b">
        <v>0</v>
      </c>
      <c r="AT95" s="80" t="s">
        <v>872</v>
      </c>
      <c r="AU95" s="80">
        <v>15</v>
      </c>
      <c r="AV95" s="85" t="s">
        <v>1389</v>
      </c>
      <c r="AW95" s="80" t="b">
        <v>0</v>
      </c>
      <c r="AX95" s="80" t="s">
        <v>1411</v>
      </c>
      <c r="AY95" s="85" t="s">
        <v>1504</v>
      </c>
      <c r="AZ95" s="80" t="s">
        <v>66</v>
      </c>
      <c r="BA95" s="80" t="str">
        <f>REPLACE(INDEX(GroupVertices[Group],MATCH(Vertices[[#This Row],[Vertex]],GroupVertices[Vertex],0)),1,1,"")</f>
        <v>1</v>
      </c>
      <c r="BB95" s="48"/>
      <c r="BC95" s="48"/>
      <c r="BD95" s="48"/>
      <c r="BE95" s="48"/>
      <c r="BF95" s="48"/>
      <c r="BG95" s="48"/>
      <c r="BH95" s="121" t="s">
        <v>1867</v>
      </c>
      <c r="BI95" s="121" t="s">
        <v>1867</v>
      </c>
      <c r="BJ95" s="121" t="s">
        <v>1902</v>
      </c>
      <c r="BK95" s="121" t="s">
        <v>1902</v>
      </c>
      <c r="BL95" s="121">
        <v>0</v>
      </c>
      <c r="BM95" s="124">
        <v>0</v>
      </c>
      <c r="BN95" s="121">
        <v>1</v>
      </c>
      <c r="BO95" s="124">
        <v>2.7027027027027026</v>
      </c>
      <c r="BP95" s="121">
        <v>0</v>
      </c>
      <c r="BQ95" s="124">
        <v>0</v>
      </c>
      <c r="BR95" s="121">
        <v>36</v>
      </c>
      <c r="BS95" s="124">
        <v>97.29729729729729</v>
      </c>
      <c r="BT95" s="121">
        <v>37</v>
      </c>
      <c r="BU95" s="2"/>
      <c r="BV95" s="3"/>
      <c r="BW95" s="3"/>
      <c r="BX95" s="3"/>
      <c r="BY95" s="3"/>
    </row>
    <row r="96" spans="1:77" ht="41.45" customHeight="1">
      <c r="A96" s="66" t="s">
        <v>332</v>
      </c>
      <c r="C96" s="67"/>
      <c r="D96" s="67" t="s">
        <v>64</v>
      </c>
      <c r="E96" s="68">
        <v>282.06742520016854</v>
      </c>
      <c r="F96" s="70">
        <v>98.95373884500974</v>
      </c>
      <c r="G96" s="102" t="s">
        <v>513</v>
      </c>
      <c r="H96" s="67"/>
      <c r="I96" s="71" t="s">
        <v>332</v>
      </c>
      <c r="J96" s="72"/>
      <c r="K96" s="72"/>
      <c r="L96" s="71" t="s">
        <v>1637</v>
      </c>
      <c r="M96" s="75">
        <v>349.6839675864191</v>
      </c>
      <c r="N96" s="76">
        <v>6417.96728515625</v>
      </c>
      <c r="O96" s="76">
        <v>1816.3876953125</v>
      </c>
      <c r="P96" s="77"/>
      <c r="Q96" s="78"/>
      <c r="R96" s="78"/>
      <c r="S96" s="88"/>
      <c r="T96" s="48">
        <v>0</v>
      </c>
      <c r="U96" s="48">
        <v>1</v>
      </c>
      <c r="V96" s="49">
        <v>0</v>
      </c>
      <c r="W96" s="49">
        <v>0.003704</v>
      </c>
      <c r="X96" s="49">
        <v>0.006792</v>
      </c>
      <c r="Y96" s="49">
        <v>0.470422</v>
      </c>
      <c r="Z96" s="49">
        <v>0</v>
      </c>
      <c r="AA96" s="49">
        <v>0</v>
      </c>
      <c r="AB96" s="73">
        <v>96</v>
      </c>
      <c r="AC96" s="73"/>
      <c r="AD96" s="74"/>
      <c r="AE96" s="80" t="s">
        <v>1002</v>
      </c>
      <c r="AF96" s="80">
        <v>600</v>
      </c>
      <c r="AG96" s="80">
        <v>391</v>
      </c>
      <c r="AH96" s="80">
        <v>2598</v>
      </c>
      <c r="AI96" s="80">
        <v>3237</v>
      </c>
      <c r="AJ96" s="80"/>
      <c r="AK96" s="80" t="s">
        <v>1131</v>
      </c>
      <c r="AL96" s="80" t="s">
        <v>1193</v>
      </c>
      <c r="AM96" s="80"/>
      <c r="AN96" s="80"/>
      <c r="AO96" s="82">
        <v>41105.904965277776</v>
      </c>
      <c r="AP96" s="85" t="s">
        <v>1354</v>
      </c>
      <c r="AQ96" s="80" t="b">
        <v>1</v>
      </c>
      <c r="AR96" s="80" t="b">
        <v>0</v>
      </c>
      <c r="AS96" s="80" t="b">
        <v>1</v>
      </c>
      <c r="AT96" s="80" t="s">
        <v>872</v>
      </c>
      <c r="AU96" s="80">
        <v>13</v>
      </c>
      <c r="AV96" s="85" t="s">
        <v>1389</v>
      </c>
      <c r="AW96" s="80" t="b">
        <v>0</v>
      </c>
      <c r="AX96" s="80" t="s">
        <v>1411</v>
      </c>
      <c r="AY96" s="85" t="s">
        <v>1505</v>
      </c>
      <c r="AZ96" s="80" t="s">
        <v>66</v>
      </c>
      <c r="BA96" s="80" t="str">
        <f>REPLACE(INDEX(GroupVertices[Group],MATCH(Vertices[[#This Row],[Vertex]],GroupVertices[Vertex],0)),1,1,"")</f>
        <v>1</v>
      </c>
      <c r="BB96" s="48"/>
      <c r="BC96" s="48"/>
      <c r="BD96" s="48"/>
      <c r="BE96" s="48"/>
      <c r="BF96" s="48"/>
      <c r="BG96" s="48"/>
      <c r="BH96" s="121" t="s">
        <v>1867</v>
      </c>
      <c r="BI96" s="121" t="s">
        <v>1867</v>
      </c>
      <c r="BJ96" s="121" t="s">
        <v>1902</v>
      </c>
      <c r="BK96" s="121" t="s">
        <v>1902</v>
      </c>
      <c r="BL96" s="121">
        <v>0</v>
      </c>
      <c r="BM96" s="124">
        <v>0</v>
      </c>
      <c r="BN96" s="121">
        <v>1</v>
      </c>
      <c r="BO96" s="124">
        <v>2.7027027027027026</v>
      </c>
      <c r="BP96" s="121">
        <v>0</v>
      </c>
      <c r="BQ96" s="124">
        <v>0</v>
      </c>
      <c r="BR96" s="121">
        <v>36</v>
      </c>
      <c r="BS96" s="124">
        <v>97.29729729729729</v>
      </c>
      <c r="BT96" s="121">
        <v>37</v>
      </c>
      <c r="BU96" s="2"/>
      <c r="BV96" s="3"/>
      <c r="BW96" s="3"/>
      <c r="BX96" s="3"/>
      <c r="BY96" s="3"/>
    </row>
    <row r="97" spans="1:77" ht="41.45" customHeight="1">
      <c r="A97" s="66" t="s">
        <v>333</v>
      </c>
      <c r="C97" s="67"/>
      <c r="D97" s="67" t="s">
        <v>64</v>
      </c>
      <c r="E97" s="68">
        <v>322.67846607669617</v>
      </c>
      <c r="F97" s="70">
        <v>98.59985639552775</v>
      </c>
      <c r="G97" s="102" t="s">
        <v>514</v>
      </c>
      <c r="H97" s="67"/>
      <c r="I97" s="71" t="s">
        <v>333</v>
      </c>
      <c r="J97" s="72"/>
      <c r="K97" s="72"/>
      <c r="L97" s="71" t="s">
        <v>1638</v>
      </c>
      <c r="M97" s="75">
        <v>467.6211919171197</v>
      </c>
      <c r="N97" s="76">
        <v>5197.52734375</v>
      </c>
      <c r="O97" s="76">
        <v>1962.2415771484375</v>
      </c>
      <c r="P97" s="77"/>
      <c r="Q97" s="78"/>
      <c r="R97" s="78"/>
      <c r="S97" s="88"/>
      <c r="T97" s="48">
        <v>0</v>
      </c>
      <c r="U97" s="48">
        <v>1</v>
      </c>
      <c r="V97" s="49">
        <v>0</v>
      </c>
      <c r="W97" s="49">
        <v>0.003704</v>
      </c>
      <c r="X97" s="49">
        <v>0.006792</v>
      </c>
      <c r="Y97" s="49">
        <v>0.470422</v>
      </c>
      <c r="Z97" s="49">
        <v>0</v>
      </c>
      <c r="AA97" s="49">
        <v>0</v>
      </c>
      <c r="AB97" s="73">
        <v>97</v>
      </c>
      <c r="AC97" s="73"/>
      <c r="AD97" s="74"/>
      <c r="AE97" s="80" t="s">
        <v>1003</v>
      </c>
      <c r="AF97" s="80">
        <v>340</v>
      </c>
      <c r="AG97" s="80">
        <v>506</v>
      </c>
      <c r="AH97" s="80">
        <v>1250</v>
      </c>
      <c r="AI97" s="80">
        <v>1743</v>
      </c>
      <c r="AJ97" s="80"/>
      <c r="AK97" s="80" t="s">
        <v>1132</v>
      </c>
      <c r="AL97" s="80" t="s">
        <v>1196</v>
      </c>
      <c r="AM97" s="80"/>
      <c r="AN97" s="80"/>
      <c r="AO97" s="82">
        <v>39916.94081018519</v>
      </c>
      <c r="AP97" s="85" t="s">
        <v>1355</v>
      </c>
      <c r="AQ97" s="80" t="b">
        <v>1</v>
      </c>
      <c r="AR97" s="80" t="b">
        <v>0</v>
      </c>
      <c r="AS97" s="80" t="b">
        <v>1</v>
      </c>
      <c r="AT97" s="80" t="s">
        <v>872</v>
      </c>
      <c r="AU97" s="80">
        <v>4</v>
      </c>
      <c r="AV97" s="85" t="s">
        <v>1389</v>
      </c>
      <c r="AW97" s="80" t="b">
        <v>0</v>
      </c>
      <c r="AX97" s="80" t="s">
        <v>1411</v>
      </c>
      <c r="AY97" s="85" t="s">
        <v>1506</v>
      </c>
      <c r="AZ97" s="80" t="s">
        <v>66</v>
      </c>
      <c r="BA97" s="80" t="str">
        <f>REPLACE(INDEX(GroupVertices[Group],MATCH(Vertices[[#This Row],[Vertex]],GroupVertices[Vertex],0)),1,1,"")</f>
        <v>1</v>
      </c>
      <c r="BB97" s="48"/>
      <c r="BC97" s="48"/>
      <c r="BD97" s="48"/>
      <c r="BE97" s="48"/>
      <c r="BF97" s="48"/>
      <c r="BG97" s="48"/>
      <c r="BH97" s="121" t="s">
        <v>1867</v>
      </c>
      <c r="BI97" s="121" t="s">
        <v>1867</v>
      </c>
      <c r="BJ97" s="121" t="s">
        <v>1902</v>
      </c>
      <c r="BK97" s="121" t="s">
        <v>1902</v>
      </c>
      <c r="BL97" s="121">
        <v>0</v>
      </c>
      <c r="BM97" s="124">
        <v>0</v>
      </c>
      <c r="BN97" s="121">
        <v>1</v>
      </c>
      <c r="BO97" s="124">
        <v>2.7027027027027026</v>
      </c>
      <c r="BP97" s="121">
        <v>0</v>
      </c>
      <c r="BQ97" s="124">
        <v>0</v>
      </c>
      <c r="BR97" s="121">
        <v>36</v>
      </c>
      <c r="BS97" s="124">
        <v>97.29729729729729</v>
      </c>
      <c r="BT97" s="121">
        <v>37</v>
      </c>
      <c r="BU97" s="2"/>
      <c r="BV97" s="3"/>
      <c r="BW97" s="3"/>
      <c r="BX97" s="3"/>
      <c r="BY97" s="3"/>
    </row>
    <row r="98" spans="1:77" ht="41.45" customHeight="1">
      <c r="A98" s="66" t="s">
        <v>334</v>
      </c>
      <c r="C98" s="67"/>
      <c r="D98" s="67" t="s">
        <v>64</v>
      </c>
      <c r="E98" s="68">
        <v>215.67720185419302</v>
      </c>
      <c r="F98" s="70">
        <v>99.53225971894554</v>
      </c>
      <c r="G98" s="102" t="s">
        <v>515</v>
      </c>
      <c r="H98" s="67"/>
      <c r="I98" s="71" t="s">
        <v>334</v>
      </c>
      <c r="J98" s="72"/>
      <c r="K98" s="72"/>
      <c r="L98" s="71" t="s">
        <v>1639</v>
      </c>
      <c r="M98" s="75">
        <v>156.88224433275207</v>
      </c>
      <c r="N98" s="76">
        <v>6592.85595703125</v>
      </c>
      <c r="O98" s="76">
        <v>6804.77099609375</v>
      </c>
      <c r="P98" s="77"/>
      <c r="Q98" s="78"/>
      <c r="R98" s="78"/>
      <c r="S98" s="88"/>
      <c r="T98" s="48">
        <v>0</v>
      </c>
      <c r="U98" s="48">
        <v>1</v>
      </c>
      <c r="V98" s="49">
        <v>0</v>
      </c>
      <c r="W98" s="49">
        <v>0.003704</v>
      </c>
      <c r="X98" s="49">
        <v>0.006792</v>
      </c>
      <c r="Y98" s="49">
        <v>0.470422</v>
      </c>
      <c r="Z98" s="49">
        <v>0</v>
      </c>
      <c r="AA98" s="49">
        <v>0</v>
      </c>
      <c r="AB98" s="73">
        <v>98</v>
      </c>
      <c r="AC98" s="73"/>
      <c r="AD98" s="74"/>
      <c r="AE98" s="80" t="s">
        <v>1004</v>
      </c>
      <c r="AF98" s="80">
        <v>81</v>
      </c>
      <c r="AG98" s="80">
        <v>203</v>
      </c>
      <c r="AH98" s="80">
        <v>211</v>
      </c>
      <c r="AI98" s="80">
        <v>272</v>
      </c>
      <c r="AJ98" s="80"/>
      <c r="AK98" s="80" t="s">
        <v>1133</v>
      </c>
      <c r="AL98" s="80"/>
      <c r="AM98" s="80"/>
      <c r="AN98" s="80"/>
      <c r="AO98" s="82">
        <v>41815.58299768518</v>
      </c>
      <c r="AP98" s="80"/>
      <c r="AQ98" s="80" t="b">
        <v>1</v>
      </c>
      <c r="AR98" s="80" t="b">
        <v>0</v>
      </c>
      <c r="AS98" s="80" t="b">
        <v>0</v>
      </c>
      <c r="AT98" s="80" t="s">
        <v>1386</v>
      </c>
      <c r="AU98" s="80">
        <v>2</v>
      </c>
      <c r="AV98" s="85" t="s">
        <v>1389</v>
      </c>
      <c r="AW98" s="80" t="b">
        <v>0</v>
      </c>
      <c r="AX98" s="80" t="s">
        <v>1411</v>
      </c>
      <c r="AY98" s="85" t="s">
        <v>1507</v>
      </c>
      <c r="AZ98" s="80" t="s">
        <v>66</v>
      </c>
      <c r="BA98" s="80" t="str">
        <f>REPLACE(INDEX(GroupVertices[Group],MATCH(Vertices[[#This Row],[Vertex]],GroupVertices[Vertex],0)),1,1,"")</f>
        <v>1</v>
      </c>
      <c r="BB98" s="48"/>
      <c r="BC98" s="48"/>
      <c r="BD98" s="48"/>
      <c r="BE98" s="48"/>
      <c r="BF98" s="48"/>
      <c r="BG98" s="48"/>
      <c r="BH98" s="121" t="s">
        <v>1867</v>
      </c>
      <c r="BI98" s="121" t="s">
        <v>1867</v>
      </c>
      <c r="BJ98" s="121" t="s">
        <v>1902</v>
      </c>
      <c r="BK98" s="121" t="s">
        <v>1902</v>
      </c>
      <c r="BL98" s="121">
        <v>0</v>
      </c>
      <c r="BM98" s="124">
        <v>0</v>
      </c>
      <c r="BN98" s="121">
        <v>1</v>
      </c>
      <c r="BO98" s="124">
        <v>2.7027027027027026</v>
      </c>
      <c r="BP98" s="121">
        <v>0</v>
      </c>
      <c r="BQ98" s="124">
        <v>0</v>
      </c>
      <c r="BR98" s="121">
        <v>36</v>
      </c>
      <c r="BS98" s="124">
        <v>97.29729729729729</v>
      </c>
      <c r="BT98" s="121">
        <v>37</v>
      </c>
      <c r="BU98" s="2"/>
      <c r="BV98" s="3"/>
      <c r="BW98" s="3"/>
      <c r="BX98" s="3"/>
      <c r="BY98" s="3"/>
    </row>
    <row r="99" spans="1:77" ht="41.45" customHeight="1">
      <c r="A99" s="66" t="s">
        <v>335</v>
      </c>
      <c r="C99" s="67"/>
      <c r="D99" s="67" t="s">
        <v>64</v>
      </c>
      <c r="E99" s="68">
        <v>1000</v>
      </c>
      <c r="F99" s="70">
        <v>85.39850241050364</v>
      </c>
      <c r="G99" s="102" t="s">
        <v>516</v>
      </c>
      <c r="H99" s="67"/>
      <c r="I99" s="71" t="s">
        <v>335</v>
      </c>
      <c r="J99" s="72"/>
      <c r="K99" s="72"/>
      <c r="L99" s="71" t="s">
        <v>1640</v>
      </c>
      <c r="M99" s="75">
        <v>4867.19242999282</v>
      </c>
      <c r="N99" s="76">
        <v>2546.90234375</v>
      </c>
      <c r="O99" s="76">
        <v>5891.69775390625</v>
      </c>
      <c r="P99" s="77"/>
      <c r="Q99" s="78"/>
      <c r="R99" s="78"/>
      <c r="S99" s="88"/>
      <c r="T99" s="48">
        <v>0</v>
      </c>
      <c r="U99" s="48">
        <v>1</v>
      </c>
      <c r="V99" s="49">
        <v>0</v>
      </c>
      <c r="W99" s="49">
        <v>0.003704</v>
      </c>
      <c r="X99" s="49">
        <v>0.006792</v>
      </c>
      <c r="Y99" s="49">
        <v>0.470422</v>
      </c>
      <c r="Z99" s="49">
        <v>0</v>
      </c>
      <c r="AA99" s="49">
        <v>0</v>
      </c>
      <c r="AB99" s="73">
        <v>99</v>
      </c>
      <c r="AC99" s="73"/>
      <c r="AD99" s="74"/>
      <c r="AE99" s="80" t="s">
        <v>1005</v>
      </c>
      <c r="AF99" s="80">
        <v>793</v>
      </c>
      <c r="AG99" s="80">
        <v>4796</v>
      </c>
      <c r="AH99" s="80">
        <v>7415</v>
      </c>
      <c r="AI99" s="80">
        <v>6860</v>
      </c>
      <c r="AJ99" s="80"/>
      <c r="AK99" s="80" t="s">
        <v>1134</v>
      </c>
      <c r="AL99" s="80" t="s">
        <v>1225</v>
      </c>
      <c r="AM99" s="85" t="s">
        <v>1276</v>
      </c>
      <c r="AN99" s="80"/>
      <c r="AO99" s="82">
        <v>41626.628067129626</v>
      </c>
      <c r="AP99" s="85" t="s">
        <v>1356</v>
      </c>
      <c r="AQ99" s="80" t="b">
        <v>0</v>
      </c>
      <c r="AR99" s="80" t="b">
        <v>0</v>
      </c>
      <c r="AS99" s="80" t="b">
        <v>0</v>
      </c>
      <c r="AT99" s="80" t="s">
        <v>872</v>
      </c>
      <c r="AU99" s="80">
        <v>59</v>
      </c>
      <c r="AV99" s="85" t="s">
        <v>1389</v>
      </c>
      <c r="AW99" s="80" t="b">
        <v>0</v>
      </c>
      <c r="AX99" s="80" t="s">
        <v>1411</v>
      </c>
      <c r="AY99" s="85" t="s">
        <v>1508</v>
      </c>
      <c r="AZ99" s="80" t="s">
        <v>66</v>
      </c>
      <c r="BA99" s="80" t="str">
        <f>REPLACE(INDEX(GroupVertices[Group],MATCH(Vertices[[#This Row],[Vertex]],GroupVertices[Vertex],0)),1,1,"")</f>
        <v>1</v>
      </c>
      <c r="BB99" s="48"/>
      <c r="BC99" s="48"/>
      <c r="BD99" s="48"/>
      <c r="BE99" s="48"/>
      <c r="BF99" s="48"/>
      <c r="BG99" s="48"/>
      <c r="BH99" s="121" t="s">
        <v>1867</v>
      </c>
      <c r="BI99" s="121" t="s">
        <v>1867</v>
      </c>
      <c r="BJ99" s="121" t="s">
        <v>1902</v>
      </c>
      <c r="BK99" s="121" t="s">
        <v>1902</v>
      </c>
      <c r="BL99" s="121">
        <v>0</v>
      </c>
      <c r="BM99" s="124">
        <v>0</v>
      </c>
      <c r="BN99" s="121">
        <v>1</v>
      </c>
      <c r="BO99" s="124">
        <v>2.7027027027027026</v>
      </c>
      <c r="BP99" s="121">
        <v>0</v>
      </c>
      <c r="BQ99" s="124">
        <v>0</v>
      </c>
      <c r="BR99" s="121">
        <v>36</v>
      </c>
      <c r="BS99" s="124">
        <v>97.29729729729729</v>
      </c>
      <c r="BT99" s="121">
        <v>37</v>
      </c>
      <c r="BU99" s="2"/>
      <c r="BV99" s="3"/>
      <c r="BW99" s="3"/>
      <c r="BX99" s="3"/>
      <c r="BY99" s="3"/>
    </row>
    <row r="100" spans="1:77" ht="41.45" customHeight="1">
      <c r="A100" s="66" t="s">
        <v>336</v>
      </c>
      <c r="C100" s="67"/>
      <c r="D100" s="67" t="s">
        <v>64</v>
      </c>
      <c r="E100" s="68">
        <v>254.87568478718921</v>
      </c>
      <c r="F100" s="70">
        <v>99.19068622422813</v>
      </c>
      <c r="G100" s="102" t="s">
        <v>517</v>
      </c>
      <c r="H100" s="67"/>
      <c r="I100" s="71" t="s">
        <v>336</v>
      </c>
      <c r="J100" s="72"/>
      <c r="K100" s="72"/>
      <c r="L100" s="71" t="s">
        <v>1641</v>
      </c>
      <c r="M100" s="75">
        <v>270.71730433890656</v>
      </c>
      <c r="N100" s="76">
        <v>6031.0068359375</v>
      </c>
      <c r="O100" s="76">
        <v>1368.601318359375</v>
      </c>
      <c r="P100" s="77"/>
      <c r="Q100" s="78"/>
      <c r="R100" s="78"/>
      <c r="S100" s="88"/>
      <c r="T100" s="48">
        <v>0</v>
      </c>
      <c r="U100" s="48">
        <v>1</v>
      </c>
      <c r="V100" s="49">
        <v>0</v>
      </c>
      <c r="W100" s="49">
        <v>0.003704</v>
      </c>
      <c r="X100" s="49">
        <v>0.006792</v>
      </c>
      <c r="Y100" s="49">
        <v>0.470422</v>
      </c>
      <c r="Z100" s="49">
        <v>0</v>
      </c>
      <c r="AA100" s="49">
        <v>0</v>
      </c>
      <c r="AB100" s="73">
        <v>100</v>
      </c>
      <c r="AC100" s="73"/>
      <c r="AD100" s="74"/>
      <c r="AE100" s="80" t="s">
        <v>1006</v>
      </c>
      <c r="AF100" s="80">
        <v>741</v>
      </c>
      <c r="AG100" s="80">
        <v>314</v>
      </c>
      <c r="AH100" s="80">
        <v>1044</v>
      </c>
      <c r="AI100" s="80">
        <v>4188</v>
      </c>
      <c r="AJ100" s="80"/>
      <c r="AK100" s="80" t="s">
        <v>1135</v>
      </c>
      <c r="AL100" s="80" t="s">
        <v>1226</v>
      </c>
      <c r="AM100" s="80"/>
      <c r="AN100" s="80"/>
      <c r="AO100" s="82">
        <v>42720.51526620371</v>
      </c>
      <c r="AP100" s="85" t="s">
        <v>1357</v>
      </c>
      <c r="AQ100" s="80" t="b">
        <v>0</v>
      </c>
      <c r="AR100" s="80" t="b">
        <v>0</v>
      </c>
      <c r="AS100" s="80" t="b">
        <v>1</v>
      </c>
      <c r="AT100" s="80" t="s">
        <v>872</v>
      </c>
      <c r="AU100" s="80">
        <v>3</v>
      </c>
      <c r="AV100" s="85" t="s">
        <v>1389</v>
      </c>
      <c r="AW100" s="80" t="b">
        <v>0</v>
      </c>
      <c r="AX100" s="80" t="s">
        <v>1411</v>
      </c>
      <c r="AY100" s="85" t="s">
        <v>1509</v>
      </c>
      <c r="AZ100" s="80" t="s">
        <v>66</v>
      </c>
      <c r="BA100" s="80" t="str">
        <f>REPLACE(INDEX(GroupVertices[Group],MATCH(Vertices[[#This Row],[Vertex]],GroupVertices[Vertex],0)),1,1,"")</f>
        <v>1</v>
      </c>
      <c r="BB100" s="48"/>
      <c r="BC100" s="48"/>
      <c r="BD100" s="48"/>
      <c r="BE100" s="48"/>
      <c r="BF100" s="48"/>
      <c r="BG100" s="48"/>
      <c r="BH100" s="121" t="s">
        <v>1867</v>
      </c>
      <c r="BI100" s="121" t="s">
        <v>1867</v>
      </c>
      <c r="BJ100" s="121" t="s">
        <v>1902</v>
      </c>
      <c r="BK100" s="121" t="s">
        <v>1902</v>
      </c>
      <c r="BL100" s="121">
        <v>0</v>
      </c>
      <c r="BM100" s="124">
        <v>0</v>
      </c>
      <c r="BN100" s="121">
        <v>1</v>
      </c>
      <c r="BO100" s="124">
        <v>2.7027027027027026</v>
      </c>
      <c r="BP100" s="121">
        <v>0</v>
      </c>
      <c r="BQ100" s="124">
        <v>0</v>
      </c>
      <c r="BR100" s="121">
        <v>36</v>
      </c>
      <c r="BS100" s="124">
        <v>97.29729729729729</v>
      </c>
      <c r="BT100" s="121">
        <v>37</v>
      </c>
      <c r="BU100" s="2"/>
      <c r="BV100" s="3"/>
      <c r="BW100" s="3"/>
      <c r="BX100" s="3"/>
      <c r="BY100" s="3"/>
    </row>
    <row r="101" spans="1:77" ht="41.45" customHeight="1">
      <c r="A101" s="66" t="s">
        <v>337</v>
      </c>
      <c r="C101" s="67"/>
      <c r="D101" s="67" t="s">
        <v>64</v>
      </c>
      <c r="E101" s="68">
        <v>202.6110408765276</v>
      </c>
      <c r="F101" s="70">
        <v>99.646117550518</v>
      </c>
      <c r="G101" s="102" t="s">
        <v>518</v>
      </c>
      <c r="H101" s="67"/>
      <c r="I101" s="71" t="s">
        <v>337</v>
      </c>
      <c r="J101" s="72"/>
      <c r="K101" s="72"/>
      <c r="L101" s="71" t="s">
        <v>1642</v>
      </c>
      <c r="M101" s="75">
        <v>118.93722433070059</v>
      </c>
      <c r="N101" s="76">
        <v>2118.92919921875</v>
      </c>
      <c r="O101" s="76">
        <v>6998.8125</v>
      </c>
      <c r="P101" s="77"/>
      <c r="Q101" s="78"/>
      <c r="R101" s="78"/>
      <c r="S101" s="88"/>
      <c r="T101" s="48">
        <v>0</v>
      </c>
      <c r="U101" s="48">
        <v>1</v>
      </c>
      <c r="V101" s="49">
        <v>0</v>
      </c>
      <c r="W101" s="49">
        <v>0.003704</v>
      </c>
      <c r="X101" s="49">
        <v>0.006792</v>
      </c>
      <c r="Y101" s="49">
        <v>0.470422</v>
      </c>
      <c r="Z101" s="49">
        <v>0</v>
      </c>
      <c r="AA101" s="49">
        <v>0</v>
      </c>
      <c r="AB101" s="73">
        <v>101</v>
      </c>
      <c r="AC101" s="73"/>
      <c r="AD101" s="74"/>
      <c r="AE101" s="80" t="s">
        <v>1007</v>
      </c>
      <c r="AF101" s="80">
        <v>469</v>
      </c>
      <c r="AG101" s="80">
        <v>166</v>
      </c>
      <c r="AH101" s="80">
        <v>455</v>
      </c>
      <c r="AI101" s="80">
        <v>1041</v>
      </c>
      <c r="AJ101" s="80"/>
      <c r="AK101" s="80" t="s">
        <v>1136</v>
      </c>
      <c r="AL101" s="80" t="s">
        <v>1227</v>
      </c>
      <c r="AM101" s="80"/>
      <c r="AN101" s="80"/>
      <c r="AO101" s="82">
        <v>42403.854525462964</v>
      </c>
      <c r="AP101" s="85" t="s">
        <v>1358</v>
      </c>
      <c r="AQ101" s="80" t="b">
        <v>1</v>
      </c>
      <c r="AR101" s="80" t="b">
        <v>0</v>
      </c>
      <c r="AS101" s="80" t="b">
        <v>0</v>
      </c>
      <c r="AT101" s="80" t="s">
        <v>872</v>
      </c>
      <c r="AU101" s="80">
        <v>0</v>
      </c>
      <c r="AV101" s="80"/>
      <c r="AW101" s="80" t="b">
        <v>0</v>
      </c>
      <c r="AX101" s="80" t="s">
        <v>1411</v>
      </c>
      <c r="AY101" s="85" t="s">
        <v>1510</v>
      </c>
      <c r="AZ101" s="80" t="s">
        <v>66</v>
      </c>
      <c r="BA101" s="80" t="str">
        <f>REPLACE(INDEX(GroupVertices[Group],MATCH(Vertices[[#This Row],[Vertex]],GroupVertices[Vertex],0)),1,1,"")</f>
        <v>1</v>
      </c>
      <c r="BB101" s="48"/>
      <c r="BC101" s="48"/>
      <c r="BD101" s="48"/>
      <c r="BE101" s="48"/>
      <c r="BF101" s="48"/>
      <c r="BG101" s="48"/>
      <c r="BH101" s="121" t="s">
        <v>1867</v>
      </c>
      <c r="BI101" s="121" t="s">
        <v>1867</v>
      </c>
      <c r="BJ101" s="121" t="s">
        <v>1902</v>
      </c>
      <c r="BK101" s="121" t="s">
        <v>1902</v>
      </c>
      <c r="BL101" s="121">
        <v>0</v>
      </c>
      <c r="BM101" s="124">
        <v>0</v>
      </c>
      <c r="BN101" s="121">
        <v>1</v>
      </c>
      <c r="BO101" s="124">
        <v>2.7027027027027026</v>
      </c>
      <c r="BP101" s="121">
        <v>0</v>
      </c>
      <c r="BQ101" s="124">
        <v>0</v>
      </c>
      <c r="BR101" s="121">
        <v>36</v>
      </c>
      <c r="BS101" s="124">
        <v>97.29729729729729</v>
      </c>
      <c r="BT101" s="121">
        <v>37</v>
      </c>
      <c r="BU101" s="2"/>
      <c r="BV101" s="3"/>
      <c r="BW101" s="3"/>
      <c r="BX101" s="3"/>
      <c r="BY101" s="3"/>
    </row>
    <row r="102" spans="1:77" ht="41.45" customHeight="1">
      <c r="A102" s="66" t="s">
        <v>338</v>
      </c>
      <c r="C102" s="67"/>
      <c r="D102" s="67" t="s">
        <v>64</v>
      </c>
      <c r="E102" s="68">
        <v>479.11925832279815</v>
      </c>
      <c r="F102" s="70">
        <v>97.23663965534926</v>
      </c>
      <c r="G102" s="102" t="s">
        <v>519</v>
      </c>
      <c r="H102" s="67"/>
      <c r="I102" s="71" t="s">
        <v>338</v>
      </c>
      <c r="J102" s="72"/>
      <c r="K102" s="72"/>
      <c r="L102" s="71" t="s">
        <v>1643</v>
      </c>
      <c r="M102" s="75">
        <v>921.935890860601</v>
      </c>
      <c r="N102" s="76">
        <v>6935.9794921875</v>
      </c>
      <c r="O102" s="76">
        <v>7316.99267578125</v>
      </c>
      <c r="P102" s="77"/>
      <c r="Q102" s="78"/>
      <c r="R102" s="78"/>
      <c r="S102" s="88"/>
      <c r="T102" s="48">
        <v>0</v>
      </c>
      <c r="U102" s="48">
        <v>1</v>
      </c>
      <c r="V102" s="49">
        <v>0</v>
      </c>
      <c r="W102" s="49">
        <v>0.003704</v>
      </c>
      <c r="X102" s="49">
        <v>0.006792</v>
      </c>
      <c r="Y102" s="49">
        <v>0.470422</v>
      </c>
      <c r="Z102" s="49">
        <v>0</v>
      </c>
      <c r="AA102" s="49">
        <v>0</v>
      </c>
      <c r="AB102" s="73">
        <v>102</v>
      </c>
      <c r="AC102" s="73"/>
      <c r="AD102" s="74"/>
      <c r="AE102" s="80" t="s">
        <v>1008</v>
      </c>
      <c r="AF102" s="80">
        <v>872</v>
      </c>
      <c r="AG102" s="80">
        <v>949</v>
      </c>
      <c r="AH102" s="80">
        <v>9724</v>
      </c>
      <c r="AI102" s="80">
        <v>21170</v>
      </c>
      <c r="AJ102" s="80"/>
      <c r="AK102" s="80" t="s">
        <v>1137</v>
      </c>
      <c r="AL102" s="80" t="s">
        <v>1228</v>
      </c>
      <c r="AM102" s="80"/>
      <c r="AN102" s="80"/>
      <c r="AO102" s="82">
        <v>41130.428715277776</v>
      </c>
      <c r="AP102" s="85" t="s">
        <v>1359</v>
      </c>
      <c r="AQ102" s="80" t="b">
        <v>0</v>
      </c>
      <c r="AR102" s="80" t="b">
        <v>0</v>
      </c>
      <c r="AS102" s="80" t="b">
        <v>0</v>
      </c>
      <c r="AT102" s="80" t="s">
        <v>872</v>
      </c>
      <c r="AU102" s="80">
        <v>26</v>
      </c>
      <c r="AV102" s="85" t="s">
        <v>1389</v>
      </c>
      <c r="AW102" s="80" t="b">
        <v>0</v>
      </c>
      <c r="AX102" s="80" t="s">
        <v>1411</v>
      </c>
      <c r="AY102" s="85" t="s">
        <v>1511</v>
      </c>
      <c r="AZ102" s="80" t="s">
        <v>66</v>
      </c>
      <c r="BA102" s="80" t="str">
        <f>REPLACE(INDEX(GroupVertices[Group],MATCH(Vertices[[#This Row],[Vertex]],GroupVertices[Vertex],0)),1,1,"")</f>
        <v>1</v>
      </c>
      <c r="BB102" s="48"/>
      <c r="BC102" s="48"/>
      <c r="BD102" s="48"/>
      <c r="BE102" s="48"/>
      <c r="BF102" s="48"/>
      <c r="BG102" s="48"/>
      <c r="BH102" s="121" t="s">
        <v>1867</v>
      </c>
      <c r="BI102" s="121" t="s">
        <v>1867</v>
      </c>
      <c r="BJ102" s="121" t="s">
        <v>1902</v>
      </c>
      <c r="BK102" s="121" t="s">
        <v>1902</v>
      </c>
      <c r="BL102" s="121">
        <v>0</v>
      </c>
      <c r="BM102" s="124">
        <v>0</v>
      </c>
      <c r="BN102" s="121">
        <v>1</v>
      </c>
      <c r="BO102" s="124">
        <v>2.7027027027027026</v>
      </c>
      <c r="BP102" s="121">
        <v>0</v>
      </c>
      <c r="BQ102" s="124">
        <v>0</v>
      </c>
      <c r="BR102" s="121">
        <v>36</v>
      </c>
      <c r="BS102" s="124">
        <v>97.29729729729729</v>
      </c>
      <c r="BT102" s="121">
        <v>37</v>
      </c>
      <c r="BU102" s="2"/>
      <c r="BV102" s="3"/>
      <c r="BW102" s="3"/>
      <c r="BX102" s="3"/>
      <c r="BY102" s="3"/>
    </row>
    <row r="103" spans="1:77" ht="41.45" customHeight="1">
      <c r="A103" s="66" t="s">
        <v>339</v>
      </c>
      <c r="C103" s="67"/>
      <c r="D103" s="67" t="s">
        <v>64</v>
      </c>
      <c r="E103" s="68">
        <v>276.06405394016014</v>
      </c>
      <c r="F103" s="70">
        <v>99.00605190275925</v>
      </c>
      <c r="G103" s="102" t="s">
        <v>520</v>
      </c>
      <c r="H103" s="67"/>
      <c r="I103" s="71" t="s">
        <v>339</v>
      </c>
      <c r="J103" s="72"/>
      <c r="K103" s="72"/>
      <c r="L103" s="71" t="s">
        <v>1644</v>
      </c>
      <c r="M103" s="75">
        <v>332.24976920709815</v>
      </c>
      <c r="N103" s="76">
        <v>7170.78125</v>
      </c>
      <c r="O103" s="76">
        <v>6608.921875</v>
      </c>
      <c r="P103" s="77"/>
      <c r="Q103" s="78"/>
      <c r="R103" s="78"/>
      <c r="S103" s="88"/>
      <c r="T103" s="48">
        <v>0</v>
      </c>
      <c r="U103" s="48">
        <v>1</v>
      </c>
      <c r="V103" s="49">
        <v>0</v>
      </c>
      <c r="W103" s="49">
        <v>0.003704</v>
      </c>
      <c r="X103" s="49">
        <v>0.006792</v>
      </c>
      <c r="Y103" s="49">
        <v>0.470422</v>
      </c>
      <c r="Z103" s="49">
        <v>0</v>
      </c>
      <c r="AA103" s="49">
        <v>0</v>
      </c>
      <c r="AB103" s="73">
        <v>103</v>
      </c>
      <c r="AC103" s="73"/>
      <c r="AD103" s="74"/>
      <c r="AE103" s="80" t="s">
        <v>1009</v>
      </c>
      <c r="AF103" s="80">
        <v>593</v>
      </c>
      <c r="AG103" s="80">
        <v>374</v>
      </c>
      <c r="AH103" s="80">
        <v>1351</v>
      </c>
      <c r="AI103" s="80">
        <v>405</v>
      </c>
      <c r="AJ103" s="80"/>
      <c r="AK103" s="80" t="s">
        <v>1138</v>
      </c>
      <c r="AL103" s="80"/>
      <c r="AM103" s="85" t="s">
        <v>1277</v>
      </c>
      <c r="AN103" s="80"/>
      <c r="AO103" s="82">
        <v>40841.68148148148</v>
      </c>
      <c r="AP103" s="85" t="s">
        <v>1360</v>
      </c>
      <c r="AQ103" s="80" t="b">
        <v>0</v>
      </c>
      <c r="AR103" s="80" t="b">
        <v>0</v>
      </c>
      <c r="AS103" s="80" t="b">
        <v>1</v>
      </c>
      <c r="AT103" s="80" t="s">
        <v>872</v>
      </c>
      <c r="AU103" s="80">
        <v>10</v>
      </c>
      <c r="AV103" s="85" t="s">
        <v>1389</v>
      </c>
      <c r="AW103" s="80" t="b">
        <v>0</v>
      </c>
      <c r="AX103" s="80" t="s">
        <v>1411</v>
      </c>
      <c r="AY103" s="85" t="s">
        <v>1512</v>
      </c>
      <c r="AZ103" s="80" t="s">
        <v>66</v>
      </c>
      <c r="BA103" s="80" t="str">
        <f>REPLACE(INDEX(GroupVertices[Group],MATCH(Vertices[[#This Row],[Vertex]],GroupVertices[Vertex],0)),1,1,"")</f>
        <v>1</v>
      </c>
      <c r="BB103" s="48"/>
      <c r="BC103" s="48"/>
      <c r="BD103" s="48"/>
      <c r="BE103" s="48"/>
      <c r="BF103" s="48"/>
      <c r="BG103" s="48"/>
      <c r="BH103" s="121" t="s">
        <v>1867</v>
      </c>
      <c r="BI103" s="121" t="s">
        <v>1867</v>
      </c>
      <c r="BJ103" s="121" t="s">
        <v>1902</v>
      </c>
      <c r="BK103" s="121" t="s">
        <v>1902</v>
      </c>
      <c r="BL103" s="121">
        <v>0</v>
      </c>
      <c r="BM103" s="124">
        <v>0</v>
      </c>
      <c r="BN103" s="121">
        <v>1</v>
      </c>
      <c r="BO103" s="124">
        <v>2.7027027027027026</v>
      </c>
      <c r="BP103" s="121">
        <v>0</v>
      </c>
      <c r="BQ103" s="124">
        <v>0</v>
      </c>
      <c r="BR103" s="121">
        <v>36</v>
      </c>
      <c r="BS103" s="124">
        <v>97.29729729729729</v>
      </c>
      <c r="BT103" s="121">
        <v>37</v>
      </c>
      <c r="BU103" s="2"/>
      <c r="BV103" s="3"/>
      <c r="BW103" s="3"/>
      <c r="BX103" s="3"/>
      <c r="BY103" s="3"/>
    </row>
    <row r="104" spans="1:77" ht="41.45" customHeight="1">
      <c r="A104" s="66" t="s">
        <v>340</v>
      </c>
      <c r="C104" s="67"/>
      <c r="D104" s="67" t="s">
        <v>64</v>
      </c>
      <c r="E104" s="68">
        <v>327.97555836493893</v>
      </c>
      <c r="F104" s="70">
        <v>98.55369781516053</v>
      </c>
      <c r="G104" s="102" t="s">
        <v>521</v>
      </c>
      <c r="H104" s="67"/>
      <c r="I104" s="71" t="s">
        <v>340</v>
      </c>
      <c r="J104" s="72"/>
      <c r="K104" s="72"/>
      <c r="L104" s="71" t="s">
        <v>1645</v>
      </c>
      <c r="M104" s="75">
        <v>483.0043081341676</v>
      </c>
      <c r="N104" s="76">
        <v>1644.93505859375</v>
      </c>
      <c r="O104" s="76">
        <v>8735.86328125</v>
      </c>
      <c r="P104" s="77"/>
      <c r="Q104" s="78"/>
      <c r="R104" s="78"/>
      <c r="S104" s="88"/>
      <c r="T104" s="48">
        <v>0</v>
      </c>
      <c r="U104" s="48">
        <v>1</v>
      </c>
      <c r="V104" s="49">
        <v>0</v>
      </c>
      <c r="W104" s="49">
        <v>0.003704</v>
      </c>
      <c r="X104" s="49">
        <v>0.006792</v>
      </c>
      <c r="Y104" s="49">
        <v>0.470422</v>
      </c>
      <c r="Z104" s="49">
        <v>0</v>
      </c>
      <c r="AA104" s="49">
        <v>0</v>
      </c>
      <c r="AB104" s="73">
        <v>104</v>
      </c>
      <c r="AC104" s="73"/>
      <c r="AD104" s="74"/>
      <c r="AE104" s="80" t="s">
        <v>1010</v>
      </c>
      <c r="AF104" s="80">
        <v>1106</v>
      </c>
      <c r="AG104" s="80">
        <v>521</v>
      </c>
      <c r="AH104" s="80">
        <v>2242</v>
      </c>
      <c r="AI104" s="80">
        <v>1208</v>
      </c>
      <c r="AJ104" s="80"/>
      <c r="AK104" s="80" t="s">
        <v>1139</v>
      </c>
      <c r="AL104" s="80" t="s">
        <v>1191</v>
      </c>
      <c r="AM104" s="85" t="s">
        <v>1259</v>
      </c>
      <c r="AN104" s="80"/>
      <c r="AO104" s="82">
        <v>41903.65425925926</v>
      </c>
      <c r="AP104" s="85" t="s">
        <v>1361</v>
      </c>
      <c r="AQ104" s="80" t="b">
        <v>1</v>
      </c>
      <c r="AR104" s="80" t="b">
        <v>0</v>
      </c>
      <c r="AS104" s="80" t="b">
        <v>0</v>
      </c>
      <c r="AT104" s="80" t="s">
        <v>872</v>
      </c>
      <c r="AU104" s="80">
        <v>28</v>
      </c>
      <c r="AV104" s="85" t="s">
        <v>1389</v>
      </c>
      <c r="AW104" s="80" t="b">
        <v>0</v>
      </c>
      <c r="AX104" s="80" t="s">
        <v>1411</v>
      </c>
      <c r="AY104" s="85" t="s">
        <v>1513</v>
      </c>
      <c r="AZ104" s="80" t="s">
        <v>66</v>
      </c>
      <c r="BA104" s="80" t="str">
        <f>REPLACE(INDEX(GroupVertices[Group],MATCH(Vertices[[#This Row],[Vertex]],GroupVertices[Vertex],0)),1,1,"")</f>
        <v>1</v>
      </c>
      <c r="BB104" s="48"/>
      <c r="BC104" s="48"/>
      <c r="BD104" s="48"/>
      <c r="BE104" s="48"/>
      <c r="BF104" s="48"/>
      <c r="BG104" s="48"/>
      <c r="BH104" s="121" t="s">
        <v>1867</v>
      </c>
      <c r="BI104" s="121" t="s">
        <v>1867</v>
      </c>
      <c r="BJ104" s="121" t="s">
        <v>1902</v>
      </c>
      <c r="BK104" s="121" t="s">
        <v>1902</v>
      </c>
      <c r="BL104" s="121">
        <v>0</v>
      </c>
      <c r="BM104" s="124">
        <v>0</v>
      </c>
      <c r="BN104" s="121">
        <v>1</v>
      </c>
      <c r="BO104" s="124">
        <v>2.7027027027027026</v>
      </c>
      <c r="BP104" s="121">
        <v>0</v>
      </c>
      <c r="BQ104" s="124">
        <v>0</v>
      </c>
      <c r="BR104" s="121">
        <v>36</v>
      </c>
      <c r="BS104" s="124">
        <v>97.29729729729729</v>
      </c>
      <c r="BT104" s="121">
        <v>37</v>
      </c>
      <c r="BU104" s="2"/>
      <c r="BV104" s="3"/>
      <c r="BW104" s="3"/>
      <c r="BX104" s="3"/>
      <c r="BY104" s="3"/>
    </row>
    <row r="105" spans="1:77" ht="41.45" customHeight="1">
      <c r="A105" s="66" t="s">
        <v>341</v>
      </c>
      <c r="C105" s="67"/>
      <c r="D105" s="67" t="s">
        <v>64</v>
      </c>
      <c r="E105" s="68">
        <v>188.1323219553308</v>
      </c>
      <c r="F105" s="70">
        <v>99.77228433685507</v>
      </c>
      <c r="G105" s="102" t="s">
        <v>522</v>
      </c>
      <c r="H105" s="67"/>
      <c r="I105" s="71" t="s">
        <v>341</v>
      </c>
      <c r="J105" s="72"/>
      <c r="K105" s="72"/>
      <c r="L105" s="71" t="s">
        <v>1646</v>
      </c>
      <c r="M105" s="75">
        <v>76.89004000410299</v>
      </c>
      <c r="N105" s="76">
        <v>3381.253662109375</v>
      </c>
      <c r="O105" s="76">
        <v>8098.84765625</v>
      </c>
      <c r="P105" s="77"/>
      <c r="Q105" s="78"/>
      <c r="R105" s="78"/>
      <c r="S105" s="88"/>
      <c r="T105" s="48">
        <v>0</v>
      </c>
      <c r="U105" s="48">
        <v>1</v>
      </c>
      <c r="V105" s="49">
        <v>0</v>
      </c>
      <c r="W105" s="49">
        <v>0.003704</v>
      </c>
      <c r="X105" s="49">
        <v>0.006792</v>
      </c>
      <c r="Y105" s="49">
        <v>0.470422</v>
      </c>
      <c r="Z105" s="49">
        <v>0</v>
      </c>
      <c r="AA105" s="49">
        <v>0</v>
      </c>
      <c r="AB105" s="73">
        <v>105</v>
      </c>
      <c r="AC105" s="73"/>
      <c r="AD105" s="74"/>
      <c r="AE105" s="80" t="s">
        <v>1011</v>
      </c>
      <c r="AF105" s="80">
        <v>139</v>
      </c>
      <c r="AG105" s="80">
        <v>125</v>
      </c>
      <c r="AH105" s="80">
        <v>940</v>
      </c>
      <c r="AI105" s="80">
        <v>629</v>
      </c>
      <c r="AJ105" s="80"/>
      <c r="AK105" s="80" t="s">
        <v>1140</v>
      </c>
      <c r="AL105" s="80" t="s">
        <v>1180</v>
      </c>
      <c r="AM105" s="80"/>
      <c r="AN105" s="80"/>
      <c r="AO105" s="82">
        <v>42681.68189814815</v>
      </c>
      <c r="AP105" s="85" t="s">
        <v>1362</v>
      </c>
      <c r="AQ105" s="80" t="b">
        <v>1</v>
      </c>
      <c r="AR105" s="80" t="b">
        <v>0</v>
      </c>
      <c r="AS105" s="80" t="b">
        <v>0</v>
      </c>
      <c r="AT105" s="80" t="s">
        <v>872</v>
      </c>
      <c r="AU105" s="80">
        <v>0</v>
      </c>
      <c r="AV105" s="80"/>
      <c r="AW105" s="80" t="b">
        <v>0</v>
      </c>
      <c r="AX105" s="80" t="s">
        <v>1411</v>
      </c>
      <c r="AY105" s="85" t="s">
        <v>1514</v>
      </c>
      <c r="AZ105" s="80" t="s">
        <v>66</v>
      </c>
      <c r="BA105" s="80" t="str">
        <f>REPLACE(INDEX(GroupVertices[Group],MATCH(Vertices[[#This Row],[Vertex]],GroupVertices[Vertex],0)),1,1,"")</f>
        <v>1</v>
      </c>
      <c r="BB105" s="48"/>
      <c r="BC105" s="48"/>
      <c r="BD105" s="48"/>
      <c r="BE105" s="48"/>
      <c r="BF105" s="48"/>
      <c r="BG105" s="48"/>
      <c r="BH105" s="121" t="s">
        <v>1867</v>
      </c>
      <c r="BI105" s="121" t="s">
        <v>1867</v>
      </c>
      <c r="BJ105" s="121" t="s">
        <v>1902</v>
      </c>
      <c r="BK105" s="121" t="s">
        <v>1902</v>
      </c>
      <c r="BL105" s="121">
        <v>0</v>
      </c>
      <c r="BM105" s="124">
        <v>0</v>
      </c>
      <c r="BN105" s="121">
        <v>1</v>
      </c>
      <c r="BO105" s="124">
        <v>2.7027027027027026</v>
      </c>
      <c r="BP105" s="121">
        <v>0</v>
      </c>
      <c r="BQ105" s="124">
        <v>0</v>
      </c>
      <c r="BR105" s="121">
        <v>36</v>
      </c>
      <c r="BS105" s="124">
        <v>97.29729729729729</v>
      </c>
      <c r="BT105" s="121">
        <v>37</v>
      </c>
      <c r="BU105" s="2"/>
      <c r="BV105" s="3"/>
      <c r="BW105" s="3"/>
      <c r="BX105" s="3"/>
      <c r="BY105" s="3"/>
    </row>
    <row r="106" spans="1:77" ht="41.45" customHeight="1">
      <c r="A106" s="66" t="s">
        <v>342</v>
      </c>
      <c r="C106" s="67"/>
      <c r="D106" s="67" t="s">
        <v>64</v>
      </c>
      <c r="E106" s="68">
        <v>489.36030341340074</v>
      </c>
      <c r="F106" s="70">
        <v>97.14739973330597</v>
      </c>
      <c r="G106" s="102" t="s">
        <v>523</v>
      </c>
      <c r="H106" s="67"/>
      <c r="I106" s="71" t="s">
        <v>342</v>
      </c>
      <c r="J106" s="72"/>
      <c r="K106" s="72"/>
      <c r="L106" s="71" t="s">
        <v>1647</v>
      </c>
      <c r="M106" s="75">
        <v>951.6765822135603</v>
      </c>
      <c r="N106" s="76">
        <v>2686.01416015625</v>
      </c>
      <c r="O106" s="76">
        <v>3711.08349609375</v>
      </c>
      <c r="P106" s="77"/>
      <c r="Q106" s="78"/>
      <c r="R106" s="78"/>
      <c r="S106" s="88"/>
      <c r="T106" s="48">
        <v>0</v>
      </c>
      <c r="U106" s="48">
        <v>1</v>
      </c>
      <c r="V106" s="49">
        <v>0</v>
      </c>
      <c r="W106" s="49">
        <v>0.003704</v>
      </c>
      <c r="X106" s="49">
        <v>0.006792</v>
      </c>
      <c r="Y106" s="49">
        <v>0.470422</v>
      </c>
      <c r="Z106" s="49">
        <v>0</v>
      </c>
      <c r="AA106" s="49">
        <v>0</v>
      </c>
      <c r="AB106" s="73">
        <v>106</v>
      </c>
      <c r="AC106" s="73"/>
      <c r="AD106" s="74"/>
      <c r="AE106" s="80" t="s">
        <v>1012</v>
      </c>
      <c r="AF106" s="80">
        <v>360</v>
      </c>
      <c r="AG106" s="80">
        <v>978</v>
      </c>
      <c r="AH106" s="80">
        <v>1711</v>
      </c>
      <c r="AI106" s="80">
        <v>1686</v>
      </c>
      <c r="AJ106" s="80"/>
      <c r="AK106" s="80" t="s">
        <v>1141</v>
      </c>
      <c r="AL106" s="80" t="s">
        <v>1199</v>
      </c>
      <c r="AM106" s="85" t="s">
        <v>1278</v>
      </c>
      <c r="AN106" s="80"/>
      <c r="AO106" s="82">
        <v>40232.97819444445</v>
      </c>
      <c r="AP106" s="85" t="s">
        <v>1363</v>
      </c>
      <c r="AQ106" s="80" t="b">
        <v>0</v>
      </c>
      <c r="AR106" s="80" t="b">
        <v>0</v>
      </c>
      <c r="AS106" s="80" t="b">
        <v>1</v>
      </c>
      <c r="AT106" s="80" t="s">
        <v>872</v>
      </c>
      <c r="AU106" s="80">
        <v>33</v>
      </c>
      <c r="AV106" s="85" t="s">
        <v>1389</v>
      </c>
      <c r="AW106" s="80" t="b">
        <v>0</v>
      </c>
      <c r="AX106" s="80" t="s">
        <v>1411</v>
      </c>
      <c r="AY106" s="85" t="s">
        <v>1515</v>
      </c>
      <c r="AZ106" s="80" t="s">
        <v>66</v>
      </c>
      <c r="BA106" s="80" t="str">
        <f>REPLACE(INDEX(GroupVertices[Group],MATCH(Vertices[[#This Row],[Vertex]],GroupVertices[Vertex],0)),1,1,"")</f>
        <v>1</v>
      </c>
      <c r="BB106" s="48"/>
      <c r="BC106" s="48"/>
      <c r="BD106" s="48"/>
      <c r="BE106" s="48"/>
      <c r="BF106" s="48"/>
      <c r="BG106" s="48"/>
      <c r="BH106" s="121" t="s">
        <v>1867</v>
      </c>
      <c r="BI106" s="121" t="s">
        <v>1867</v>
      </c>
      <c r="BJ106" s="121" t="s">
        <v>1902</v>
      </c>
      <c r="BK106" s="121" t="s">
        <v>1902</v>
      </c>
      <c r="BL106" s="121">
        <v>0</v>
      </c>
      <c r="BM106" s="124">
        <v>0</v>
      </c>
      <c r="BN106" s="121">
        <v>1</v>
      </c>
      <c r="BO106" s="124">
        <v>2.7027027027027026</v>
      </c>
      <c r="BP106" s="121">
        <v>0</v>
      </c>
      <c r="BQ106" s="124">
        <v>0</v>
      </c>
      <c r="BR106" s="121">
        <v>36</v>
      </c>
      <c r="BS106" s="124">
        <v>97.29729729729729</v>
      </c>
      <c r="BT106" s="121">
        <v>37</v>
      </c>
      <c r="BU106" s="2"/>
      <c r="BV106" s="3"/>
      <c r="BW106" s="3"/>
      <c r="BX106" s="3"/>
      <c r="BY106" s="3"/>
    </row>
    <row r="107" spans="1:77" ht="41.45" customHeight="1">
      <c r="A107" s="66" t="s">
        <v>343</v>
      </c>
      <c r="C107" s="67"/>
      <c r="D107" s="67" t="s">
        <v>64</v>
      </c>
      <c r="E107" s="68">
        <v>176.12557943531394</v>
      </c>
      <c r="F107" s="70">
        <v>99.87691045235408</v>
      </c>
      <c r="G107" s="102" t="s">
        <v>524</v>
      </c>
      <c r="H107" s="67"/>
      <c r="I107" s="71" t="s">
        <v>343</v>
      </c>
      <c r="J107" s="72"/>
      <c r="K107" s="72"/>
      <c r="L107" s="71" t="s">
        <v>1648</v>
      </c>
      <c r="M107" s="75">
        <v>42.02164324546107</v>
      </c>
      <c r="N107" s="76">
        <v>4272.4228515625</v>
      </c>
      <c r="O107" s="76">
        <v>339.2806396484375</v>
      </c>
      <c r="P107" s="77"/>
      <c r="Q107" s="78"/>
      <c r="R107" s="78"/>
      <c r="S107" s="88"/>
      <c r="T107" s="48">
        <v>0</v>
      </c>
      <c r="U107" s="48">
        <v>1</v>
      </c>
      <c r="V107" s="49">
        <v>0</v>
      </c>
      <c r="W107" s="49">
        <v>0.003704</v>
      </c>
      <c r="X107" s="49">
        <v>0.006792</v>
      </c>
      <c r="Y107" s="49">
        <v>0.470422</v>
      </c>
      <c r="Z107" s="49">
        <v>0</v>
      </c>
      <c r="AA107" s="49">
        <v>0</v>
      </c>
      <c r="AB107" s="73">
        <v>107</v>
      </c>
      <c r="AC107" s="73"/>
      <c r="AD107" s="74"/>
      <c r="AE107" s="80" t="s">
        <v>1013</v>
      </c>
      <c r="AF107" s="80">
        <v>64</v>
      </c>
      <c r="AG107" s="80">
        <v>91</v>
      </c>
      <c r="AH107" s="80">
        <v>37</v>
      </c>
      <c r="AI107" s="80">
        <v>35</v>
      </c>
      <c r="AJ107" s="80"/>
      <c r="AK107" s="80" t="s">
        <v>1142</v>
      </c>
      <c r="AL107" s="80" t="s">
        <v>1229</v>
      </c>
      <c r="AM107" s="85" t="s">
        <v>1279</v>
      </c>
      <c r="AN107" s="80"/>
      <c r="AO107" s="82">
        <v>43392.37594907408</v>
      </c>
      <c r="AP107" s="85" t="s">
        <v>1364</v>
      </c>
      <c r="AQ107" s="80" t="b">
        <v>0</v>
      </c>
      <c r="AR107" s="80" t="b">
        <v>0</v>
      </c>
      <c r="AS107" s="80" t="b">
        <v>0</v>
      </c>
      <c r="AT107" s="80" t="s">
        <v>872</v>
      </c>
      <c r="AU107" s="80">
        <v>0</v>
      </c>
      <c r="AV107" s="85" t="s">
        <v>1389</v>
      </c>
      <c r="AW107" s="80" t="b">
        <v>0</v>
      </c>
      <c r="AX107" s="80" t="s">
        <v>1411</v>
      </c>
      <c r="AY107" s="85" t="s">
        <v>1516</v>
      </c>
      <c r="AZ107" s="80" t="s">
        <v>66</v>
      </c>
      <c r="BA107" s="80" t="str">
        <f>REPLACE(INDEX(GroupVertices[Group],MATCH(Vertices[[#This Row],[Vertex]],GroupVertices[Vertex],0)),1,1,"")</f>
        <v>1</v>
      </c>
      <c r="BB107" s="48"/>
      <c r="BC107" s="48"/>
      <c r="BD107" s="48"/>
      <c r="BE107" s="48"/>
      <c r="BF107" s="48"/>
      <c r="BG107" s="48"/>
      <c r="BH107" s="121" t="s">
        <v>1867</v>
      </c>
      <c r="BI107" s="121" t="s">
        <v>1867</v>
      </c>
      <c r="BJ107" s="121" t="s">
        <v>1902</v>
      </c>
      <c r="BK107" s="121" t="s">
        <v>1902</v>
      </c>
      <c r="BL107" s="121">
        <v>0</v>
      </c>
      <c r="BM107" s="124">
        <v>0</v>
      </c>
      <c r="BN107" s="121">
        <v>1</v>
      </c>
      <c r="BO107" s="124">
        <v>2.7027027027027026</v>
      </c>
      <c r="BP107" s="121">
        <v>0</v>
      </c>
      <c r="BQ107" s="124">
        <v>0</v>
      </c>
      <c r="BR107" s="121">
        <v>36</v>
      </c>
      <c r="BS107" s="124">
        <v>97.29729729729729</v>
      </c>
      <c r="BT107" s="121">
        <v>37</v>
      </c>
      <c r="BU107" s="2"/>
      <c r="BV107" s="3"/>
      <c r="BW107" s="3"/>
      <c r="BX107" s="3"/>
      <c r="BY107" s="3"/>
    </row>
    <row r="108" spans="1:77" ht="41.45" customHeight="1">
      <c r="A108" s="66" t="s">
        <v>344</v>
      </c>
      <c r="C108" s="67"/>
      <c r="D108" s="67" t="s">
        <v>64</v>
      </c>
      <c r="E108" s="68">
        <v>174.71302149178254</v>
      </c>
      <c r="F108" s="70">
        <v>99.88921940711867</v>
      </c>
      <c r="G108" s="102" t="s">
        <v>525</v>
      </c>
      <c r="H108" s="67"/>
      <c r="I108" s="71" t="s">
        <v>344</v>
      </c>
      <c r="J108" s="72"/>
      <c r="K108" s="72"/>
      <c r="L108" s="71" t="s">
        <v>1649</v>
      </c>
      <c r="M108" s="75">
        <v>37.91947892091497</v>
      </c>
      <c r="N108" s="76">
        <v>6266.26953125</v>
      </c>
      <c r="O108" s="76">
        <v>8360.619140625</v>
      </c>
      <c r="P108" s="77"/>
      <c r="Q108" s="78"/>
      <c r="R108" s="78"/>
      <c r="S108" s="88"/>
      <c r="T108" s="48">
        <v>0</v>
      </c>
      <c r="U108" s="48">
        <v>1</v>
      </c>
      <c r="V108" s="49">
        <v>0</v>
      </c>
      <c r="W108" s="49">
        <v>0.003704</v>
      </c>
      <c r="X108" s="49">
        <v>0.006792</v>
      </c>
      <c r="Y108" s="49">
        <v>0.470422</v>
      </c>
      <c r="Z108" s="49">
        <v>0</v>
      </c>
      <c r="AA108" s="49">
        <v>0</v>
      </c>
      <c r="AB108" s="73">
        <v>108</v>
      </c>
      <c r="AC108" s="73"/>
      <c r="AD108" s="74"/>
      <c r="AE108" s="80" t="s">
        <v>1014</v>
      </c>
      <c r="AF108" s="80">
        <v>164</v>
      </c>
      <c r="AG108" s="80">
        <v>87</v>
      </c>
      <c r="AH108" s="80">
        <v>72</v>
      </c>
      <c r="AI108" s="80">
        <v>147</v>
      </c>
      <c r="AJ108" s="80"/>
      <c r="AK108" s="80" t="s">
        <v>1143</v>
      </c>
      <c r="AL108" s="80"/>
      <c r="AM108" s="80"/>
      <c r="AN108" s="80"/>
      <c r="AO108" s="82">
        <v>43310.91625</v>
      </c>
      <c r="AP108" s="80"/>
      <c r="AQ108" s="80" t="b">
        <v>1</v>
      </c>
      <c r="AR108" s="80" t="b">
        <v>0</v>
      </c>
      <c r="AS108" s="80" t="b">
        <v>0</v>
      </c>
      <c r="AT108" s="80" t="s">
        <v>872</v>
      </c>
      <c r="AU108" s="80">
        <v>0</v>
      </c>
      <c r="AV108" s="80"/>
      <c r="AW108" s="80" t="b">
        <v>0</v>
      </c>
      <c r="AX108" s="80" t="s">
        <v>1411</v>
      </c>
      <c r="AY108" s="85" t="s">
        <v>1517</v>
      </c>
      <c r="AZ108" s="80" t="s">
        <v>66</v>
      </c>
      <c r="BA108" s="80" t="str">
        <f>REPLACE(INDEX(GroupVertices[Group],MATCH(Vertices[[#This Row],[Vertex]],GroupVertices[Vertex],0)),1,1,"")</f>
        <v>1</v>
      </c>
      <c r="BB108" s="48"/>
      <c r="BC108" s="48"/>
      <c r="BD108" s="48"/>
      <c r="BE108" s="48"/>
      <c r="BF108" s="48"/>
      <c r="BG108" s="48"/>
      <c r="BH108" s="121" t="s">
        <v>1867</v>
      </c>
      <c r="BI108" s="121" t="s">
        <v>1867</v>
      </c>
      <c r="BJ108" s="121" t="s">
        <v>1902</v>
      </c>
      <c r="BK108" s="121" t="s">
        <v>1902</v>
      </c>
      <c r="BL108" s="121">
        <v>0</v>
      </c>
      <c r="BM108" s="124">
        <v>0</v>
      </c>
      <c r="BN108" s="121">
        <v>1</v>
      </c>
      <c r="BO108" s="124">
        <v>2.7027027027027026</v>
      </c>
      <c r="BP108" s="121">
        <v>0</v>
      </c>
      <c r="BQ108" s="124">
        <v>0</v>
      </c>
      <c r="BR108" s="121">
        <v>36</v>
      </c>
      <c r="BS108" s="124">
        <v>97.29729729729729</v>
      </c>
      <c r="BT108" s="121">
        <v>37</v>
      </c>
      <c r="BU108" s="2"/>
      <c r="BV108" s="3"/>
      <c r="BW108" s="3"/>
      <c r="BX108" s="3"/>
      <c r="BY108" s="3"/>
    </row>
    <row r="109" spans="1:77" ht="41.45" customHeight="1">
      <c r="A109" s="66" t="s">
        <v>345</v>
      </c>
      <c r="C109" s="67"/>
      <c r="D109" s="67" t="s">
        <v>64</v>
      </c>
      <c r="E109" s="68">
        <v>171.18162663295408</v>
      </c>
      <c r="F109" s="70">
        <v>99.91999179403015</v>
      </c>
      <c r="G109" s="102" t="s">
        <v>526</v>
      </c>
      <c r="H109" s="67"/>
      <c r="I109" s="71" t="s">
        <v>345</v>
      </c>
      <c r="J109" s="72"/>
      <c r="K109" s="72"/>
      <c r="L109" s="71" t="s">
        <v>1650</v>
      </c>
      <c r="M109" s="75">
        <v>27.664068109549696</v>
      </c>
      <c r="N109" s="76">
        <v>4438.9912109375</v>
      </c>
      <c r="O109" s="76">
        <v>6280.166015625</v>
      </c>
      <c r="P109" s="77"/>
      <c r="Q109" s="78"/>
      <c r="R109" s="78"/>
      <c r="S109" s="88"/>
      <c r="T109" s="48">
        <v>0</v>
      </c>
      <c r="U109" s="48">
        <v>1</v>
      </c>
      <c r="V109" s="49">
        <v>0</v>
      </c>
      <c r="W109" s="49">
        <v>0.003704</v>
      </c>
      <c r="X109" s="49">
        <v>0.006792</v>
      </c>
      <c r="Y109" s="49">
        <v>0.470422</v>
      </c>
      <c r="Z109" s="49">
        <v>0</v>
      </c>
      <c r="AA109" s="49">
        <v>0</v>
      </c>
      <c r="AB109" s="73">
        <v>109</v>
      </c>
      <c r="AC109" s="73"/>
      <c r="AD109" s="74"/>
      <c r="AE109" s="80" t="s">
        <v>1015</v>
      </c>
      <c r="AF109" s="80">
        <v>110</v>
      </c>
      <c r="AG109" s="80">
        <v>77</v>
      </c>
      <c r="AH109" s="80">
        <v>109</v>
      </c>
      <c r="AI109" s="80">
        <v>381</v>
      </c>
      <c r="AJ109" s="80"/>
      <c r="AK109" s="80" t="s">
        <v>1144</v>
      </c>
      <c r="AL109" s="80" t="s">
        <v>884</v>
      </c>
      <c r="AM109" s="80"/>
      <c r="AN109" s="80"/>
      <c r="AO109" s="82">
        <v>40013.33298611111</v>
      </c>
      <c r="AP109" s="80"/>
      <c r="AQ109" s="80" t="b">
        <v>0</v>
      </c>
      <c r="AR109" s="80" t="b">
        <v>0</v>
      </c>
      <c r="AS109" s="80" t="b">
        <v>1</v>
      </c>
      <c r="AT109" s="80" t="s">
        <v>872</v>
      </c>
      <c r="AU109" s="80">
        <v>0</v>
      </c>
      <c r="AV109" s="85" t="s">
        <v>1389</v>
      </c>
      <c r="AW109" s="80" t="b">
        <v>0</v>
      </c>
      <c r="AX109" s="80" t="s">
        <v>1411</v>
      </c>
      <c r="AY109" s="85" t="s">
        <v>1518</v>
      </c>
      <c r="AZ109" s="80" t="s">
        <v>66</v>
      </c>
      <c r="BA109" s="80" t="str">
        <f>REPLACE(INDEX(GroupVertices[Group],MATCH(Vertices[[#This Row],[Vertex]],GroupVertices[Vertex],0)),1,1,"")</f>
        <v>1</v>
      </c>
      <c r="BB109" s="48"/>
      <c r="BC109" s="48"/>
      <c r="BD109" s="48"/>
      <c r="BE109" s="48"/>
      <c r="BF109" s="48"/>
      <c r="BG109" s="48"/>
      <c r="BH109" s="121" t="s">
        <v>1882</v>
      </c>
      <c r="BI109" s="121" t="s">
        <v>1895</v>
      </c>
      <c r="BJ109" s="121" t="s">
        <v>1915</v>
      </c>
      <c r="BK109" s="121" t="s">
        <v>1915</v>
      </c>
      <c r="BL109" s="121">
        <v>2</v>
      </c>
      <c r="BM109" s="124">
        <v>6.451612903225806</v>
      </c>
      <c r="BN109" s="121">
        <v>0</v>
      </c>
      <c r="BO109" s="124">
        <v>0</v>
      </c>
      <c r="BP109" s="121">
        <v>0</v>
      </c>
      <c r="BQ109" s="124">
        <v>0</v>
      </c>
      <c r="BR109" s="121">
        <v>29</v>
      </c>
      <c r="BS109" s="124">
        <v>93.54838709677419</v>
      </c>
      <c r="BT109" s="121">
        <v>31</v>
      </c>
      <c r="BU109" s="2"/>
      <c r="BV109" s="3"/>
      <c r="BW109" s="3"/>
      <c r="BX109" s="3"/>
      <c r="BY109" s="3"/>
    </row>
    <row r="110" spans="1:77" ht="41.45" customHeight="1">
      <c r="A110" s="66" t="s">
        <v>346</v>
      </c>
      <c r="C110" s="67"/>
      <c r="D110" s="67" t="s">
        <v>64</v>
      </c>
      <c r="E110" s="68">
        <v>314.2031184155078</v>
      </c>
      <c r="F110" s="70">
        <v>98.67371012411529</v>
      </c>
      <c r="G110" s="102" t="s">
        <v>527</v>
      </c>
      <c r="H110" s="67"/>
      <c r="I110" s="71" t="s">
        <v>346</v>
      </c>
      <c r="J110" s="72"/>
      <c r="K110" s="72"/>
      <c r="L110" s="71" t="s">
        <v>1651</v>
      </c>
      <c r="M110" s="75">
        <v>443.00820596984306</v>
      </c>
      <c r="N110" s="76">
        <v>6651.12255859375</v>
      </c>
      <c r="O110" s="76">
        <v>2341.987060546875</v>
      </c>
      <c r="P110" s="77"/>
      <c r="Q110" s="78"/>
      <c r="R110" s="78"/>
      <c r="S110" s="88"/>
      <c r="T110" s="48">
        <v>0</v>
      </c>
      <c r="U110" s="48">
        <v>1</v>
      </c>
      <c r="V110" s="49">
        <v>0</v>
      </c>
      <c r="W110" s="49">
        <v>0.003704</v>
      </c>
      <c r="X110" s="49">
        <v>0.006792</v>
      </c>
      <c r="Y110" s="49">
        <v>0.470422</v>
      </c>
      <c r="Z110" s="49">
        <v>0</v>
      </c>
      <c r="AA110" s="49">
        <v>0</v>
      </c>
      <c r="AB110" s="73">
        <v>110</v>
      </c>
      <c r="AC110" s="73"/>
      <c r="AD110" s="74"/>
      <c r="AE110" s="80" t="s">
        <v>1016</v>
      </c>
      <c r="AF110" s="80">
        <v>395</v>
      </c>
      <c r="AG110" s="80">
        <v>482</v>
      </c>
      <c r="AH110" s="80">
        <v>3025</v>
      </c>
      <c r="AI110" s="80">
        <v>3338</v>
      </c>
      <c r="AJ110" s="80"/>
      <c r="AK110" s="80" t="s">
        <v>1145</v>
      </c>
      <c r="AL110" s="80" t="s">
        <v>1225</v>
      </c>
      <c r="AM110" s="80"/>
      <c r="AN110" s="80"/>
      <c r="AO110" s="82">
        <v>41540.81422453704</v>
      </c>
      <c r="AP110" s="80"/>
      <c r="AQ110" s="80" t="b">
        <v>0</v>
      </c>
      <c r="AR110" s="80" t="b">
        <v>0</v>
      </c>
      <c r="AS110" s="80" t="b">
        <v>1</v>
      </c>
      <c r="AT110" s="80" t="s">
        <v>872</v>
      </c>
      <c r="AU110" s="80">
        <v>7</v>
      </c>
      <c r="AV110" s="85" t="s">
        <v>1389</v>
      </c>
      <c r="AW110" s="80" t="b">
        <v>0</v>
      </c>
      <c r="AX110" s="80" t="s">
        <v>1411</v>
      </c>
      <c r="AY110" s="85" t="s">
        <v>1519</v>
      </c>
      <c r="AZ110" s="80" t="s">
        <v>66</v>
      </c>
      <c r="BA110" s="80" t="str">
        <f>REPLACE(INDEX(GroupVertices[Group],MATCH(Vertices[[#This Row],[Vertex]],GroupVertices[Vertex],0)),1,1,"")</f>
        <v>1</v>
      </c>
      <c r="BB110" s="48"/>
      <c r="BC110" s="48"/>
      <c r="BD110" s="48"/>
      <c r="BE110" s="48"/>
      <c r="BF110" s="48"/>
      <c r="BG110" s="48"/>
      <c r="BH110" s="121" t="s">
        <v>1883</v>
      </c>
      <c r="BI110" s="121" t="s">
        <v>1896</v>
      </c>
      <c r="BJ110" s="121" t="s">
        <v>1916</v>
      </c>
      <c r="BK110" s="121" t="s">
        <v>1926</v>
      </c>
      <c r="BL110" s="121">
        <v>0</v>
      </c>
      <c r="BM110" s="124">
        <v>0</v>
      </c>
      <c r="BN110" s="121">
        <v>4</v>
      </c>
      <c r="BO110" s="124">
        <v>5.194805194805195</v>
      </c>
      <c r="BP110" s="121">
        <v>0</v>
      </c>
      <c r="BQ110" s="124">
        <v>0</v>
      </c>
      <c r="BR110" s="121">
        <v>73</v>
      </c>
      <c r="BS110" s="124">
        <v>94.8051948051948</v>
      </c>
      <c r="BT110" s="121">
        <v>77</v>
      </c>
      <c r="BU110" s="2"/>
      <c r="BV110" s="3"/>
      <c r="BW110" s="3"/>
      <c r="BX110" s="3"/>
      <c r="BY110" s="3"/>
    </row>
    <row r="111" spans="1:77" ht="41.45" customHeight="1">
      <c r="A111" s="66" t="s">
        <v>347</v>
      </c>
      <c r="C111" s="67"/>
      <c r="D111" s="67" t="s">
        <v>64</v>
      </c>
      <c r="E111" s="68">
        <v>207.55499367888748</v>
      </c>
      <c r="F111" s="70">
        <v>99.60303620884193</v>
      </c>
      <c r="G111" s="102" t="s">
        <v>528</v>
      </c>
      <c r="H111" s="67"/>
      <c r="I111" s="71" t="s">
        <v>347</v>
      </c>
      <c r="J111" s="72"/>
      <c r="K111" s="72"/>
      <c r="L111" s="71" t="s">
        <v>1652</v>
      </c>
      <c r="M111" s="75">
        <v>133.29479946661195</v>
      </c>
      <c r="N111" s="76">
        <v>6065.3115234375</v>
      </c>
      <c r="O111" s="76">
        <v>3060.602294921875</v>
      </c>
      <c r="P111" s="77"/>
      <c r="Q111" s="78"/>
      <c r="R111" s="78"/>
      <c r="S111" s="88"/>
      <c r="T111" s="48">
        <v>0</v>
      </c>
      <c r="U111" s="48">
        <v>1</v>
      </c>
      <c r="V111" s="49">
        <v>0</v>
      </c>
      <c r="W111" s="49">
        <v>0.003704</v>
      </c>
      <c r="X111" s="49">
        <v>0.006792</v>
      </c>
      <c r="Y111" s="49">
        <v>0.470422</v>
      </c>
      <c r="Z111" s="49">
        <v>0</v>
      </c>
      <c r="AA111" s="49">
        <v>0</v>
      </c>
      <c r="AB111" s="73">
        <v>111</v>
      </c>
      <c r="AC111" s="73"/>
      <c r="AD111" s="74"/>
      <c r="AE111" s="80" t="s">
        <v>1017</v>
      </c>
      <c r="AF111" s="80">
        <v>538</v>
      </c>
      <c r="AG111" s="80">
        <v>180</v>
      </c>
      <c r="AH111" s="80">
        <v>135</v>
      </c>
      <c r="AI111" s="80">
        <v>36</v>
      </c>
      <c r="AJ111" s="80"/>
      <c r="AK111" s="80" t="s">
        <v>1146</v>
      </c>
      <c r="AL111" s="80" t="s">
        <v>1230</v>
      </c>
      <c r="AM111" s="80"/>
      <c r="AN111" s="80"/>
      <c r="AO111" s="82">
        <v>41987.6027662037</v>
      </c>
      <c r="AP111" s="85" t="s">
        <v>1365</v>
      </c>
      <c r="AQ111" s="80" t="b">
        <v>0</v>
      </c>
      <c r="AR111" s="80" t="b">
        <v>0</v>
      </c>
      <c r="AS111" s="80" t="b">
        <v>1</v>
      </c>
      <c r="AT111" s="80" t="s">
        <v>872</v>
      </c>
      <c r="AU111" s="80">
        <v>2</v>
      </c>
      <c r="AV111" s="85" t="s">
        <v>1389</v>
      </c>
      <c r="AW111" s="80" t="b">
        <v>0</v>
      </c>
      <c r="AX111" s="80" t="s">
        <v>1411</v>
      </c>
      <c r="AY111" s="85" t="s">
        <v>1520</v>
      </c>
      <c r="AZ111" s="80" t="s">
        <v>66</v>
      </c>
      <c r="BA111" s="80" t="str">
        <f>REPLACE(INDEX(GroupVertices[Group],MATCH(Vertices[[#This Row],[Vertex]],GroupVertices[Vertex],0)),1,1,"")</f>
        <v>1</v>
      </c>
      <c r="BB111" s="48"/>
      <c r="BC111" s="48"/>
      <c r="BD111" s="48"/>
      <c r="BE111" s="48"/>
      <c r="BF111" s="48"/>
      <c r="BG111" s="48"/>
      <c r="BH111" s="121" t="s">
        <v>1867</v>
      </c>
      <c r="BI111" s="121" t="s">
        <v>1867</v>
      </c>
      <c r="BJ111" s="121" t="s">
        <v>1902</v>
      </c>
      <c r="BK111" s="121" t="s">
        <v>1902</v>
      </c>
      <c r="BL111" s="121">
        <v>0</v>
      </c>
      <c r="BM111" s="124">
        <v>0</v>
      </c>
      <c r="BN111" s="121">
        <v>1</v>
      </c>
      <c r="BO111" s="124">
        <v>2.7027027027027026</v>
      </c>
      <c r="BP111" s="121">
        <v>0</v>
      </c>
      <c r="BQ111" s="124">
        <v>0</v>
      </c>
      <c r="BR111" s="121">
        <v>36</v>
      </c>
      <c r="BS111" s="124">
        <v>97.29729729729729</v>
      </c>
      <c r="BT111" s="121">
        <v>37</v>
      </c>
      <c r="BU111" s="2"/>
      <c r="BV111" s="3"/>
      <c r="BW111" s="3"/>
      <c r="BX111" s="3"/>
      <c r="BY111" s="3"/>
    </row>
    <row r="112" spans="1:77" ht="41.45" customHeight="1">
      <c r="A112" s="66" t="s">
        <v>348</v>
      </c>
      <c r="C112" s="67"/>
      <c r="D112" s="67" t="s">
        <v>64</v>
      </c>
      <c r="E112" s="68">
        <v>253.81626632954067</v>
      </c>
      <c r="F112" s="70">
        <v>99.19991794030157</v>
      </c>
      <c r="G112" s="102" t="s">
        <v>529</v>
      </c>
      <c r="H112" s="67"/>
      <c r="I112" s="71" t="s">
        <v>348</v>
      </c>
      <c r="J112" s="72"/>
      <c r="K112" s="72"/>
      <c r="L112" s="71" t="s">
        <v>1653</v>
      </c>
      <c r="M112" s="75">
        <v>267.640681095497</v>
      </c>
      <c r="N112" s="76">
        <v>7539.35302734375</v>
      </c>
      <c r="O112" s="76">
        <v>2882.304931640625</v>
      </c>
      <c r="P112" s="77"/>
      <c r="Q112" s="78"/>
      <c r="R112" s="78"/>
      <c r="S112" s="88"/>
      <c r="T112" s="48">
        <v>0</v>
      </c>
      <c r="U112" s="48">
        <v>3</v>
      </c>
      <c r="V112" s="49">
        <v>0.285714</v>
      </c>
      <c r="W112" s="49">
        <v>0.003731</v>
      </c>
      <c r="X112" s="49">
        <v>0.008726</v>
      </c>
      <c r="Y112" s="49">
        <v>0.975076</v>
      </c>
      <c r="Z112" s="49">
        <v>0.3333333333333333</v>
      </c>
      <c r="AA112" s="49">
        <v>0</v>
      </c>
      <c r="AB112" s="73">
        <v>112</v>
      </c>
      <c r="AC112" s="73"/>
      <c r="AD112" s="74"/>
      <c r="AE112" s="80" t="s">
        <v>1018</v>
      </c>
      <c r="AF112" s="80">
        <v>934</v>
      </c>
      <c r="AG112" s="80">
        <v>311</v>
      </c>
      <c r="AH112" s="80">
        <v>2322</v>
      </c>
      <c r="AI112" s="80">
        <v>17149</v>
      </c>
      <c r="AJ112" s="80"/>
      <c r="AK112" s="80" t="s">
        <v>1147</v>
      </c>
      <c r="AL112" s="80" t="s">
        <v>1231</v>
      </c>
      <c r="AM112" s="80"/>
      <c r="AN112" s="80"/>
      <c r="AO112" s="82">
        <v>41647.68759259259</v>
      </c>
      <c r="AP112" s="85" t="s">
        <v>1366</v>
      </c>
      <c r="AQ112" s="80" t="b">
        <v>1</v>
      </c>
      <c r="AR112" s="80" t="b">
        <v>0</v>
      </c>
      <c r="AS112" s="80" t="b">
        <v>1</v>
      </c>
      <c r="AT112" s="80" t="s">
        <v>1386</v>
      </c>
      <c r="AU112" s="80">
        <v>17</v>
      </c>
      <c r="AV112" s="85" t="s">
        <v>1389</v>
      </c>
      <c r="AW112" s="80" t="b">
        <v>0</v>
      </c>
      <c r="AX112" s="80" t="s">
        <v>1411</v>
      </c>
      <c r="AY112" s="85" t="s">
        <v>1521</v>
      </c>
      <c r="AZ112" s="80" t="s">
        <v>66</v>
      </c>
      <c r="BA112" s="80" t="str">
        <f>REPLACE(INDEX(GroupVertices[Group],MATCH(Vertices[[#This Row],[Vertex]],GroupVertices[Vertex],0)),1,1,"")</f>
        <v>3</v>
      </c>
      <c r="BB112" s="48"/>
      <c r="BC112" s="48"/>
      <c r="BD112" s="48"/>
      <c r="BE112" s="48"/>
      <c r="BF112" s="48"/>
      <c r="BG112" s="48"/>
      <c r="BH112" s="121" t="s">
        <v>1883</v>
      </c>
      <c r="BI112" s="121" t="s">
        <v>1897</v>
      </c>
      <c r="BJ112" s="121" t="s">
        <v>1916</v>
      </c>
      <c r="BK112" s="121" t="s">
        <v>1916</v>
      </c>
      <c r="BL112" s="121">
        <v>1</v>
      </c>
      <c r="BM112" s="124">
        <v>1.0101010101010102</v>
      </c>
      <c r="BN112" s="121">
        <v>5</v>
      </c>
      <c r="BO112" s="124">
        <v>5.05050505050505</v>
      </c>
      <c r="BP112" s="121">
        <v>0</v>
      </c>
      <c r="BQ112" s="124">
        <v>0</v>
      </c>
      <c r="BR112" s="121">
        <v>93</v>
      </c>
      <c r="BS112" s="124">
        <v>93.93939393939394</v>
      </c>
      <c r="BT112" s="121">
        <v>99</v>
      </c>
      <c r="BU112" s="2"/>
      <c r="BV112" s="3"/>
      <c r="BW112" s="3"/>
      <c r="BX112" s="3"/>
      <c r="BY112" s="3"/>
    </row>
    <row r="113" spans="1:77" ht="41.45" customHeight="1">
      <c r="A113" s="66" t="s">
        <v>349</v>
      </c>
      <c r="C113" s="67"/>
      <c r="D113" s="67" t="s">
        <v>64</v>
      </c>
      <c r="E113" s="68">
        <v>1000</v>
      </c>
      <c r="F113" s="70">
        <v>92.24843573699867</v>
      </c>
      <c r="G113" s="102" t="s">
        <v>530</v>
      </c>
      <c r="H113" s="67"/>
      <c r="I113" s="71" t="s">
        <v>349</v>
      </c>
      <c r="J113" s="72"/>
      <c r="K113" s="72"/>
      <c r="L113" s="71" t="s">
        <v>1654</v>
      </c>
      <c r="M113" s="75">
        <v>2584.3379833829113</v>
      </c>
      <c r="N113" s="76">
        <v>5262.05224609375</v>
      </c>
      <c r="O113" s="76">
        <v>5810.79296875</v>
      </c>
      <c r="P113" s="77"/>
      <c r="Q113" s="78"/>
      <c r="R113" s="78"/>
      <c r="S113" s="88"/>
      <c r="T113" s="48">
        <v>0</v>
      </c>
      <c r="U113" s="48">
        <v>1</v>
      </c>
      <c r="V113" s="49">
        <v>0</v>
      </c>
      <c r="W113" s="49">
        <v>0.003704</v>
      </c>
      <c r="X113" s="49">
        <v>0.006792</v>
      </c>
      <c r="Y113" s="49">
        <v>0.470422</v>
      </c>
      <c r="Z113" s="49">
        <v>0</v>
      </c>
      <c r="AA113" s="49">
        <v>0</v>
      </c>
      <c r="AB113" s="73">
        <v>113</v>
      </c>
      <c r="AC113" s="73"/>
      <c r="AD113" s="74"/>
      <c r="AE113" s="80" t="s">
        <v>1019</v>
      </c>
      <c r="AF113" s="80">
        <v>2281</v>
      </c>
      <c r="AG113" s="80">
        <v>2570</v>
      </c>
      <c r="AH113" s="80">
        <v>3706</v>
      </c>
      <c r="AI113" s="80">
        <v>3712</v>
      </c>
      <c r="AJ113" s="80"/>
      <c r="AK113" s="80" t="s">
        <v>1148</v>
      </c>
      <c r="AL113" s="80" t="s">
        <v>1232</v>
      </c>
      <c r="AM113" s="85" t="s">
        <v>1280</v>
      </c>
      <c r="AN113" s="80"/>
      <c r="AO113" s="82">
        <v>42931.361342592594</v>
      </c>
      <c r="AP113" s="85" t="s">
        <v>1367</v>
      </c>
      <c r="AQ113" s="80" t="b">
        <v>0</v>
      </c>
      <c r="AR113" s="80" t="b">
        <v>0</v>
      </c>
      <c r="AS113" s="80" t="b">
        <v>0</v>
      </c>
      <c r="AT113" s="80" t="s">
        <v>872</v>
      </c>
      <c r="AU113" s="80">
        <v>12</v>
      </c>
      <c r="AV113" s="85" t="s">
        <v>1389</v>
      </c>
      <c r="AW113" s="80" t="b">
        <v>0</v>
      </c>
      <c r="AX113" s="80" t="s">
        <v>1411</v>
      </c>
      <c r="AY113" s="85" t="s">
        <v>1522</v>
      </c>
      <c r="AZ113" s="80" t="s">
        <v>66</v>
      </c>
      <c r="BA113" s="80" t="str">
        <f>REPLACE(INDEX(GroupVertices[Group],MATCH(Vertices[[#This Row],[Vertex]],GroupVertices[Vertex],0)),1,1,"")</f>
        <v>1</v>
      </c>
      <c r="BB113" s="48"/>
      <c r="BC113" s="48"/>
      <c r="BD113" s="48"/>
      <c r="BE113" s="48"/>
      <c r="BF113" s="48"/>
      <c r="BG113" s="48"/>
      <c r="BH113" s="121" t="s">
        <v>1867</v>
      </c>
      <c r="BI113" s="121" t="s">
        <v>1867</v>
      </c>
      <c r="BJ113" s="121" t="s">
        <v>1902</v>
      </c>
      <c r="BK113" s="121" t="s">
        <v>1902</v>
      </c>
      <c r="BL113" s="121">
        <v>0</v>
      </c>
      <c r="BM113" s="124">
        <v>0</v>
      </c>
      <c r="BN113" s="121">
        <v>1</v>
      </c>
      <c r="BO113" s="124">
        <v>2.7027027027027026</v>
      </c>
      <c r="BP113" s="121">
        <v>0</v>
      </c>
      <c r="BQ113" s="124">
        <v>0</v>
      </c>
      <c r="BR113" s="121">
        <v>36</v>
      </c>
      <c r="BS113" s="124">
        <v>97.29729729729729</v>
      </c>
      <c r="BT113" s="121">
        <v>37</v>
      </c>
      <c r="BU113" s="2"/>
      <c r="BV113" s="3"/>
      <c r="BW113" s="3"/>
      <c r="BX113" s="3"/>
      <c r="BY113" s="3"/>
    </row>
    <row r="114" spans="1:77" ht="41.45" customHeight="1">
      <c r="A114" s="66" t="s">
        <v>350</v>
      </c>
      <c r="C114" s="67"/>
      <c r="D114" s="67" t="s">
        <v>64</v>
      </c>
      <c r="E114" s="68">
        <v>1000</v>
      </c>
      <c r="F114" s="70">
        <v>85.93394194276335</v>
      </c>
      <c r="G114" s="102" t="s">
        <v>531</v>
      </c>
      <c r="H114" s="67"/>
      <c r="I114" s="71" t="s">
        <v>350</v>
      </c>
      <c r="J114" s="72"/>
      <c r="K114" s="72"/>
      <c r="L114" s="71" t="s">
        <v>1655</v>
      </c>
      <c r="M114" s="75">
        <v>4688.748281875064</v>
      </c>
      <c r="N114" s="76">
        <v>1008.4619750976562</v>
      </c>
      <c r="O114" s="76">
        <v>4187.86181640625</v>
      </c>
      <c r="P114" s="77"/>
      <c r="Q114" s="78"/>
      <c r="R114" s="78"/>
      <c r="S114" s="88"/>
      <c r="T114" s="48">
        <v>0</v>
      </c>
      <c r="U114" s="48">
        <v>1</v>
      </c>
      <c r="V114" s="49">
        <v>0</v>
      </c>
      <c r="W114" s="49">
        <v>0.003704</v>
      </c>
      <c r="X114" s="49">
        <v>0.006792</v>
      </c>
      <c r="Y114" s="49">
        <v>0.470422</v>
      </c>
      <c r="Z114" s="49">
        <v>0</v>
      </c>
      <c r="AA114" s="49">
        <v>0</v>
      </c>
      <c r="AB114" s="73">
        <v>114</v>
      </c>
      <c r="AC114" s="73"/>
      <c r="AD114" s="74"/>
      <c r="AE114" s="80" t="s">
        <v>1020</v>
      </c>
      <c r="AF114" s="80">
        <v>4573</v>
      </c>
      <c r="AG114" s="80">
        <v>4622</v>
      </c>
      <c r="AH114" s="80">
        <v>73193</v>
      </c>
      <c r="AI114" s="80">
        <v>279233</v>
      </c>
      <c r="AJ114" s="80"/>
      <c r="AK114" s="80" t="s">
        <v>1149</v>
      </c>
      <c r="AL114" s="80" t="s">
        <v>1233</v>
      </c>
      <c r="AM114" s="85" t="s">
        <v>1281</v>
      </c>
      <c r="AN114" s="80"/>
      <c r="AO114" s="82">
        <v>40735.696018518516</v>
      </c>
      <c r="AP114" s="85" t="s">
        <v>1368</v>
      </c>
      <c r="AQ114" s="80" t="b">
        <v>1</v>
      </c>
      <c r="AR114" s="80" t="b">
        <v>0</v>
      </c>
      <c r="AS114" s="80" t="b">
        <v>1</v>
      </c>
      <c r="AT114" s="80" t="s">
        <v>872</v>
      </c>
      <c r="AU114" s="80">
        <v>305</v>
      </c>
      <c r="AV114" s="85" t="s">
        <v>1389</v>
      </c>
      <c r="AW114" s="80" t="b">
        <v>0</v>
      </c>
      <c r="AX114" s="80" t="s">
        <v>1411</v>
      </c>
      <c r="AY114" s="85" t="s">
        <v>1523</v>
      </c>
      <c r="AZ114" s="80" t="s">
        <v>66</v>
      </c>
      <c r="BA114" s="80" t="str">
        <f>REPLACE(INDEX(GroupVertices[Group],MATCH(Vertices[[#This Row],[Vertex]],GroupVertices[Vertex],0)),1,1,"")</f>
        <v>1</v>
      </c>
      <c r="BB114" s="48"/>
      <c r="BC114" s="48"/>
      <c r="BD114" s="48"/>
      <c r="BE114" s="48"/>
      <c r="BF114" s="48"/>
      <c r="BG114" s="48"/>
      <c r="BH114" s="121" t="s">
        <v>1867</v>
      </c>
      <c r="BI114" s="121" t="s">
        <v>1867</v>
      </c>
      <c r="BJ114" s="121" t="s">
        <v>1902</v>
      </c>
      <c r="BK114" s="121" t="s">
        <v>1902</v>
      </c>
      <c r="BL114" s="121">
        <v>0</v>
      </c>
      <c r="BM114" s="124">
        <v>0</v>
      </c>
      <c r="BN114" s="121">
        <v>1</v>
      </c>
      <c r="BO114" s="124">
        <v>2.7027027027027026</v>
      </c>
      <c r="BP114" s="121">
        <v>0</v>
      </c>
      <c r="BQ114" s="124">
        <v>0</v>
      </c>
      <c r="BR114" s="121">
        <v>36</v>
      </c>
      <c r="BS114" s="124">
        <v>97.29729729729729</v>
      </c>
      <c r="BT114" s="121">
        <v>37</v>
      </c>
      <c r="BU114" s="2"/>
      <c r="BV114" s="3"/>
      <c r="BW114" s="3"/>
      <c r="BX114" s="3"/>
      <c r="BY114" s="3"/>
    </row>
    <row r="115" spans="1:77" ht="41.45" customHeight="1">
      <c r="A115" s="66" t="s">
        <v>351</v>
      </c>
      <c r="C115" s="67"/>
      <c r="D115" s="67" t="s">
        <v>64</v>
      </c>
      <c r="E115" s="68">
        <v>212.49894648124737</v>
      </c>
      <c r="F115" s="70">
        <v>99.55995486716586</v>
      </c>
      <c r="G115" s="102" t="s">
        <v>532</v>
      </c>
      <c r="H115" s="67"/>
      <c r="I115" s="71" t="s">
        <v>351</v>
      </c>
      <c r="J115" s="72"/>
      <c r="K115" s="72"/>
      <c r="L115" s="71" t="s">
        <v>1656</v>
      </c>
      <c r="M115" s="75">
        <v>147.65237460252334</v>
      </c>
      <c r="N115" s="76">
        <v>1647.9891357421875</v>
      </c>
      <c r="O115" s="76">
        <v>2175.861328125</v>
      </c>
      <c r="P115" s="77"/>
      <c r="Q115" s="78"/>
      <c r="R115" s="78"/>
      <c r="S115" s="88"/>
      <c r="T115" s="48">
        <v>0</v>
      </c>
      <c r="U115" s="48">
        <v>1</v>
      </c>
      <c r="V115" s="49">
        <v>0</v>
      </c>
      <c r="W115" s="49">
        <v>0.003704</v>
      </c>
      <c r="X115" s="49">
        <v>0.006792</v>
      </c>
      <c r="Y115" s="49">
        <v>0.470422</v>
      </c>
      <c r="Z115" s="49">
        <v>0</v>
      </c>
      <c r="AA115" s="49">
        <v>0</v>
      </c>
      <c r="AB115" s="73">
        <v>115</v>
      </c>
      <c r="AC115" s="73"/>
      <c r="AD115" s="74"/>
      <c r="AE115" s="80" t="s">
        <v>1021</v>
      </c>
      <c r="AF115" s="80">
        <v>582</v>
      </c>
      <c r="AG115" s="80">
        <v>194</v>
      </c>
      <c r="AH115" s="80">
        <v>469</v>
      </c>
      <c r="AI115" s="80">
        <v>1476</v>
      </c>
      <c r="AJ115" s="80"/>
      <c r="AK115" s="80" t="s">
        <v>1150</v>
      </c>
      <c r="AL115" s="80" t="s">
        <v>882</v>
      </c>
      <c r="AM115" s="85" t="s">
        <v>1282</v>
      </c>
      <c r="AN115" s="80"/>
      <c r="AO115" s="82">
        <v>42003.89796296296</v>
      </c>
      <c r="AP115" s="85" t="s">
        <v>1369</v>
      </c>
      <c r="AQ115" s="80" t="b">
        <v>1</v>
      </c>
      <c r="AR115" s="80" t="b">
        <v>0</v>
      </c>
      <c r="AS115" s="80" t="b">
        <v>1</v>
      </c>
      <c r="AT115" s="80" t="s">
        <v>872</v>
      </c>
      <c r="AU115" s="80">
        <v>2</v>
      </c>
      <c r="AV115" s="85" t="s">
        <v>1389</v>
      </c>
      <c r="AW115" s="80" t="b">
        <v>0</v>
      </c>
      <c r="AX115" s="80" t="s">
        <v>1411</v>
      </c>
      <c r="AY115" s="85" t="s">
        <v>1524</v>
      </c>
      <c r="AZ115" s="80" t="s">
        <v>66</v>
      </c>
      <c r="BA115" s="80" t="str">
        <f>REPLACE(INDEX(GroupVertices[Group],MATCH(Vertices[[#This Row],[Vertex]],GroupVertices[Vertex],0)),1,1,"")</f>
        <v>1</v>
      </c>
      <c r="BB115" s="48"/>
      <c r="BC115" s="48"/>
      <c r="BD115" s="48"/>
      <c r="BE115" s="48"/>
      <c r="BF115" s="48"/>
      <c r="BG115" s="48"/>
      <c r="BH115" s="121" t="s">
        <v>1867</v>
      </c>
      <c r="BI115" s="121" t="s">
        <v>1867</v>
      </c>
      <c r="BJ115" s="121" t="s">
        <v>1902</v>
      </c>
      <c r="BK115" s="121" t="s">
        <v>1902</v>
      </c>
      <c r="BL115" s="121">
        <v>0</v>
      </c>
      <c r="BM115" s="124">
        <v>0</v>
      </c>
      <c r="BN115" s="121">
        <v>1</v>
      </c>
      <c r="BO115" s="124">
        <v>2.7027027027027026</v>
      </c>
      <c r="BP115" s="121">
        <v>0</v>
      </c>
      <c r="BQ115" s="124">
        <v>0</v>
      </c>
      <c r="BR115" s="121">
        <v>36</v>
      </c>
      <c r="BS115" s="124">
        <v>97.29729729729729</v>
      </c>
      <c r="BT115" s="121">
        <v>37</v>
      </c>
      <c r="BU115" s="2"/>
      <c r="BV115" s="3"/>
      <c r="BW115" s="3"/>
      <c r="BX115" s="3"/>
      <c r="BY115" s="3"/>
    </row>
    <row r="116" spans="1:77" ht="41.45" customHeight="1">
      <c r="A116" s="66" t="s">
        <v>352</v>
      </c>
      <c r="C116" s="67"/>
      <c r="D116" s="67" t="s">
        <v>64</v>
      </c>
      <c r="E116" s="68">
        <v>236.5124315212811</v>
      </c>
      <c r="F116" s="70">
        <v>99.35070263616781</v>
      </c>
      <c r="G116" s="102" t="s">
        <v>533</v>
      </c>
      <c r="H116" s="67"/>
      <c r="I116" s="71" t="s">
        <v>352</v>
      </c>
      <c r="J116" s="72"/>
      <c r="K116" s="72"/>
      <c r="L116" s="71" t="s">
        <v>1657</v>
      </c>
      <c r="M116" s="75">
        <v>217.38916811980715</v>
      </c>
      <c r="N116" s="76">
        <v>1998.0950927734375</v>
      </c>
      <c r="O116" s="76">
        <v>4724.95166015625</v>
      </c>
      <c r="P116" s="77"/>
      <c r="Q116" s="78"/>
      <c r="R116" s="78"/>
      <c r="S116" s="88"/>
      <c r="T116" s="48">
        <v>0</v>
      </c>
      <c r="U116" s="48">
        <v>1</v>
      </c>
      <c r="V116" s="49">
        <v>0</v>
      </c>
      <c r="W116" s="49">
        <v>0.003704</v>
      </c>
      <c r="X116" s="49">
        <v>0.006792</v>
      </c>
      <c r="Y116" s="49">
        <v>0.470422</v>
      </c>
      <c r="Z116" s="49">
        <v>0</v>
      </c>
      <c r="AA116" s="49">
        <v>0</v>
      </c>
      <c r="AB116" s="73">
        <v>116</v>
      </c>
      <c r="AC116" s="73"/>
      <c r="AD116" s="74"/>
      <c r="AE116" s="80" t="s">
        <v>1022</v>
      </c>
      <c r="AF116" s="80">
        <v>516</v>
      </c>
      <c r="AG116" s="80">
        <v>262</v>
      </c>
      <c r="AH116" s="80">
        <v>4361</v>
      </c>
      <c r="AI116" s="80">
        <v>1517</v>
      </c>
      <c r="AJ116" s="80"/>
      <c r="AK116" s="80" t="s">
        <v>1151</v>
      </c>
      <c r="AL116" s="80" t="s">
        <v>1234</v>
      </c>
      <c r="AM116" s="80"/>
      <c r="AN116" s="80"/>
      <c r="AO116" s="82">
        <v>40302.841875</v>
      </c>
      <c r="AP116" s="85" t="s">
        <v>1370</v>
      </c>
      <c r="AQ116" s="80" t="b">
        <v>0</v>
      </c>
      <c r="AR116" s="80" t="b">
        <v>0</v>
      </c>
      <c r="AS116" s="80" t="b">
        <v>1</v>
      </c>
      <c r="AT116" s="80" t="s">
        <v>872</v>
      </c>
      <c r="AU116" s="80">
        <v>4</v>
      </c>
      <c r="AV116" s="85" t="s">
        <v>1396</v>
      </c>
      <c r="AW116" s="80" t="b">
        <v>0</v>
      </c>
      <c r="AX116" s="80" t="s">
        <v>1411</v>
      </c>
      <c r="AY116" s="85" t="s">
        <v>1525</v>
      </c>
      <c r="AZ116" s="80" t="s">
        <v>66</v>
      </c>
      <c r="BA116" s="80" t="str">
        <f>REPLACE(INDEX(GroupVertices[Group],MATCH(Vertices[[#This Row],[Vertex]],GroupVertices[Vertex],0)),1,1,"")</f>
        <v>1</v>
      </c>
      <c r="BB116" s="48"/>
      <c r="BC116" s="48"/>
      <c r="BD116" s="48"/>
      <c r="BE116" s="48"/>
      <c r="BF116" s="48"/>
      <c r="BG116" s="48"/>
      <c r="BH116" s="121" t="s">
        <v>1867</v>
      </c>
      <c r="BI116" s="121" t="s">
        <v>1867</v>
      </c>
      <c r="BJ116" s="121" t="s">
        <v>1902</v>
      </c>
      <c r="BK116" s="121" t="s">
        <v>1902</v>
      </c>
      <c r="BL116" s="121">
        <v>0</v>
      </c>
      <c r="BM116" s="124">
        <v>0</v>
      </c>
      <c r="BN116" s="121">
        <v>1</v>
      </c>
      <c r="BO116" s="124">
        <v>2.7027027027027026</v>
      </c>
      <c r="BP116" s="121">
        <v>0</v>
      </c>
      <c r="BQ116" s="124">
        <v>0</v>
      </c>
      <c r="BR116" s="121">
        <v>36</v>
      </c>
      <c r="BS116" s="124">
        <v>97.29729729729729</v>
      </c>
      <c r="BT116" s="121">
        <v>37</v>
      </c>
      <c r="BU116" s="2"/>
      <c r="BV116" s="3"/>
      <c r="BW116" s="3"/>
      <c r="BX116" s="3"/>
      <c r="BY116" s="3"/>
    </row>
    <row r="117" spans="1:77" ht="41.45" customHeight="1">
      <c r="A117" s="66" t="s">
        <v>353</v>
      </c>
      <c r="C117" s="67"/>
      <c r="D117" s="67" t="s">
        <v>64</v>
      </c>
      <c r="E117" s="68">
        <v>193.0762747576907</v>
      </c>
      <c r="F117" s="70">
        <v>99.729202995179</v>
      </c>
      <c r="G117" s="102" t="s">
        <v>534</v>
      </c>
      <c r="H117" s="67"/>
      <c r="I117" s="71" t="s">
        <v>353</v>
      </c>
      <c r="J117" s="72"/>
      <c r="K117" s="72"/>
      <c r="L117" s="71" t="s">
        <v>1658</v>
      </c>
      <c r="M117" s="75">
        <v>91.24761514001436</v>
      </c>
      <c r="N117" s="76">
        <v>5883.19091796875</v>
      </c>
      <c r="O117" s="76">
        <v>8772.0302734375</v>
      </c>
      <c r="P117" s="77"/>
      <c r="Q117" s="78"/>
      <c r="R117" s="78"/>
      <c r="S117" s="88"/>
      <c r="T117" s="48">
        <v>0</v>
      </c>
      <c r="U117" s="48">
        <v>1</v>
      </c>
      <c r="V117" s="49">
        <v>0</v>
      </c>
      <c r="W117" s="49">
        <v>0.003704</v>
      </c>
      <c r="X117" s="49">
        <v>0.006792</v>
      </c>
      <c r="Y117" s="49">
        <v>0.470422</v>
      </c>
      <c r="Z117" s="49">
        <v>0</v>
      </c>
      <c r="AA117" s="49">
        <v>0</v>
      </c>
      <c r="AB117" s="73">
        <v>117</v>
      </c>
      <c r="AC117" s="73"/>
      <c r="AD117" s="74"/>
      <c r="AE117" s="80" t="s">
        <v>1023</v>
      </c>
      <c r="AF117" s="80">
        <v>475</v>
      </c>
      <c r="AG117" s="80">
        <v>139</v>
      </c>
      <c r="AH117" s="80">
        <v>436</v>
      </c>
      <c r="AI117" s="80">
        <v>634</v>
      </c>
      <c r="AJ117" s="80"/>
      <c r="AK117" s="80" t="s">
        <v>1152</v>
      </c>
      <c r="AL117" s="80" t="s">
        <v>1193</v>
      </c>
      <c r="AM117" s="80"/>
      <c r="AN117" s="80"/>
      <c r="AO117" s="82">
        <v>40089.35581018519</v>
      </c>
      <c r="AP117" s="85" t="s">
        <v>1371</v>
      </c>
      <c r="AQ117" s="80" t="b">
        <v>1</v>
      </c>
      <c r="AR117" s="80" t="b">
        <v>0</v>
      </c>
      <c r="AS117" s="80" t="b">
        <v>0</v>
      </c>
      <c r="AT117" s="80" t="s">
        <v>872</v>
      </c>
      <c r="AU117" s="80">
        <v>1</v>
      </c>
      <c r="AV117" s="85" t="s">
        <v>1389</v>
      </c>
      <c r="AW117" s="80" t="b">
        <v>0</v>
      </c>
      <c r="AX117" s="80" t="s">
        <v>1411</v>
      </c>
      <c r="AY117" s="85" t="s">
        <v>1526</v>
      </c>
      <c r="AZ117" s="80" t="s">
        <v>66</v>
      </c>
      <c r="BA117" s="80" t="str">
        <f>REPLACE(INDEX(GroupVertices[Group],MATCH(Vertices[[#This Row],[Vertex]],GroupVertices[Vertex],0)),1,1,"")</f>
        <v>1</v>
      </c>
      <c r="BB117" s="48"/>
      <c r="BC117" s="48"/>
      <c r="BD117" s="48"/>
      <c r="BE117" s="48"/>
      <c r="BF117" s="48"/>
      <c r="BG117" s="48"/>
      <c r="BH117" s="121" t="s">
        <v>1867</v>
      </c>
      <c r="BI117" s="121" t="s">
        <v>1867</v>
      </c>
      <c r="BJ117" s="121" t="s">
        <v>1902</v>
      </c>
      <c r="BK117" s="121" t="s">
        <v>1902</v>
      </c>
      <c r="BL117" s="121">
        <v>0</v>
      </c>
      <c r="BM117" s="124">
        <v>0</v>
      </c>
      <c r="BN117" s="121">
        <v>1</v>
      </c>
      <c r="BO117" s="124">
        <v>2.7027027027027026</v>
      </c>
      <c r="BP117" s="121">
        <v>0</v>
      </c>
      <c r="BQ117" s="124">
        <v>0</v>
      </c>
      <c r="BR117" s="121">
        <v>36</v>
      </c>
      <c r="BS117" s="124">
        <v>97.29729729729729</v>
      </c>
      <c r="BT117" s="121">
        <v>37</v>
      </c>
      <c r="BU117" s="2"/>
      <c r="BV117" s="3"/>
      <c r="BW117" s="3"/>
      <c r="BX117" s="3"/>
      <c r="BY117" s="3"/>
    </row>
    <row r="118" spans="1:77" ht="41.45" customHeight="1">
      <c r="A118" s="66" t="s">
        <v>354</v>
      </c>
      <c r="C118" s="67"/>
      <c r="D118" s="67" t="s">
        <v>64</v>
      </c>
      <c r="E118" s="68">
        <v>210.02697008006743</v>
      </c>
      <c r="F118" s="70">
        <v>99.58149553800389</v>
      </c>
      <c r="G118" s="102" t="s">
        <v>535</v>
      </c>
      <c r="H118" s="67"/>
      <c r="I118" s="71" t="s">
        <v>354</v>
      </c>
      <c r="J118" s="72"/>
      <c r="K118" s="72"/>
      <c r="L118" s="71" t="s">
        <v>1659</v>
      </c>
      <c r="M118" s="75">
        <v>140.47358703456766</v>
      </c>
      <c r="N118" s="76">
        <v>4703.283203125</v>
      </c>
      <c r="O118" s="76">
        <v>1419.9261474609375</v>
      </c>
      <c r="P118" s="77"/>
      <c r="Q118" s="78"/>
      <c r="R118" s="78"/>
      <c r="S118" s="88"/>
      <c r="T118" s="48">
        <v>0</v>
      </c>
      <c r="U118" s="48">
        <v>1</v>
      </c>
      <c r="V118" s="49">
        <v>0</v>
      </c>
      <c r="W118" s="49">
        <v>0.003704</v>
      </c>
      <c r="X118" s="49">
        <v>0.006792</v>
      </c>
      <c r="Y118" s="49">
        <v>0.470422</v>
      </c>
      <c r="Z118" s="49">
        <v>0</v>
      </c>
      <c r="AA118" s="49">
        <v>0</v>
      </c>
      <c r="AB118" s="73">
        <v>118</v>
      </c>
      <c r="AC118" s="73"/>
      <c r="AD118" s="74"/>
      <c r="AE118" s="80" t="s">
        <v>1024</v>
      </c>
      <c r="AF118" s="80">
        <v>505</v>
      </c>
      <c r="AG118" s="80">
        <v>187</v>
      </c>
      <c r="AH118" s="80">
        <v>802</v>
      </c>
      <c r="AI118" s="80">
        <v>1605</v>
      </c>
      <c r="AJ118" s="80"/>
      <c r="AK118" s="80"/>
      <c r="AL118" s="80"/>
      <c r="AM118" s="80"/>
      <c r="AN118" s="80"/>
      <c r="AO118" s="82">
        <v>42111.838541666664</v>
      </c>
      <c r="AP118" s="85" t="s">
        <v>1372</v>
      </c>
      <c r="AQ118" s="80" t="b">
        <v>1</v>
      </c>
      <c r="AR118" s="80" t="b">
        <v>0</v>
      </c>
      <c r="AS118" s="80" t="b">
        <v>1</v>
      </c>
      <c r="AT118" s="80" t="s">
        <v>872</v>
      </c>
      <c r="AU118" s="80">
        <v>1</v>
      </c>
      <c r="AV118" s="85" t="s">
        <v>1389</v>
      </c>
      <c r="AW118" s="80" t="b">
        <v>0</v>
      </c>
      <c r="AX118" s="80" t="s">
        <v>1411</v>
      </c>
      <c r="AY118" s="85" t="s">
        <v>1527</v>
      </c>
      <c r="AZ118" s="80" t="s">
        <v>66</v>
      </c>
      <c r="BA118" s="80" t="str">
        <f>REPLACE(INDEX(GroupVertices[Group],MATCH(Vertices[[#This Row],[Vertex]],GroupVertices[Vertex],0)),1,1,"")</f>
        <v>1</v>
      </c>
      <c r="BB118" s="48"/>
      <c r="BC118" s="48"/>
      <c r="BD118" s="48"/>
      <c r="BE118" s="48"/>
      <c r="BF118" s="48"/>
      <c r="BG118" s="48"/>
      <c r="BH118" s="121" t="s">
        <v>1867</v>
      </c>
      <c r="BI118" s="121" t="s">
        <v>1867</v>
      </c>
      <c r="BJ118" s="121" t="s">
        <v>1902</v>
      </c>
      <c r="BK118" s="121" t="s">
        <v>1902</v>
      </c>
      <c r="BL118" s="121">
        <v>0</v>
      </c>
      <c r="BM118" s="124">
        <v>0</v>
      </c>
      <c r="BN118" s="121">
        <v>1</v>
      </c>
      <c r="BO118" s="124">
        <v>2.7027027027027026</v>
      </c>
      <c r="BP118" s="121">
        <v>0</v>
      </c>
      <c r="BQ118" s="124">
        <v>0</v>
      </c>
      <c r="BR118" s="121">
        <v>36</v>
      </c>
      <c r="BS118" s="124">
        <v>97.29729729729729</v>
      </c>
      <c r="BT118" s="121">
        <v>37</v>
      </c>
      <c r="BU118" s="2"/>
      <c r="BV118" s="3"/>
      <c r="BW118" s="3"/>
      <c r="BX118" s="3"/>
      <c r="BY118" s="3"/>
    </row>
    <row r="119" spans="1:77" ht="41.45" customHeight="1">
      <c r="A119" s="66" t="s">
        <v>355</v>
      </c>
      <c r="C119" s="67"/>
      <c r="D119" s="67" t="s">
        <v>64</v>
      </c>
      <c r="E119" s="68">
        <v>1000</v>
      </c>
      <c r="F119" s="70">
        <v>86.9217355626218</v>
      </c>
      <c r="G119" s="102" t="s">
        <v>536</v>
      </c>
      <c r="H119" s="67"/>
      <c r="I119" s="71" t="s">
        <v>355</v>
      </c>
      <c r="J119" s="72"/>
      <c r="K119" s="72"/>
      <c r="L119" s="71" t="s">
        <v>1660</v>
      </c>
      <c r="M119" s="75">
        <v>4359.549594830239</v>
      </c>
      <c r="N119" s="76">
        <v>5462.1201171875</v>
      </c>
      <c r="O119" s="76">
        <v>9110.46484375</v>
      </c>
      <c r="P119" s="77"/>
      <c r="Q119" s="78"/>
      <c r="R119" s="78"/>
      <c r="S119" s="88"/>
      <c r="T119" s="48">
        <v>0</v>
      </c>
      <c r="U119" s="48">
        <v>1</v>
      </c>
      <c r="V119" s="49">
        <v>0</v>
      </c>
      <c r="W119" s="49">
        <v>0.003704</v>
      </c>
      <c r="X119" s="49">
        <v>0.006792</v>
      </c>
      <c r="Y119" s="49">
        <v>0.470422</v>
      </c>
      <c r="Z119" s="49">
        <v>0</v>
      </c>
      <c r="AA119" s="49">
        <v>0</v>
      </c>
      <c r="AB119" s="73">
        <v>119</v>
      </c>
      <c r="AC119" s="73"/>
      <c r="AD119" s="74"/>
      <c r="AE119" s="80" t="s">
        <v>1025</v>
      </c>
      <c r="AF119" s="80">
        <v>266</v>
      </c>
      <c r="AG119" s="80">
        <v>4301</v>
      </c>
      <c r="AH119" s="80">
        <v>1731</v>
      </c>
      <c r="AI119" s="80">
        <v>184</v>
      </c>
      <c r="AJ119" s="80"/>
      <c r="AK119" s="80" t="s">
        <v>1153</v>
      </c>
      <c r="AL119" s="80"/>
      <c r="AM119" s="80"/>
      <c r="AN119" s="80"/>
      <c r="AO119" s="82">
        <v>41795.755960648145</v>
      </c>
      <c r="AP119" s="85" t="s">
        <v>1373</v>
      </c>
      <c r="AQ119" s="80" t="b">
        <v>1</v>
      </c>
      <c r="AR119" s="80" t="b">
        <v>0</v>
      </c>
      <c r="AS119" s="80" t="b">
        <v>0</v>
      </c>
      <c r="AT119" s="80" t="s">
        <v>872</v>
      </c>
      <c r="AU119" s="80">
        <v>38</v>
      </c>
      <c r="AV119" s="85" t="s">
        <v>1389</v>
      </c>
      <c r="AW119" s="80" t="b">
        <v>0</v>
      </c>
      <c r="AX119" s="80" t="s">
        <v>1411</v>
      </c>
      <c r="AY119" s="85" t="s">
        <v>1528</v>
      </c>
      <c r="AZ119" s="80" t="s">
        <v>66</v>
      </c>
      <c r="BA119" s="80" t="str">
        <f>REPLACE(INDEX(GroupVertices[Group],MATCH(Vertices[[#This Row],[Vertex]],GroupVertices[Vertex],0)),1,1,"")</f>
        <v>1</v>
      </c>
      <c r="BB119" s="48"/>
      <c r="BC119" s="48"/>
      <c r="BD119" s="48"/>
      <c r="BE119" s="48"/>
      <c r="BF119" s="48"/>
      <c r="BG119" s="48"/>
      <c r="BH119" s="121" t="s">
        <v>1867</v>
      </c>
      <c r="BI119" s="121" t="s">
        <v>1867</v>
      </c>
      <c r="BJ119" s="121" t="s">
        <v>1902</v>
      </c>
      <c r="BK119" s="121" t="s">
        <v>1902</v>
      </c>
      <c r="BL119" s="121">
        <v>0</v>
      </c>
      <c r="BM119" s="124">
        <v>0</v>
      </c>
      <c r="BN119" s="121">
        <v>1</v>
      </c>
      <c r="BO119" s="124">
        <v>2.7027027027027026</v>
      </c>
      <c r="BP119" s="121">
        <v>0</v>
      </c>
      <c r="BQ119" s="124">
        <v>0</v>
      </c>
      <c r="BR119" s="121">
        <v>36</v>
      </c>
      <c r="BS119" s="124">
        <v>97.29729729729729</v>
      </c>
      <c r="BT119" s="121">
        <v>37</v>
      </c>
      <c r="BU119" s="2"/>
      <c r="BV119" s="3"/>
      <c r="BW119" s="3"/>
      <c r="BX119" s="3"/>
      <c r="BY119" s="3"/>
    </row>
    <row r="120" spans="1:77" ht="41.45" customHeight="1">
      <c r="A120" s="66" t="s">
        <v>356</v>
      </c>
      <c r="C120" s="67"/>
      <c r="D120" s="67" t="s">
        <v>64</v>
      </c>
      <c r="E120" s="68">
        <v>535.2684365781711</v>
      </c>
      <c r="F120" s="70">
        <v>96.74735870345677</v>
      </c>
      <c r="G120" s="102" t="s">
        <v>537</v>
      </c>
      <c r="H120" s="67"/>
      <c r="I120" s="71" t="s">
        <v>356</v>
      </c>
      <c r="J120" s="72"/>
      <c r="K120" s="72"/>
      <c r="L120" s="71" t="s">
        <v>1661</v>
      </c>
      <c r="M120" s="75">
        <v>1084.996922761309</v>
      </c>
      <c r="N120" s="76">
        <v>4433.08154296875</v>
      </c>
      <c r="O120" s="76">
        <v>3870.46875</v>
      </c>
      <c r="P120" s="77"/>
      <c r="Q120" s="78"/>
      <c r="R120" s="78"/>
      <c r="S120" s="88"/>
      <c r="T120" s="48">
        <v>0</v>
      </c>
      <c r="U120" s="48">
        <v>1</v>
      </c>
      <c r="V120" s="49">
        <v>0</v>
      </c>
      <c r="W120" s="49">
        <v>0.003704</v>
      </c>
      <c r="X120" s="49">
        <v>0.006792</v>
      </c>
      <c r="Y120" s="49">
        <v>0.470422</v>
      </c>
      <c r="Z120" s="49">
        <v>0</v>
      </c>
      <c r="AA120" s="49">
        <v>0</v>
      </c>
      <c r="AB120" s="73">
        <v>120</v>
      </c>
      <c r="AC120" s="73"/>
      <c r="AD120" s="74"/>
      <c r="AE120" s="80" t="s">
        <v>1026</v>
      </c>
      <c r="AF120" s="80">
        <v>542</v>
      </c>
      <c r="AG120" s="80">
        <v>1108</v>
      </c>
      <c r="AH120" s="80">
        <v>1645</v>
      </c>
      <c r="AI120" s="80">
        <v>2927</v>
      </c>
      <c r="AJ120" s="80"/>
      <c r="AK120" s="80" t="s">
        <v>1154</v>
      </c>
      <c r="AL120" s="80" t="s">
        <v>1235</v>
      </c>
      <c r="AM120" s="80"/>
      <c r="AN120" s="80"/>
      <c r="AO120" s="82">
        <v>41172.7634375</v>
      </c>
      <c r="AP120" s="85" t="s">
        <v>1374</v>
      </c>
      <c r="AQ120" s="80" t="b">
        <v>1</v>
      </c>
      <c r="AR120" s="80" t="b">
        <v>0</v>
      </c>
      <c r="AS120" s="80" t="b">
        <v>0</v>
      </c>
      <c r="AT120" s="80" t="s">
        <v>872</v>
      </c>
      <c r="AU120" s="80">
        <v>14</v>
      </c>
      <c r="AV120" s="85" t="s">
        <v>1389</v>
      </c>
      <c r="AW120" s="80" t="b">
        <v>0</v>
      </c>
      <c r="AX120" s="80" t="s">
        <v>1411</v>
      </c>
      <c r="AY120" s="85" t="s">
        <v>1529</v>
      </c>
      <c r="AZ120" s="80" t="s">
        <v>66</v>
      </c>
      <c r="BA120" s="80" t="str">
        <f>REPLACE(INDEX(GroupVertices[Group],MATCH(Vertices[[#This Row],[Vertex]],GroupVertices[Vertex],0)),1,1,"")</f>
        <v>1</v>
      </c>
      <c r="BB120" s="48"/>
      <c r="BC120" s="48"/>
      <c r="BD120" s="48"/>
      <c r="BE120" s="48"/>
      <c r="BF120" s="48"/>
      <c r="BG120" s="48"/>
      <c r="BH120" s="121" t="s">
        <v>1867</v>
      </c>
      <c r="BI120" s="121" t="s">
        <v>1867</v>
      </c>
      <c r="BJ120" s="121" t="s">
        <v>1902</v>
      </c>
      <c r="BK120" s="121" t="s">
        <v>1902</v>
      </c>
      <c r="BL120" s="121">
        <v>0</v>
      </c>
      <c r="BM120" s="124">
        <v>0</v>
      </c>
      <c r="BN120" s="121">
        <v>1</v>
      </c>
      <c r="BO120" s="124">
        <v>2.7027027027027026</v>
      </c>
      <c r="BP120" s="121">
        <v>0</v>
      </c>
      <c r="BQ120" s="124">
        <v>0</v>
      </c>
      <c r="BR120" s="121">
        <v>36</v>
      </c>
      <c r="BS120" s="124">
        <v>97.29729729729729</v>
      </c>
      <c r="BT120" s="121">
        <v>37</v>
      </c>
      <c r="BU120" s="2"/>
      <c r="BV120" s="3"/>
      <c r="BW120" s="3"/>
      <c r="BX120" s="3"/>
      <c r="BY120" s="3"/>
    </row>
    <row r="121" spans="1:77" ht="41.45" customHeight="1">
      <c r="A121" s="66" t="s">
        <v>357</v>
      </c>
      <c r="C121" s="67"/>
      <c r="D121" s="67" t="s">
        <v>64</v>
      </c>
      <c r="E121" s="68">
        <v>281.00800674252</v>
      </c>
      <c r="F121" s="70">
        <v>98.96297056108318</v>
      </c>
      <c r="G121" s="102" t="s">
        <v>538</v>
      </c>
      <c r="H121" s="67"/>
      <c r="I121" s="71" t="s">
        <v>357</v>
      </c>
      <c r="J121" s="72"/>
      <c r="K121" s="72"/>
      <c r="L121" s="71" t="s">
        <v>1662</v>
      </c>
      <c r="M121" s="75">
        <v>346.6073443430095</v>
      </c>
      <c r="N121" s="76">
        <v>2882.013916015625</v>
      </c>
      <c r="O121" s="76">
        <v>7238.97265625</v>
      </c>
      <c r="P121" s="77"/>
      <c r="Q121" s="78"/>
      <c r="R121" s="78"/>
      <c r="S121" s="88"/>
      <c r="T121" s="48">
        <v>0</v>
      </c>
      <c r="U121" s="48">
        <v>1</v>
      </c>
      <c r="V121" s="49">
        <v>0</v>
      </c>
      <c r="W121" s="49">
        <v>0.003704</v>
      </c>
      <c r="X121" s="49">
        <v>0.006792</v>
      </c>
      <c r="Y121" s="49">
        <v>0.470422</v>
      </c>
      <c r="Z121" s="49">
        <v>0</v>
      </c>
      <c r="AA121" s="49">
        <v>0</v>
      </c>
      <c r="AB121" s="73">
        <v>121</v>
      </c>
      <c r="AC121" s="73"/>
      <c r="AD121" s="74"/>
      <c r="AE121" s="80" t="s">
        <v>1027</v>
      </c>
      <c r="AF121" s="80">
        <v>371</v>
      </c>
      <c r="AG121" s="80">
        <v>388</v>
      </c>
      <c r="AH121" s="80">
        <v>4144</v>
      </c>
      <c r="AI121" s="80">
        <v>4532</v>
      </c>
      <c r="AJ121" s="80"/>
      <c r="AK121" s="80" t="s">
        <v>1155</v>
      </c>
      <c r="AL121" s="80" t="s">
        <v>1235</v>
      </c>
      <c r="AM121" s="80"/>
      <c r="AN121" s="80"/>
      <c r="AO121" s="82">
        <v>42401.8221875</v>
      </c>
      <c r="AP121" s="85" t="s">
        <v>1375</v>
      </c>
      <c r="AQ121" s="80" t="b">
        <v>1</v>
      </c>
      <c r="AR121" s="80" t="b">
        <v>0</v>
      </c>
      <c r="AS121" s="80" t="b">
        <v>0</v>
      </c>
      <c r="AT121" s="80" t="s">
        <v>872</v>
      </c>
      <c r="AU121" s="80">
        <v>20</v>
      </c>
      <c r="AV121" s="80"/>
      <c r="AW121" s="80" t="b">
        <v>0</v>
      </c>
      <c r="AX121" s="80" t="s">
        <v>1411</v>
      </c>
      <c r="AY121" s="85" t="s">
        <v>1530</v>
      </c>
      <c r="AZ121" s="80" t="s">
        <v>66</v>
      </c>
      <c r="BA121" s="80" t="str">
        <f>REPLACE(INDEX(GroupVertices[Group],MATCH(Vertices[[#This Row],[Vertex]],GroupVertices[Vertex],0)),1,1,"")</f>
        <v>1</v>
      </c>
      <c r="BB121" s="48"/>
      <c r="BC121" s="48"/>
      <c r="BD121" s="48"/>
      <c r="BE121" s="48"/>
      <c r="BF121" s="48"/>
      <c r="BG121" s="48"/>
      <c r="BH121" s="121" t="s">
        <v>1867</v>
      </c>
      <c r="BI121" s="121" t="s">
        <v>1867</v>
      </c>
      <c r="BJ121" s="121" t="s">
        <v>1902</v>
      </c>
      <c r="BK121" s="121" t="s">
        <v>1902</v>
      </c>
      <c r="BL121" s="121">
        <v>0</v>
      </c>
      <c r="BM121" s="124">
        <v>0</v>
      </c>
      <c r="BN121" s="121">
        <v>1</v>
      </c>
      <c r="BO121" s="124">
        <v>2.7027027027027026</v>
      </c>
      <c r="BP121" s="121">
        <v>0</v>
      </c>
      <c r="BQ121" s="124">
        <v>0</v>
      </c>
      <c r="BR121" s="121">
        <v>36</v>
      </c>
      <c r="BS121" s="124">
        <v>97.29729729729729</v>
      </c>
      <c r="BT121" s="121">
        <v>37</v>
      </c>
      <c r="BU121" s="2"/>
      <c r="BV121" s="3"/>
      <c r="BW121" s="3"/>
      <c r="BX121" s="3"/>
      <c r="BY121" s="3"/>
    </row>
    <row r="122" spans="1:77" ht="41.45" customHeight="1">
      <c r="A122" s="66" t="s">
        <v>358</v>
      </c>
      <c r="C122" s="67"/>
      <c r="D122" s="67" t="s">
        <v>64</v>
      </c>
      <c r="E122" s="68">
        <v>176.4787189211968</v>
      </c>
      <c r="F122" s="70">
        <v>99.87383321366293</v>
      </c>
      <c r="G122" s="102" t="s">
        <v>539</v>
      </c>
      <c r="H122" s="67"/>
      <c r="I122" s="71" t="s">
        <v>358</v>
      </c>
      <c r="J122" s="72"/>
      <c r="K122" s="72"/>
      <c r="L122" s="71" t="s">
        <v>1663</v>
      </c>
      <c r="M122" s="75">
        <v>43.0471843265976</v>
      </c>
      <c r="N122" s="76">
        <v>2163.128173828125</v>
      </c>
      <c r="O122" s="76">
        <v>1562.931884765625</v>
      </c>
      <c r="P122" s="77"/>
      <c r="Q122" s="78"/>
      <c r="R122" s="78"/>
      <c r="S122" s="88"/>
      <c r="T122" s="48">
        <v>0</v>
      </c>
      <c r="U122" s="48">
        <v>1</v>
      </c>
      <c r="V122" s="49">
        <v>0</v>
      </c>
      <c r="W122" s="49">
        <v>0.003704</v>
      </c>
      <c r="X122" s="49">
        <v>0.006792</v>
      </c>
      <c r="Y122" s="49">
        <v>0.470422</v>
      </c>
      <c r="Z122" s="49">
        <v>0</v>
      </c>
      <c r="AA122" s="49">
        <v>0</v>
      </c>
      <c r="AB122" s="73">
        <v>122</v>
      </c>
      <c r="AC122" s="73"/>
      <c r="AD122" s="74"/>
      <c r="AE122" s="80" t="s">
        <v>1028</v>
      </c>
      <c r="AF122" s="80">
        <v>39</v>
      </c>
      <c r="AG122" s="80">
        <v>92</v>
      </c>
      <c r="AH122" s="80">
        <v>105</v>
      </c>
      <c r="AI122" s="80">
        <v>17</v>
      </c>
      <c r="AJ122" s="80"/>
      <c r="AK122" s="80" t="s">
        <v>1156</v>
      </c>
      <c r="AL122" s="80" t="s">
        <v>1236</v>
      </c>
      <c r="AM122" s="80"/>
      <c r="AN122" s="80"/>
      <c r="AO122" s="82">
        <v>43020.446435185186</v>
      </c>
      <c r="AP122" s="85" t="s">
        <v>1376</v>
      </c>
      <c r="AQ122" s="80" t="b">
        <v>1</v>
      </c>
      <c r="AR122" s="80" t="b">
        <v>0</v>
      </c>
      <c r="AS122" s="80" t="b">
        <v>0</v>
      </c>
      <c r="AT122" s="80" t="s">
        <v>1386</v>
      </c>
      <c r="AU122" s="80">
        <v>1</v>
      </c>
      <c r="AV122" s="80"/>
      <c r="AW122" s="80" t="b">
        <v>0</v>
      </c>
      <c r="AX122" s="80" t="s">
        <v>1411</v>
      </c>
      <c r="AY122" s="85" t="s">
        <v>1531</v>
      </c>
      <c r="AZ122" s="80" t="s">
        <v>66</v>
      </c>
      <c r="BA122" s="80" t="str">
        <f>REPLACE(INDEX(GroupVertices[Group],MATCH(Vertices[[#This Row],[Vertex]],GroupVertices[Vertex],0)),1,1,"")</f>
        <v>1</v>
      </c>
      <c r="BB122" s="48"/>
      <c r="BC122" s="48"/>
      <c r="BD122" s="48"/>
      <c r="BE122" s="48"/>
      <c r="BF122" s="48"/>
      <c r="BG122" s="48"/>
      <c r="BH122" s="121" t="s">
        <v>1867</v>
      </c>
      <c r="BI122" s="121" t="s">
        <v>1867</v>
      </c>
      <c r="BJ122" s="121" t="s">
        <v>1902</v>
      </c>
      <c r="BK122" s="121" t="s">
        <v>1902</v>
      </c>
      <c r="BL122" s="121">
        <v>0</v>
      </c>
      <c r="BM122" s="124">
        <v>0</v>
      </c>
      <c r="BN122" s="121">
        <v>1</v>
      </c>
      <c r="BO122" s="124">
        <v>2.7027027027027026</v>
      </c>
      <c r="BP122" s="121">
        <v>0</v>
      </c>
      <c r="BQ122" s="124">
        <v>0</v>
      </c>
      <c r="BR122" s="121">
        <v>36</v>
      </c>
      <c r="BS122" s="124">
        <v>97.29729729729729</v>
      </c>
      <c r="BT122" s="121">
        <v>37</v>
      </c>
      <c r="BU122" s="2"/>
      <c r="BV122" s="3"/>
      <c r="BW122" s="3"/>
      <c r="BX122" s="3"/>
      <c r="BY122" s="3"/>
    </row>
    <row r="123" spans="1:77" ht="41.45" customHeight="1">
      <c r="A123" s="66" t="s">
        <v>359</v>
      </c>
      <c r="C123" s="67"/>
      <c r="D123" s="67" t="s">
        <v>64</v>
      </c>
      <c r="E123" s="68">
        <v>162</v>
      </c>
      <c r="F123" s="70">
        <v>100</v>
      </c>
      <c r="G123" s="102" t="s">
        <v>540</v>
      </c>
      <c r="H123" s="67"/>
      <c r="I123" s="71" t="s">
        <v>359</v>
      </c>
      <c r="J123" s="72"/>
      <c r="K123" s="72"/>
      <c r="L123" s="71" t="s">
        <v>1664</v>
      </c>
      <c r="M123" s="75">
        <v>1</v>
      </c>
      <c r="N123" s="76">
        <v>9485.6826171875</v>
      </c>
      <c r="O123" s="76">
        <v>1326.7904052734375</v>
      </c>
      <c r="P123" s="77"/>
      <c r="Q123" s="78"/>
      <c r="R123" s="78"/>
      <c r="S123" s="88"/>
      <c r="T123" s="48">
        <v>0</v>
      </c>
      <c r="U123" s="48">
        <v>2</v>
      </c>
      <c r="V123" s="49">
        <v>260</v>
      </c>
      <c r="W123" s="49">
        <v>0.003731</v>
      </c>
      <c r="X123" s="49">
        <v>0.006839</v>
      </c>
      <c r="Y123" s="49">
        <v>0.93608</v>
      </c>
      <c r="Z123" s="49">
        <v>0</v>
      </c>
      <c r="AA123" s="49">
        <v>0</v>
      </c>
      <c r="AB123" s="73">
        <v>123</v>
      </c>
      <c r="AC123" s="73"/>
      <c r="AD123" s="74"/>
      <c r="AE123" s="80" t="s">
        <v>1029</v>
      </c>
      <c r="AF123" s="80">
        <v>116</v>
      </c>
      <c r="AG123" s="80">
        <v>51</v>
      </c>
      <c r="AH123" s="80">
        <v>357</v>
      </c>
      <c r="AI123" s="80">
        <v>225</v>
      </c>
      <c r="AJ123" s="80"/>
      <c r="AK123" s="80" t="s">
        <v>1157</v>
      </c>
      <c r="AL123" s="80"/>
      <c r="AM123" s="80"/>
      <c r="AN123" s="80"/>
      <c r="AO123" s="82">
        <v>42057.84195601852</v>
      </c>
      <c r="AP123" s="85" t="s">
        <v>1377</v>
      </c>
      <c r="AQ123" s="80" t="b">
        <v>1</v>
      </c>
      <c r="AR123" s="80" t="b">
        <v>0</v>
      </c>
      <c r="AS123" s="80" t="b">
        <v>0</v>
      </c>
      <c r="AT123" s="80" t="s">
        <v>1388</v>
      </c>
      <c r="AU123" s="80">
        <v>0</v>
      </c>
      <c r="AV123" s="85" t="s">
        <v>1389</v>
      </c>
      <c r="AW123" s="80" t="b">
        <v>0</v>
      </c>
      <c r="AX123" s="80" t="s">
        <v>1411</v>
      </c>
      <c r="AY123" s="85" t="s">
        <v>1532</v>
      </c>
      <c r="AZ123" s="80" t="s">
        <v>66</v>
      </c>
      <c r="BA123" s="80" t="str">
        <f>REPLACE(INDEX(GroupVertices[Group],MATCH(Vertices[[#This Row],[Vertex]],GroupVertices[Vertex],0)),1,1,"")</f>
        <v>5</v>
      </c>
      <c r="BB123" s="48"/>
      <c r="BC123" s="48"/>
      <c r="BD123" s="48"/>
      <c r="BE123" s="48"/>
      <c r="BF123" s="48"/>
      <c r="BG123" s="48"/>
      <c r="BH123" s="121" t="s">
        <v>1884</v>
      </c>
      <c r="BI123" s="121" t="s">
        <v>1884</v>
      </c>
      <c r="BJ123" s="121" t="s">
        <v>1917</v>
      </c>
      <c r="BK123" s="121" t="s">
        <v>1917</v>
      </c>
      <c r="BL123" s="121">
        <v>0</v>
      </c>
      <c r="BM123" s="124">
        <v>0</v>
      </c>
      <c r="BN123" s="121">
        <v>1</v>
      </c>
      <c r="BO123" s="124">
        <v>2.5</v>
      </c>
      <c r="BP123" s="121">
        <v>0</v>
      </c>
      <c r="BQ123" s="124">
        <v>0</v>
      </c>
      <c r="BR123" s="121">
        <v>39</v>
      </c>
      <c r="BS123" s="124">
        <v>97.5</v>
      </c>
      <c r="BT123" s="121">
        <v>40</v>
      </c>
      <c r="BU123" s="2"/>
      <c r="BV123" s="3"/>
      <c r="BW123" s="3"/>
      <c r="BX123" s="3"/>
      <c r="BY123" s="3"/>
    </row>
    <row r="124" spans="1:77" ht="41.45" customHeight="1">
      <c r="A124" s="66" t="s">
        <v>377</v>
      </c>
      <c r="C124" s="67"/>
      <c r="D124" s="67" t="s">
        <v>64</v>
      </c>
      <c r="E124" s="68">
        <v>300.4306784660767</v>
      </c>
      <c r="F124" s="70">
        <v>98.79372243307006</v>
      </c>
      <c r="G124" s="102" t="s">
        <v>1406</v>
      </c>
      <c r="H124" s="67"/>
      <c r="I124" s="71" t="s">
        <v>377</v>
      </c>
      <c r="J124" s="72"/>
      <c r="K124" s="72"/>
      <c r="L124" s="71" t="s">
        <v>1665</v>
      </c>
      <c r="M124" s="75">
        <v>403.0121038055185</v>
      </c>
      <c r="N124" s="76">
        <v>9485.6826171875</v>
      </c>
      <c r="O124" s="76">
        <v>662.021728515625</v>
      </c>
      <c r="P124" s="77"/>
      <c r="Q124" s="78"/>
      <c r="R124" s="78"/>
      <c r="S124" s="88"/>
      <c r="T124" s="48">
        <v>1</v>
      </c>
      <c r="U124" s="48">
        <v>0</v>
      </c>
      <c r="V124" s="49">
        <v>0</v>
      </c>
      <c r="W124" s="49">
        <v>0.002513</v>
      </c>
      <c r="X124" s="49">
        <v>0.000567</v>
      </c>
      <c r="Y124" s="49">
        <v>0.547834</v>
      </c>
      <c r="Z124" s="49">
        <v>0</v>
      </c>
      <c r="AA124" s="49">
        <v>0</v>
      </c>
      <c r="AB124" s="73">
        <v>124</v>
      </c>
      <c r="AC124" s="73"/>
      <c r="AD124" s="74"/>
      <c r="AE124" s="80" t="s">
        <v>1030</v>
      </c>
      <c r="AF124" s="80">
        <v>364</v>
      </c>
      <c r="AG124" s="80">
        <v>443</v>
      </c>
      <c r="AH124" s="80">
        <v>586</v>
      </c>
      <c r="AI124" s="80">
        <v>974</v>
      </c>
      <c r="AJ124" s="80"/>
      <c r="AK124" s="80" t="s">
        <v>1158</v>
      </c>
      <c r="AL124" s="80" t="s">
        <v>1195</v>
      </c>
      <c r="AM124" s="80"/>
      <c r="AN124" s="80"/>
      <c r="AO124" s="82">
        <v>41987.65759259259</v>
      </c>
      <c r="AP124" s="80"/>
      <c r="AQ124" s="80" t="b">
        <v>1</v>
      </c>
      <c r="AR124" s="80" t="b">
        <v>0</v>
      </c>
      <c r="AS124" s="80" t="b">
        <v>0</v>
      </c>
      <c r="AT124" s="80" t="s">
        <v>872</v>
      </c>
      <c r="AU124" s="80">
        <v>2</v>
      </c>
      <c r="AV124" s="85" t="s">
        <v>1389</v>
      </c>
      <c r="AW124" s="80" t="b">
        <v>0</v>
      </c>
      <c r="AX124" s="80" t="s">
        <v>1411</v>
      </c>
      <c r="AY124" s="85" t="s">
        <v>1533</v>
      </c>
      <c r="AZ124" s="80" t="s">
        <v>65</v>
      </c>
      <c r="BA124" s="80" t="str">
        <f>REPLACE(INDEX(GroupVertices[Group],MATCH(Vertices[[#This Row],[Vertex]],GroupVertices[Vertex],0)),1,1,"")</f>
        <v>5</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6" t="s">
        <v>360</v>
      </c>
      <c r="C125" s="67"/>
      <c r="D125" s="67" t="s">
        <v>64</v>
      </c>
      <c r="E125" s="68">
        <v>271.12010113780025</v>
      </c>
      <c r="F125" s="70">
        <v>99.04913324443532</v>
      </c>
      <c r="G125" s="102" t="s">
        <v>541</v>
      </c>
      <c r="H125" s="67"/>
      <c r="I125" s="71" t="s">
        <v>360</v>
      </c>
      <c r="J125" s="72"/>
      <c r="K125" s="72"/>
      <c r="L125" s="71" t="s">
        <v>1666</v>
      </c>
      <c r="M125" s="75">
        <v>317.8921940711868</v>
      </c>
      <c r="N125" s="76">
        <v>8955.0087890625</v>
      </c>
      <c r="O125" s="76">
        <v>9091.72265625</v>
      </c>
      <c r="P125" s="77"/>
      <c r="Q125" s="78"/>
      <c r="R125" s="78"/>
      <c r="S125" s="88"/>
      <c r="T125" s="48">
        <v>0</v>
      </c>
      <c r="U125" s="48">
        <v>3</v>
      </c>
      <c r="V125" s="49">
        <v>0</v>
      </c>
      <c r="W125" s="49">
        <v>0.003745</v>
      </c>
      <c r="X125" s="49">
        <v>0.008969</v>
      </c>
      <c r="Y125" s="49">
        <v>0.935944</v>
      </c>
      <c r="Z125" s="49">
        <v>0.6666666666666666</v>
      </c>
      <c r="AA125" s="49">
        <v>0</v>
      </c>
      <c r="AB125" s="73">
        <v>125</v>
      </c>
      <c r="AC125" s="73"/>
      <c r="AD125" s="74"/>
      <c r="AE125" s="80" t="s">
        <v>1031</v>
      </c>
      <c r="AF125" s="80">
        <v>546</v>
      </c>
      <c r="AG125" s="80">
        <v>360</v>
      </c>
      <c r="AH125" s="80">
        <v>199</v>
      </c>
      <c r="AI125" s="80">
        <v>58</v>
      </c>
      <c r="AJ125" s="80"/>
      <c r="AK125" s="80" t="s">
        <v>1159</v>
      </c>
      <c r="AL125" s="80"/>
      <c r="AM125" s="85" t="s">
        <v>1283</v>
      </c>
      <c r="AN125" s="80"/>
      <c r="AO125" s="82">
        <v>42671.800474537034</v>
      </c>
      <c r="AP125" s="85" t="s">
        <v>1378</v>
      </c>
      <c r="AQ125" s="80" t="b">
        <v>1</v>
      </c>
      <c r="AR125" s="80" t="b">
        <v>0</v>
      </c>
      <c r="AS125" s="80" t="b">
        <v>0</v>
      </c>
      <c r="AT125" s="80" t="s">
        <v>872</v>
      </c>
      <c r="AU125" s="80">
        <v>2</v>
      </c>
      <c r="AV125" s="80"/>
      <c r="AW125" s="80" t="b">
        <v>0</v>
      </c>
      <c r="AX125" s="80" t="s">
        <v>1411</v>
      </c>
      <c r="AY125" s="85" t="s">
        <v>1534</v>
      </c>
      <c r="AZ125" s="80" t="s">
        <v>66</v>
      </c>
      <c r="BA125" s="80" t="str">
        <f>REPLACE(INDEX(GroupVertices[Group],MATCH(Vertices[[#This Row],[Vertex]],GroupVertices[Vertex],0)),1,1,"")</f>
        <v>2</v>
      </c>
      <c r="BB125" s="48"/>
      <c r="BC125" s="48"/>
      <c r="BD125" s="48"/>
      <c r="BE125" s="48"/>
      <c r="BF125" s="48" t="s">
        <v>425</v>
      </c>
      <c r="BG125" s="48" t="s">
        <v>425</v>
      </c>
      <c r="BH125" s="121" t="s">
        <v>1885</v>
      </c>
      <c r="BI125" s="121" t="s">
        <v>1885</v>
      </c>
      <c r="BJ125" s="121" t="s">
        <v>1918</v>
      </c>
      <c r="BK125" s="121" t="s">
        <v>1918</v>
      </c>
      <c r="BL125" s="121">
        <v>1</v>
      </c>
      <c r="BM125" s="124">
        <v>1.9230769230769231</v>
      </c>
      <c r="BN125" s="121">
        <v>0</v>
      </c>
      <c r="BO125" s="124">
        <v>0</v>
      </c>
      <c r="BP125" s="121">
        <v>0</v>
      </c>
      <c r="BQ125" s="124">
        <v>0</v>
      </c>
      <c r="BR125" s="121">
        <v>51</v>
      </c>
      <c r="BS125" s="124">
        <v>98.07692307692308</v>
      </c>
      <c r="BT125" s="121">
        <v>52</v>
      </c>
      <c r="BU125" s="2"/>
      <c r="BV125" s="3"/>
      <c r="BW125" s="3"/>
      <c r="BX125" s="3"/>
      <c r="BY125" s="3"/>
    </row>
    <row r="126" spans="1:77" ht="41.45" customHeight="1">
      <c r="A126" s="66" t="s">
        <v>361</v>
      </c>
      <c r="C126" s="67"/>
      <c r="D126" s="67" t="s">
        <v>64</v>
      </c>
      <c r="E126" s="68">
        <v>201.9047619047619</v>
      </c>
      <c r="F126" s="70">
        <v>99.6522720279003</v>
      </c>
      <c r="G126" s="102" t="s">
        <v>542</v>
      </c>
      <c r="H126" s="67"/>
      <c r="I126" s="71" t="s">
        <v>361</v>
      </c>
      <c r="J126" s="72"/>
      <c r="K126" s="72"/>
      <c r="L126" s="71" t="s">
        <v>1667</v>
      </c>
      <c r="M126" s="75">
        <v>116.88614216842753</v>
      </c>
      <c r="N126" s="76">
        <v>8446.701171875</v>
      </c>
      <c r="O126" s="76">
        <v>8315.25</v>
      </c>
      <c r="P126" s="77"/>
      <c r="Q126" s="78"/>
      <c r="R126" s="78"/>
      <c r="S126" s="88"/>
      <c r="T126" s="48">
        <v>5</v>
      </c>
      <c r="U126" s="48">
        <v>5</v>
      </c>
      <c r="V126" s="49">
        <v>263.833333</v>
      </c>
      <c r="W126" s="49">
        <v>0.003846</v>
      </c>
      <c r="X126" s="49">
        <v>0.012209</v>
      </c>
      <c r="Y126" s="49">
        <v>1.975565</v>
      </c>
      <c r="Z126" s="49">
        <v>0.38095238095238093</v>
      </c>
      <c r="AA126" s="49">
        <v>0.42857142857142855</v>
      </c>
      <c r="AB126" s="73">
        <v>126</v>
      </c>
      <c r="AC126" s="73"/>
      <c r="AD126" s="74"/>
      <c r="AE126" s="80" t="s">
        <v>1032</v>
      </c>
      <c r="AF126" s="80">
        <v>344</v>
      </c>
      <c r="AG126" s="80">
        <v>164</v>
      </c>
      <c r="AH126" s="80">
        <v>399</v>
      </c>
      <c r="AI126" s="80">
        <v>677</v>
      </c>
      <c r="AJ126" s="80"/>
      <c r="AK126" s="80" t="s">
        <v>1160</v>
      </c>
      <c r="AL126" s="80"/>
      <c r="AM126" s="80"/>
      <c r="AN126" s="80"/>
      <c r="AO126" s="82">
        <v>41546.58047453704</v>
      </c>
      <c r="AP126" s="85" t="s">
        <v>1379</v>
      </c>
      <c r="AQ126" s="80" t="b">
        <v>1</v>
      </c>
      <c r="AR126" s="80" t="b">
        <v>0</v>
      </c>
      <c r="AS126" s="80" t="b">
        <v>0</v>
      </c>
      <c r="AT126" s="80" t="s">
        <v>872</v>
      </c>
      <c r="AU126" s="80">
        <v>0</v>
      </c>
      <c r="AV126" s="85" t="s">
        <v>1389</v>
      </c>
      <c r="AW126" s="80" t="b">
        <v>0</v>
      </c>
      <c r="AX126" s="80" t="s">
        <v>1411</v>
      </c>
      <c r="AY126" s="85" t="s">
        <v>1535</v>
      </c>
      <c r="AZ126" s="80" t="s">
        <v>66</v>
      </c>
      <c r="BA126" s="80" t="str">
        <f>REPLACE(INDEX(GroupVertices[Group],MATCH(Vertices[[#This Row],[Vertex]],GroupVertices[Vertex],0)),1,1,"")</f>
        <v>2</v>
      </c>
      <c r="BB126" s="48"/>
      <c r="BC126" s="48"/>
      <c r="BD126" s="48"/>
      <c r="BE126" s="48"/>
      <c r="BF126" s="48" t="s">
        <v>425</v>
      </c>
      <c r="BG126" s="48" t="s">
        <v>425</v>
      </c>
      <c r="BH126" s="121" t="s">
        <v>1886</v>
      </c>
      <c r="BI126" s="121" t="s">
        <v>1898</v>
      </c>
      <c r="BJ126" s="121" t="s">
        <v>1919</v>
      </c>
      <c r="BK126" s="121" t="s">
        <v>1919</v>
      </c>
      <c r="BL126" s="121">
        <v>4</v>
      </c>
      <c r="BM126" s="124">
        <v>2.150537634408602</v>
      </c>
      <c r="BN126" s="121">
        <v>6</v>
      </c>
      <c r="BO126" s="124">
        <v>3.225806451612903</v>
      </c>
      <c r="BP126" s="121">
        <v>0</v>
      </c>
      <c r="BQ126" s="124">
        <v>0</v>
      </c>
      <c r="BR126" s="121">
        <v>176</v>
      </c>
      <c r="BS126" s="124">
        <v>94.6236559139785</v>
      </c>
      <c r="BT126" s="121">
        <v>186</v>
      </c>
      <c r="BU126" s="2"/>
      <c r="BV126" s="3"/>
      <c r="BW126" s="3"/>
      <c r="BX126" s="3"/>
      <c r="BY126" s="3"/>
    </row>
    <row r="127" spans="1:77" ht="41.45" customHeight="1">
      <c r="A127" s="66" t="s">
        <v>378</v>
      </c>
      <c r="C127" s="67"/>
      <c r="D127" s="67" t="s">
        <v>64</v>
      </c>
      <c r="E127" s="68">
        <v>430.0328697850822</v>
      </c>
      <c r="F127" s="70">
        <v>97.66437583341882</v>
      </c>
      <c r="G127" s="102" t="s">
        <v>1407</v>
      </c>
      <c r="H127" s="67"/>
      <c r="I127" s="71" t="s">
        <v>378</v>
      </c>
      <c r="J127" s="72"/>
      <c r="K127" s="72"/>
      <c r="L127" s="71" t="s">
        <v>1668</v>
      </c>
      <c r="M127" s="75">
        <v>779.3856805826239</v>
      </c>
      <c r="N127" s="76">
        <v>8179.62744140625</v>
      </c>
      <c r="O127" s="76">
        <v>9669.3623046875</v>
      </c>
      <c r="P127" s="77"/>
      <c r="Q127" s="78"/>
      <c r="R127" s="78"/>
      <c r="S127" s="88"/>
      <c r="T127" s="48">
        <v>1</v>
      </c>
      <c r="U127" s="48">
        <v>0</v>
      </c>
      <c r="V127" s="49">
        <v>0</v>
      </c>
      <c r="W127" s="49">
        <v>0.002564</v>
      </c>
      <c r="X127" s="49">
        <v>0.001012</v>
      </c>
      <c r="Y127" s="49">
        <v>0.38989</v>
      </c>
      <c r="Z127" s="49">
        <v>0</v>
      </c>
      <c r="AA127" s="49">
        <v>0</v>
      </c>
      <c r="AB127" s="73">
        <v>127</v>
      </c>
      <c r="AC127" s="73"/>
      <c r="AD127" s="74"/>
      <c r="AE127" s="80" t="s">
        <v>1033</v>
      </c>
      <c r="AF127" s="80">
        <v>360</v>
      </c>
      <c r="AG127" s="80">
        <v>810</v>
      </c>
      <c r="AH127" s="80">
        <v>1047</v>
      </c>
      <c r="AI127" s="80">
        <v>291</v>
      </c>
      <c r="AJ127" s="80"/>
      <c r="AK127" s="80" t="s">
        <v>1161</v>
      </c>
      <c r="AL127" s="80" t="s">
        <v>1237</v>
      </c>
      <c r="AM127" s="85" t="s">
        <v>1284</v>
      </c>
      <c r="AN127" s="80"/>
      <c r="AO127" s="82">
        <v>42613.57686342593</v>
      </c>
      <c r="AP127" s="85" t="s">
        <v>1380</v>
      </c>
      <c r="AQ127" s="80" t="b">
        <v>0</v>
      </c>
      <c r="AR127" s="80" t="b">
        <v>0</v>
      </c>
      <c r="AS127" s="80" t="b">
        <v>0</v>
      </c>
      <c r="AT127" s="80" t="s">
        <v>872</v>
      </c>
      <c r="AU127" s="80">
        <v>9</v>
      </c>
      <c r="AV127" s="85" t="s">
        <v>1389</v>
      </c>
      <c r="AW127" s="80" t="b">
        <v>0</v>
      </c>
      <c r="AX127" s="80" t="s">
        <v>1411</v>
      </c>
      <c r="AY127" s="85" t="s">
        <v>1536</v>
      </c>
      <c r="AZ127" s="80" t="s">
        <v>65</v>
      </c>
      <c r="BA127" s="80" t="str">
        <f>REPLACE(INDEX(GroupVertices[Group],MATCH(Vertices[[#This Row],[Vertex]],GroupVertices[Vertex],0)),1,1,"")</f>
        <v>2</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6" t="s">
        <v>362</v>
      </c>
      <c r="C128" s="67"/>
      <c r="D128" s="67" t="s">
        <v>64</v>
      </c>
      <c r="E128" s="68">
        <v>301.1369574378424</v>
      </c>
      <c r="F128" s="70">
        <v>98.78756795568776</v>
      </c>
      <c r="G128" s="102" t="s">
        <v>543</v>
      </c>
      <c r="H128" s="67"/>
      <c r="I128" s="71" t="s">
        <v>362</v>
      </c>
      <c r="J128" s="72"/>
      <c r="K128" s="72"/>
      <c r="L128" s="71" t="s">
        <v>1669</v>
      </c>
      <c r="M128" s="75">
        <v>405.0631859677916</v>
      </c>
      <c r="N128" s="76">
        <v>2947.588134765625</v>
      </c>
      <c r="O128" s="76">
        <v>9546.150390625</v>
      </c>
      <c r="P128" s="77"/>
      <c r="Q128" s="78"/>
      <c r="R128" s="78"/>
      <c r="S128" s="88"/>
      <c r="T128" s="48">
        <v>0</v>
      </c>
      <c r="U128" s="48">
        <v>1</v>
      </c>
      <c r="V128" s="49">
        <v>0</v>
      </c>
      <c r="W128" s="49">
        <v>0.003704</v>
      </c>
      <c r="X128" s="49">
        <v>0.006792</v>
      </c>
      <c r="Y128" s="49">
        <v>0.470422</v>
      </c>
      <c r="Z128" s="49">
        <v>0</v>
      </c>
      <c r="AA128" s="49">
        <v>0</v>
      </c>
      <c r="AB128" s="73">
        <v>128</v>
      </c>
      <c r="AC128" s="73"/>
      <c r="AD128" s="74"/>
      <c r="AE128" s="80" t="s">
        <v>1034</v>
      </c>
      <c r="AF128" s="80">
        <v>262</v>
      </c>
      <c r="AG128" s="80">
        <v>445</v>
      </c>
      <c r="AH128" s="80">
        <v>11199</v>
      </c>
      <c r="AI128" s="80">
        <v>6345</v>
      </c>
      <c r="AJ128" s="80"/>
      <c r="AK128" s="80" t="s">
        <v>1162</v>
      </c>
      <c r="AL128" s="80" t="s">
        <v>1238</v>
      </c>
      <c r="AM128" s="80"/>
      <c r="AN128" s="80"/>
      <c r="AO128" s="82">
        <v>41864.329421296294</v>
      </c>
      <c r="AP128" s="85" t="s">
        <v>1381</v>
      </c>
      <c r="AQ128" s="80" t="b">
        <v>1</v>
      </c>
      <c r="AR128" s="80" t="b">
        <v>0</v>
      </c>
      <c r="AS128" s="80" t="b">
        <v>0</v>
      </c>
      <c r="AT128" s="80" t="s">
        <v>872</v>
      </c>
      <c r="AU128" s="80">
        <v>5</v>
      </c>
      <c r="AV128" s="85" t="s">
        <v>1389</v>
      </c>
      <c r="AW128" s="80" t="b">
        <v>0</v>
      </c>
      <c r="AX128" s="80" t="s">
        <v>1411</v>
      </c>
      <c r="AY128" s="85" t="s">
        <v>1537</v>
      </c>
      <c r="AZ128" s="80" t="s">
        <v>66</v>
      </c>
      <c r="BA128" s="80" t="str">
        <f>REPLACE(INDEX(GroupVertices[Group],MATCH(Vertices[[#This Row],[Vertex]],GroupVertices[Vertex],0)),1,1,"")</f>
        <v>1</v>
      </c>
      <c r="BB128" s="48"/>
      <c r="BC128" s="48"/>
      <c r="BD128" s="48"/>
      <c r="BE128" s="48"/>
      <c r="BF128" s="48"/>
      <c r="BG128" s="48"/>
      <c r="BH128" s="121" t="s">
        <v>1867</v>
      </c>
      <c r="BI128" s="121" t="s">
        <v>1867</v>
      </c>
      <c r="BJ128" s="121" t="s">
        <v>1902</v>
      </c>
      <c r="BK128" s="121" t="s">
        <v>1902</v>
      </c>
      <c r="BL128" s="121">
        <v>0</v>
      </c>
      <c r="BM128" s="124">
        <v>0</v>
      </c>
      <c r="BN128" s="121">
        <v>1</v>
      </c>
      <c r="BO128" s="124">
        <v>2.7027027027027026</v>
      </c>
      <c r="BP128" s="121">
        <v>0</v>
      </c>
      <c r="BQ128" s="124">
        <v>0</v>
      </c>
      <c r="BR128" s="121">
        <v>36</v>
      </c>
      <c r="BS128" s="124">
        <v>97.29729729729729</v>
      </c>
      <c r="BT128" s="121">
        <v>37</v>
      </c>
      <c r="BU128" s="2"/>
      <c r="BV128" s="3"/>
      <c r="BW128" s="3"/>
      <c r="BX128" s="3"/>
      <c r="BY128" s="3"/>
    </row>
    <row r="129" spans="1:77" ht="41.45" customHeight="1">
      <c r="A129" s="66" t="s">
        <v>363</v>
      </c>
      <c r="C129" s="67"/>
      <c r="D129" s="67" t="s">
        <v>64</v>
      </c>
      <c r="E129" s="68">
        <v>235.45301306363254</v>
      </c>
      <c r="F129" s="70">
        <v>99.35993435224125</v>
      </c>
      <c r="G129" s="102" t="s">
        <v>544</v>
      </c>
      <c r="H129" s="67"/>
      <c r="I129" s="71" t="s">
        <v>363</v>
      </c>
      <c r="J129" s="72"/>
      <c r="K129" s="72"/>
      <c r="L129" s="71" t="s">
        <v>1670</v>
      </c>
      <c r="M129" s="75">
        <v>214.31254487639757</v>
      </c>
      <c r="N129" s="76">
        <v>8185.080078125</v>
      </c>
      <c r="O129" s="76">
        <v>6852.47119140625</v>
      </c>
      <c r="P129" s="77"/>
      <c r="Q129" s="78"/>
      <c r="R129" s="78"/>
      <c r="S129" s="88"/>
      <c r="T129" s="48">
        <v>2</v>
      </c>
      <c r="U129" s="48">
        <v>12</v>
      </c>
      <c r="V129" s="49">
        <v>425.885714</v>
      </c>
      <c r="W129" s="49">
        <v>0.003922</v>
      </c>
      <c r="X129" s="49">
        <v>0.015257</v>
      </c>
      <c r="Y129" s="49">
        <v>3.193569</v>
      </c>
      <c r="Z129" s="49">
        <v>0.1893939393939394</v>
      </c>
      <c r="AA129" s="49">
        <v>0.16666666666666666</v>
      </c>
      <c r="AB129" s="73">
        <v>129</v>
      </c>
      <c r="AC129" s="73"/>
      <c r="AD129" s="74"/>
      <c r="AE129" s="80" t="s">
        <v>1035</v>
      </c>
      <c r="AF129" s="80">
        <v>242</v>
      </c>
      <c r="AG129" s="80">
        <v>259</v>
      </c>
      <c r="AH129" s="80">
        <v>686</v>
      </c>
      <c r="AI129" s="80">
        <v>945</v>
      </c>
      <c r="AJ129" s="80"/>
      <c r="AK129" s="80" t="s">
        <v>1163</v>
      </c>
      <c r="AL129" s="80" t="s">
        <v>1239</v>
      </c>
      <c r="AM129" s="80"/>
      <c r="AN129" s="80"/>
      <c r="AO129" s="82">
        <v>41000.85494212963</v>
      </c>
      <c r="AP129" s="80"/>
      <c r="AQ129" s="80" t="b">
        <v>1</v>
      </c>
      <c r="AR129" s="80" t="b">
        <v>0</v>
      </c>
      <c r="AS129" s="80" t="b">
        <v>0</v>
      </c>
      <c r="AT129" s="80" t="s">
        <v>872</v>
      </c>
      <c r="AU129" s="80">
        <v>2</v>
      </c>
      <c r="AV129" s="85" t="s">
        <v>1389</v>
      </c>
      <c r="AW129" s="80" t="b">
        <v>0</v>
      </c>
      <c r="AX129" s="80" t="s">
        <v>1411</v>
      </c>
      <c r="AY129" s="85" t="s">
        <v>1538</v>
      </c>
      <c r="AZ129" s="80" t="s">
        <v>66</v>
      </c>
      <c r="BA129" s="80" t="str">
        <f>REPLACE(INDEX(GroupVertices[Group],MATCH(Vertices[[#This Row],[Vertex]],GroupVertices[Vertex],0)),1,1,"")</f>
        <v>2</v>
      </c>
      <c r="BB129" s="48"/>
      <c r="BC129" s="48"/>
      <c r="BD129" s="48"/>
      <c r="BE129" s="48"/>
      <c r="BF129" s="48"/>
      <c r="BG129" s="48"/>
      <c r="BH129" s="121" t="s">
        <v>1887</v>
      </c>
      <c r="BI129" s="121" t="s">
        <v>1899</v>
      </c>
      <c r="BJ129" s="121" t="s">
        <v>1920</v>
      </c>
      <c r="BK129" s="121" t="s">
        <v>1927</v>
      </c>
      <c r="BL129" s="121">
        <v>3</v>
      </c>
      <c r="BM129" s="124">
        <v>2.586206896551724</v>
      </c>
      <c r="BN129" s="121">
        <v>3</v>
      </c>
      <c r="BO129" s="124">
        <v>2.586206896551724</v>
      </c>
      <c r="BP129" s="121">
        <v>0</v>
      </c>
      <c r="BQ129" s="124">
        <v>0</v>
      </c>
      <c r="BR129" s="121">
        <v>110</v>
      </c>
      <c r="BS129" s="124">
        <v>94.82758620689656</v>
      </c>
      <c r="BT129" s="121">
        <v>116</v>
      </c>
      <c r="BU129" s="2"/>
      <c r="BV129" s="3"/>
      <c r="BW129" s="3"/>
      <c r="BX129" s="3"/>
      <c r="BY129" s="3"/>
    </row>
    <row r="130" spans="1:77" ht="41.45" customHeight="1">
      <c r="A130" s="66" t="s">
        <v>364</v>
      </c>
      <c r="C130" s="67"/>
      <c r="D130" s="67" t="s">
        <v>64</v>
      </c>
      <c r="E130" s="68">
        <v>372.117994100295</v>
      </c>
      <c r="F130" s="70">
        <v>98.16904297876705</v>
      </c>
      <c r="G130" s="102" t="s">
        <v>545</v>
      </c>
      <c r="H130" s="67"/>
      <c r="I130" s="71" t="s">
        <v>364</v>
      </c>
      <c r="J130" s="72"/>
      <c r="K130" s="72"/>
      <c r="L130" s="71" t="s">
        <v>1671</v>
      </c>
      <c r="M130" s="75">
        <v>611.1969432762335</v>
      </c>
      <c r="N130" s="76">
        <v>7548.27099609375</v>
      </c>
      <c r="O130" s="76">
        <v>6420.2099609375</v>
      </c>
      <c r="P130" s="77"/>
      <c r="Q130" s="78"/>
      <c r="R130" s="78"/>
      <c r="S130" s="88"/>
      <c r="T130" s="48">
        <v>1</v>
      </c>
      <c r="U130" s="48">
        <v>3</v>
      </c>
      <c r="V130" s="49">
        <v>114.8</v>
      </c>
      <c r="W130" s="49">
        <v>0.003774</v>
      </c>
      <c r="X130" s="49">
        <v>0.008217</v>
      </c>
      <c r="Y130" s="49">
        <v>0.973781</v>
      </c>
      <c r="Z130" s="49">
        <v>0.3333333333333333</v>
      </c>
      <c r="AA130" s="49">
        <v>0.3333333333333333</v>
      </c>
      <c r="AB130" s="73">
        <v>130</v>
      </c>
      <c r="AC130" s="73"/>
      <c r="AD130" s="74"/>
      <c r="AE130" s="80" t="s">
        <v>1036</v>
      </c>
      <c r="AF130" s="80">
        <v>906</v>
      </c>
      <c r="AG130" s="80">
        <v>646</v>
      </c>
      <c r="AH130" s="80">
        <v>1173</v>
      </c>
      <c r="AI130" s="80">
        <v>2702</v>
      </c>
      <c r="AJ130" s="80"/>
      <c r="AK130" s="80" t="s">
        <v>1164</v>
      </c>
      <c r="AL130" s="80" t="s">
        <v>1182</v>
      </c>
      <c r="AM130" s="80"/>
      <c r="AN130" s="80"/>
      <c r="AO130" s="82">
        <v>42333.4346875</v>
      </c>
      <c r="AP130" s="80"/>
      <c r="AQ130" s="80" t="b">
        <v>0</v>
      </c>
      <c r="AR130" s="80" t="b">
        <v>0</v>
      </c>
      <c r="AS130" s="80" t="b">
        <v>1</v>
      </c>
      <c r="AT130" s="80" t="s">
        <v>872</v>
      </c>
      <c r="AU130" s="80">
        <v>10</v>
      </c>
      <c r="AV130" s="85" t="s">
        <v>1389</v>
      </c>
      <c r="AW130" s="80" t="b">
        <v>0</v>
      </c>
      <c r="AX130" s="80" t="s">
        <v>1411</v>
      </c>
      <c r="AY130" s="85" t="s">
        <v>1539</v>
      </c>
      <c r="AZ130" s="80" t="s">
        <v>66</v>
      </c>
      <c r="BA130" s="80" t="str">
        <f>REPLACE(INDEX(GroupVertices[Group],MATCH(Vertices[[#This Row],[Vertex]],GroupVertices[Vertex],0)),1,1,"")</f>
        <v>2</v>
      </c>
      <c r="BB130" s="48"/>
      <c r="BC130" s="48"/>
      <c r="BD130" s="48"/>
      <c r="BE130" s="48"/>
      <c r="BF130" s="48"/>
      <c r="BG130" s="48"/>
      <c r="BH130" s="121" t="s">
        <v>1888</v>
      </c>
      <c r="BI130" s="121" t="s">
        <v>1888</v>
      </c>
      <c r="BJ130" s="121" t="s">
        <v>1921</v>
      </c>
      <c r="BK130" s="121" t="s">
        <v>1921</v>
      </c>
      <c r="BL130" s="121">
        <v>0</v>
      </c>
      <c r="BM130" s="124">
        <v>0</v>
      </c>
      <c r="BN130" s="121">
        <v>0</v>
      </c>
      <c r="BO130" s="124">
        <v>0</v>
      </c>
      <c r="BP130" s="121">
        <v>0</v>
      </c>
      <c r="BQ130" s="124">
        <v>0</v>
      </c>
      <c r="BR130" s="121">
        <v>16</v>
      </c>
      <c r="BS130" s="124">
        <v>100</v>
      </c>
      <c r="BT130" s="121">
        <v>16</v>
      </c>
      <c r="BU130" s="2"/>
      <c r="BV130" s="3"/>
      <c r="BW130" s="3"/>
      <c r="BX130" s="3"/>
      <c r="BY130" s="3"/>
    </row>
    <row r="131" spans="1:77" ht="41.45" customHeight="1">
      <c r="A131" s="66" t="s">
        <v>379</v>
      </c>
      <c r="C131" s="67"/>
      <c r="D131" s="67" t="s">
        <v>64</v>
      </c>
      <c r="E131" s="68">
        <v>386.5967130214918</v>
      </c>
      <c r="F131" s="70">
        <v>98.04287619242999</v>
      </c>
      <c r="G131" s="102" t="s">
        <v>1408</v>
      </c>
      <c r="H131" s="67"/>
      <c r="I131" s="71" t="s">
        <v>379</v>
      </c>
      <c r="J131" s="72"/>
      <c r="K131" s="72"/>
      <c r="L131" s="71" t="s">
        <v>1672</v>
      </c>
      <c r="M131" s="75">
        <v>653.2441276028311</v>
      </c>
      <c r="N131" s="76">
        <v>7539.35302734375</v>
      </c>
      <c r="O131" s="76">
        <v>7231.009765625</v>
      </c>
      <c r="P131" s="77"/>
      <c r="Q131" s="78"/>
      <c r="R131" s="78"/>
      <c r="S131" s="88"/>
      <c r="T131" s="48">
        <v>2</v>
      </c>
      <c r="U131" s="48">
        <v>0</v>
      </c>
      <c r="V131" s="49">
        <v>0</v>
      </c>
      <c r="W131" s="49">
        <v>0.002604</v>
      </c>
      <c r="X131" s="49">
        <v>0.001945</v>
      </c>
      <c r="Y131" s="49">
        <v>0.652115</v>
      </c>
      <c r="Z131" s="49">
        <v>1</v>
      </c>
      <c r="AA131" s="49">
        <v>0</v>
      </c>
      <c r="AB131" s="73">
        <v>131</v>
      </c>
      <c r="AC131" s="73"/>
      <c r="AD131" s="74"/>
      <c r="AE131" s="80" t="s">
        <v>1037</v>
      </c>
      <c r="AF131" s="80">
        <v>45</v>
      </c>
      <c r="AG131" s="80">
        <v>687</v>
      </c>
      <c r="AH131" s="80">
        <v>94</v>
      </c>
      <c r="AI131" s="80">
        <v>202</v>
      </c>
      <c r="AJ131" s="80"/>
      <c r="AK131" s="80" t="s">
        <v>1165</v>
      </c>
      <c r="AL131" s="80" t="s">
        <v>1240</v>
      </c>
      <c r="AM131" s="80"/>
      <c r="AN131" s="80"/>
      <c r="AO131" s="82">
        <v>42723.49827546296</v>
      </c>
      <c r="AP131" s="85" t="s">
        <v>1382</v>
      </c>
      <c r="AQ131" s="80" t="b">
        <v>1</v>
      </c>
      <c r="AR131" s="80" t="b">
        <v>0</v>
      </c>
      <c r="AS131" s="80" t="b">
        <v>0</v>
      </c>
      <c r="AT131" s="80" t="s">
        <v>872</v>
      </c>
      <c r="AU131" s="80">
        <v>4</v>
      </c>
      <c r="AV131" s="80"/>
      <c r="AW131" s="80" t="b">
        <v>0</v>
      </c>
      <c r="AX131" s="80" t="s">
        <v>1411</v>
      </c>
      <c r="AY131" s="85" t="s">
        <v>1540</v>
      </c>
      <c r="AZ131" s="80" t="s">
        <v>65</v>
      </c>
      <c r="BA131" s="80" t="str">
        <f>REPLACE(INDEX(GroupVertices[Group],MATCH(Vertices[[#This Row],[Vertex]],GroupVertices[Vertex],0)),1,1,"")</f>
        <v>2</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6" t="s">
        <v>380</v>
      </c>
      <c r="C132" s="67"/>
      <c r="D132" s="67" t="s">
        <v>64</v>
      </c>
      <c r="E132" s="68">
        <v>208.96755162241888</v>
      </c>
      <c r="F132" s="70">
        <v>99.59072725407734</v>
      </c>
      <c r="G132" s="102" t="s">
        <v>1409</v>
      </c>
      <c r="H132" s="67"/>
      <c r="I132" s="71" t="s">
        <v>380</v>
      </c>
      <c r="J132" s="72"/>
      <c r="K132" s="72"/>
      <c r="L132" s="71" t="s">
        <v>1673</v>
      </c>
      <c r="M132" s="75">
        <v>137.39696379115807</v>
      </c>
      <c r="N132" s="76">
        <v>8341.9677734375</v>
      </c>
      <c r="O132" s="76">
        <v>5307.16162109375</v>
      </c>
      <c r="P132" s="77"/>
      <c r="Q132" s="78"/>
      <c r="R132" s="78"/>
      <c r="S132" s="88"/>
      <c r="T132" s="48">
        <v>2</v>
      </c>
      <c r="U132" s="48">
        <v>0</v>
      </c>
      <c r="V132" s="49">
        <v>0</v>
      </c>
      <c r="W132" s="49">
        <v>0.002618</v>
      </c>
      <c r="X132" s="49">
        <v>0.002476</v>
      </c>
      <c r="Y132" s="49">
        <v>0.597701</v>
      </c>
      <c r="Z132" s="49">
        <v>1</v>
      </c>
      <c r="AA132" s="49">
        <v>0</v>
      </c>
      <c r="AB132" s="73">
        <v>132</v>
      </c>
      <c r="AC132" s="73"/>
      <c r="AD132" s="74"/>
      <c r="AE132" s="80" t="s">
        <v>1038</v>
      </c>
      <c r="AF132" s="80">
        <v>644</v>
      </c>
      <c r="AG132" s="80">
        <v>184</v>
      </c>
      <c r="AH132" s="80">
        <v>130</v>
      </c>
      <c r="AI132" s="80">
        <v>153</v>
      </c>
      <c r="AJ132" s="80"/>
      <c r="AK132" s="80" t="s">
        <v>1166</v>
      </c>
      <c r="AL132" s="80" t="s">
        <v>1241</v>
      </c>
      <c r="AM132" s="80"/>
      <c r="AN132" s="80"/>
      <c r="AO132" s="82">
        <v>42890.302939814814</v>
      </c>
      <c r="AP132" s="85" t="s">
        <v>1383</v>
      </c>
      <c r="AQ132" s="80" t="b">
        <v>1</v>
      </c>
      <c r="AR132" s="80" t="b">
        <v>0</v>
      </c>
      <c r="AS132" s="80" t="b">
        <v>1</v>
      </c>
      <c r="AT132" s="80" t="s">
        <v>872</v>
      </c>
      <c r="AU132" s="80">
        <v>1</v>
      </c>
      <c r="AV132" s="80"/>
      <c r="AW132" s="80" t="b">
        <v>0</v>
      </c>
      <c r="AX132" s="80" t="s">
        <v>1411</v>
      </c>
      <c r="AY132" s="85" t="s">
        <v>1541</v>
      </c>
      <c r="AZ132" s="80" t="s">
        <v>65</v>
      </c>
      <c r="BA132" s="80" t="str">
        <f>REPLACE(INDEX(GroupVertices[Group],MATCH(Vertices[[#This Row],[Vertex]],GroupVertices[Vertex],0)),1,1,"")</f>
        <v>2</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6" t="s">
        <v>381</v>
      </c>
      <c r="C133" s="67"/>
      <c r="D133" s="67" t="s">
        <v>64</v>
      </c>
      <c r="E133" s="68">
        <v>220.26801517067003</v>
      </c>
      <c r="F133" s="70">
        <v>99.49225561596062</v>
      </c>
      <c r="G133" s="102" t="s">
        <v>1410</v>
      </c>
      <c r="H133" s="67"/>
      <c r="I133" s="71" t="s">
        <v>381</v>
      </c>
      <c r="J133" s="72"/>
      <c r="K133" s="72"/>
      <c r="L133" s="71" t="s">
        <v>1674</v>
      </c>
      <c r="M133" s="75">
        <v>170.21427838752692</v>
      </c>
      <c r="N133" s="76">
        <v>8085.30322265625</v>
      </c>
      <c r="O133" s="76">
        <v>5756.7255859375</v>
      </c>
      <c r="P133" s="77"/>
      <c r="Q133" s="78"/>
      <c r="R133" s="78"/>
      <c r="S133" s="88"/>
      <c r="T133" s="48">
        <v>2</v>
      </c>
      <c r="U133" s="48">
        <v>0</v>
      </c>
      <c r="V133" s="49">
        <v>0</v>
      </c>
      <c r="W133" s="49">
        <v>0.002618</v>
      </c>
      <c r="X133" s="49">
        <v>0.002476</v>
      </c>
      <c r="Y133" s="49">
        <v>0.597701</v>
      </c>
      <c r="Z133" s="49">
        <v>1</v>
      </c>
      <c r="AA133" s="49">
        <v>0</v>
      </c>
      <c r="AB133" s="73">
        <v>133</v>
      </c>
      <c r="AC133" s="73"/>
      <c r="AD133" s="74"/>
      <c r="AE133" s="80" t="s">
        <v>1039</v>
      </c>
      <c r="AF133" s="80">
        <v>17</v>
      </c>
      <c r="AG133" s="80">
        <v>216</v>
      </c>
      <c r="AH133" s="80">
        <v>200</v>
      </c>
      <c r="AI133" s="80">
        <v>90</v>
      </c>
      <c r="AJ133" s="80"/>
      <c r="AK133" s="80" t="s">
        <v>1167</v>
      </c>
      <c r="AL133" s="80" t="s">
        <v>1210</v>
      </c>
      <c r="AM133" s="80"/>
      <c r="AN133" s="80"/>
      <c r="AO133" s="82">
        <v>42922.413773148146</v>
      </c>
      <c r="AP133" s="85" t="s">
        <v>1384</v>
      </c>
      <c r="AQ133" s="80" t="b">
        <v>1</v>
      </c>
      <c r="AR133" s="80" t="b">
        <v>0</v>
      </c>
      <c r="AS133" s="80" t="b">
        <v>0</v>
      </c>
      <c r="AT133" s="80" t="s">
        <v>1386</v>
      </c>
      <c r="AU133" s="80">
        <v>2</v>
      </c>
      <c r="AV133" s="80"/>
      <c r="AW133" s="80" t="b">
        <v>0</v>
      </c>
      <c r="AX133" s="80" t="s">
        <v>1411</v>
      </c>
      <c r="AY133" s="85" t="s">
        <v>1542</v>
      </c>
      <c r="AZ133" s="80" t="s">
        <v>65</v>
      </c>
      <c r="BA133" s="80" t="str">
        <f>REPLACE(INDEX(GroupVertices[Group],MATCH(Vertices[[#This Row],[Vertex]],GroupVertices[Vertex],0)),1,1,"")</f>
        <v>2</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89" t="s">
        <v>367</v>
      </c>
      <c r="C134" s="90"/>
      <c r="D134" s="90" t="s">
        <v>64</v>
      </c>
      <c r="E134" s="91">
        <v>317.0282343025706</v>
      </c>
      <c r="F134" s="92">
        <v>98.6490922145861</v>
      </c>
      <c r="G134" s="103" t="s">
        <v>548</v>
      </c>
      <c r="H134" s="90"/>
      <c r="I134" s="93" t="s">
        <v>367</v>
      </c>
      <c r="J134" s="94"/>
      <c r="K134" s="94"/>
      <c r="L134" s="93" t="s">
        <v>1675</v>
      </c>
      <c r="M134" s="95">
        <v>451.21253461893525</v>
      </c>
      <c r="N134" s="96">
        <v>8261.8779296875</v>
      </c>
      <c r="O134" s="96">
        <v>7781.24658203125</v>
      </c>
      <c r="P134" s="97"/>
      <c r="Q134" s="98"/>
      <c r="R134" s="98"/>
      <c r="S134" s="99"/>
      <c r="T134" s="48">
        <v>4</v>
      </c>
      <c r="U134" s="48">
        <v>4</v>
      </c>
      <c r="V134" s="49">
        <v>0</v>
      </c>
      <c r="W134" s="49">
        <v>0.003817</v>
      </c>
      <c r="X134" s="49">
        <v>0.011445</v>
      </c>
      <c r="Y134" s="49">
        <v>1.383645</v>
      </c>
      <c r="Z134" s="49">
        <v>0.7</v>
      </c>
      <c r="AA134" s="49">
        <v>0.6</v>
      </c>
      <c r="AB134" s="100">
        <v>134</v>
      </c>
      <c r="AC134" s="100"/>
      <c r="AD134" s="101"/>
      <c r="AE134" s="80" t="s">
        <v>1040</v>
      </c>
      <c r="AF134" s="80">
        <v>203</v>
      </c>
      <c r="AG134" s="80">
        <v>490</v>
      </c>
      <c r="AH134" s="80">
        <v>5078</v>
      </c>
      <c r="AI134" s="80">
        <v>4723</v>
      </c>
      <c r="AJ134" s="80"/>
      <c r="AK134" s="80" t="s">
        <v>1168</v>
      </c>
      <c r="AL134" s="80" t="s">
        <v>1242</v>
      </c>
      <c r="AM134" s="80"/>
      <c r="AN134" s="80"/>
      <c r="AO134" s="82">
        <v>39849.462847222225</v>
      </c>
      <c r="AP134" s="85" t="s">
        <v>1385</v>
      </c>
      <c r="AQ134" s="80" t="b">
        <v>0</v>
      </c>
      <c r="AR134" s="80" t="b">
        <v>0</v>
      </c>
      <c r="AS134" s="80" t="b">
        <v>1</v>
      </c>
      <c r="AT134" s="80" t="s">
        <v>872</v>
      </c>
      <c r="AU134" s="80">
        <v>9</v>
      </c>
      <c r="AV134" s="85" t="s">
        <v>1389</v>
      </c>
      <c r="AW134" s="80" t="b">
        <v>0</v>
      </c>
      <c r="AX134" s="80" t="s">
        <v>1411</v>
      </c>
      <c r="AY134" s="85" t="s">
        <v>1543</v>
      </c>
      <c r="AZ134" s="80" t="s">
        <v>66</v>
      </c>
      <c r="BA134" s="80" t="str">
        <f>REPLACE(INDEX(GroupVertices[Group],MATCH(Vertices[[#This Row],[Vertex]],GroupVertices[Vertex],0)),1,1,"")</f>
        <v>2</v>
      </c>
      <c r="BB134" s="48"/>
      <c r="BC134" s="48"/>
      <c r="BD134" s="48"/>
      <c r="BE134" s="48"/>
      <c r="BF134" s="48"/>
      <c r="BG134" s="48"/>
      <c r="BH134" s="121" t="s">
        <v>1889</v>
      </c>
      <c r="BI134" s="121" t="s">
        <v>1900</v>
      </c>
      <c r="BJ134" s="121" t="s">
        <v>1922</v>
      </c>
      <c r="BK134" s="121" t="s">
        <v>1928</v>
      </c>
      <c r="BL134" s="121">
        <v>4</v>
      </c>
      <c r="BM134" s="124">
        <v>3.6036036036036037</v>
      </c>
      <c r="BN134" s="121">
        <v>0</v>
      </c>
      <c r="BO134" s="124">
        <v>0</v>
      </c>
      <c r="BP134" s="121">
        <v>0</v>
      </c>
      <c r="BQ134" s="124">
        <v>0</v>
      </c>
      <c r="BR134" s="121">
        <v>107</v>
      </c>
      <c r="BS134" s="124">
        <v>96.3963963963964</v>
      </c>
      <c r="BT134" s="121">
        <v>111</v>
      </c>
      <c r="BU134" s="2"/>
      <c r="BV134" s="3"/>
      <c r="BW134" s="3"/>
      <c r="BX134" s="3"/>
      <c r="BY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4"/>
    <dataValidation allowBlank="1" showInputMessage="1" promptTitle="Vertex Tooltip" prompt="Enter optional text that will pop up when the mouse is hovered over the vertex." errorTitle="Invalid Vertex Image Key" sqref="L3:L13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4"/>
    <dataValidation allowBlank="1" showInputMessage="1" promptTitle="Vertex Label Fill Color" prompt="To select an optional fill color for the Label shape, right-click and select Select Color on the right-click menu." sqref="J3:J134"/>
    <dataValidation allowBlank="1" showInputMessage="1" promptTitle="Vertex Image File" prompt="Enter the path to an image file.  Hover over the column header for examples." errorTitle="Invalid Vertex Image Key" sqref="G3:G134"/>
    <dataValidation allowBlank="1" showInputMessage="1" promptTitle="Vertex Color" prompt="To select an optional vertex color, right-click and select Select Color on the right-click menu." sqref="C3:C134"/>
    <dataValidation allowBlank="1" showInputMessage="1" promptTitle="Vertex Opacity" prompt="Enter an optional vertex opacity between 0 (transparent) and 100 (opaque)." errorTitle="Invalid Vertex Opacity" error="The optional vertex opacity must be a whole number between 0 and 10." sqref="F3:F134"/>
    <dataValidation type="list" allowBlank="1" showInputMessage="1" showErrorMessage="1" promptTitle="Vertex Shape" prompt="Select an optional vertex shape." errorTitle="Invalid Vertex Shape" error="You have entered an invalid vertex shape.  Try selecting from the drop-down list instead." sqref="D3:D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4">
      <formula1>ValidVertexLabelPositions</formula1>
    </dataValidation>
    <dataValidation allowBlank="1" showInputMessage="1" showErrorMessage="1" promptTitle="Vertex Name" prompt="Enter the name of the vertex." sqref="A3:A134"/>
  </dataValidations>
  <hyperlinks>
    <hyperlink ref="AM3" r:id="rId1" display="https://t.co/4sBrEk0gHe"/>
    <hyperlink ref="AM6" r:id="rId2" display="https://t.co/qdOMfK4qyj"/>
    <hyperlink ref="AM14" r:id="rId3" display="https://t.co/QMMmdTQOEu"/>
    <hyperlink ref="AM15" r:id="rId4" display="https://t.co/hYYkjF3uY8"/>
    <hyperlink ref="AM16" r:id="rId5" display="https://t.co/uA9yaZYef6"/>
    <hyperlink ref="AM17" r:id="rId6" display="https://t.co/JRqBVPjq2u"/>
    <hyperlink ref="AM19" r:id="rId7" display="https://t.co/nehEzir8aV"/>
    <hyperlink ref="AM23" r:id="rId8" display="https://t.co/szGXhQBdG5"/>
    <hyperlink ref="AM25" r:id="rId9" display="https://t.co/aRSIuOWSyH"/>
    <hyperlink ref="AM26" r:id="rId10" display="https://t.co/Ovb7dN2yoX"/>
    <hyperlink ref="AM30" r:id="rId11" display="https://t.co/lmJBmOJaBQ"/>
    <hyperlink ref="AM35" r:id="rId12" display="https://t.co/z4GNmImj9R"/>
    <hyperlink ref="AM37" r:id="rId13" display="https://t.co/eIhP0LSR3m"/>
    <hyperlink ref="AM47" r:id="rId14" display="https://t.co/z5vpk7NU6v"/>
    <hyperlink ref="AM57" r:id="rId15" display="http://t.co/Zc4UyB3Ibh"/>
    <hyperlink ref="AM58" r:id="rId16" display="https://t.co/z4uMKrKtQP"/>
    <hyperlink ref="AM59" r:id="rId17" display="https://t.co/0XZX3tPUg2"/>
    <hyperlink ref="AM60" r:id="rId18" display="http://t.co/PobAK0hGdM"/>
    <hyperlink ref="AM62" r:id="rId19" display="https://t.co/OEsqH0AV4B"/>
    <hyperlink ref="AM65" r:id="rId20" display="https://t.co/dckO97y2RX"/>
    <hyperlink ref="AM69" r:id="rId21" display="https://t.co/KvUSAn5el5"/>
    <hyperlink ref="AM71" r:id="rId22" display="https://t.co/0UnaVGDe2z"/>
    <hyperlink ref="AM72" r:id="rId23" display="http://t.co/Uv3o0XjLFG"/>
    <hyperlink ref="AM73" r:id="rId24" display="http://t.co/jdxslgejaB"/>
    <hyperlink ref="AM74" r:id="rId25" display="https://t.co/XeagVXHCKc"/>
    <hyperlink ref="AM79" r:id="rId26" display="https://t.co/fVjS4RJWZe"/>
    <hyperlink ref="AM84" r:id="rId27" display="https://t.co/O8BDodkOMd"/>
    <hyperlink ref="AM85" r:id="rId28" display="https://t.co/F8VooSAwHv"/>
    <hyperlink ref="AM87" r:id="rId29" display="https://t.co/5TBxEu3Ouo"/>
    <hyperlink ref="AM88" r:id="rId30" display="https://t.co/sx2SR5f6gD"/>
    <hyperlink ref="AM89" r:id="rId31" display="https://t.co/eFiZHg8oAC"/>
    <hyperlink ref="AM91" r:id="rId32" display="https://t.co/plBV55jVOB"/>
    <hyperlink ref="AM95" r:id="rId33" display="https://t.co/4dyizzfgwQ"/>
    <hyperlink ref="AM99" r:id="rId34" display="https://t.co/OIfUdZa3Qu"/>
    <hyperlink ref="AM103" r:id="rId35" display="https://t.co/FwyB9sb8AQ"/>
    <hyperlink ref="AM104" r:id="rId36" display="https://t.co/0XZX3tPUg2"/>
    <hyperlink ref="AM106" r:id="rId37" display="https://t.co/KH3j8VHBRo"/>
    <hyperlink ref="AM107" r:id="rId38" display="https://t.co/pKE1kA9Pog"/>
    <hyperlink ref="AM113" r:id="rId39" display="https://t.co/CAS77HlITe"/>
    <hyperlink ref="AM114" r:id="rId40" display="https://t.co/5tChO3isQQ"/>
    <hyperlink ref="AM115" r:id="rId41" display="https://t.co/TidGoAB806"/>
    <hyperlink ref="AM125" r:id="rId42" display="https://t.co/eABdW1qTXq"/>
    <hyperlink ref="AM127" r:id="rId43" display="https://t.co/9uX4Y3an2P"/>
    <hyperlink ref="AP4" r:id="rId44" display="https://pbs.twimg.com/profile_banners/1054637592426278918/1541527783"/>
    <hyperlink ref="AP5" r:id="rId45" display="https://pbs.twimg.com/profile_banners/431645544/1400016185"/>
    <hyperlink ref="AP6" r:id="rId46" display="https://pbs.twimg.com/profile_banners/2377450349/1508242372"/>
    <hyperlink ref="AP7" r:id="rId47" display="https://pbs.twimg.com/profile_banners/243624882/1539549943"/>
    <hyperlink ref="AP8" r:id="rId48" display="https://pbs.twimg.com/profile_banners/2158498917/1519076502"/>
    <hyperlink ref="AP9" r:id="rId49" display="https://pbs.twimg.com/profile_banners/26074941/1409690352"/>
    <hyperlink ref="AP10" r:id="rId50" display="https://pbs.twimg.com/profile_banners/739130184/1432826240"/>
    <hyperlink ref="AP11" r:id="rId51" display="https://pbs.twimg.com/profile_banners/623135610/1536476252"/>
    <hyperlink ref="AP12" r:id="rId52" display="https://pbs.twimg.com/profile_banners/371935104/1464778353"/>
    <hyperlink ref="AP13" r:id="rId53" display="https://pbs.twimg.com/profile_banners/1478178374/1540108633"/>
    <hyperlink ref="AP14" r:id="rId54" display="https://pbs.twimg.com/profile_banners/1265089662/1536792159"/>
    <hyperlink ref="AP15" r:id="rId55" display="https://pbs.twimg.com/profile_banners/259304209/1484962949"/>
    <hyperlink ref="AP16" r:id="rId56" display="https://pbs.twimg.com/profile_banners/214650597/1546333087"/>
    <hyperlink ref="AP17" r:id="rId57" display="https://pbs.twimg.com/profile_banners/917353047705178112/1537391387"/>
    <hyperlink ref="AP18" r:id="rId58" display="https://pbs.twimg.com/profile_banners/604935321/1521279390"/>
    <hyperlink ref="AP19" r:id="rId59" display="https://pbs.twimg.com/profile_banners/168748818/1542789440"/>
    <hyperlink ref="AP20" r:id="rId60" display="https://pbs.twimg.com/profile_banners/888508210612756482/1542716848"/>
    <hyperlink ref="AP23" r:id="rId61" display="https://pbs.twimg.com/profile_banners/2165251591/1510519086"/>
    <hyperlink ref="AP24" r:id="rId62" display="https://pbs.twimg.com/profile_banners/16787009/1514160979"/>
    <hyperlink ref="AP25" r:id="rId63" display="https://pbs.twimg.com/profile_banners/461928680/1546011001"/>
    <hyperlink ref="AP26" r:id="rId64" display="https://pbs.twimg.com/profile_banners/378296900/1531852778"/>
    <hyperlink ref="AP29" r:id="rId65" display="https://pbs.twimg.com/profile_banners/4577229869/1482136690"/>
    <hyperlink ref="AP30" r:id="rId66" display="https://pbs.twimg.com/profile_banners/1060898515163975682/1541773995"/>
    <hyperlink ref="AP33" r:id="rId67" display="https://pbs.twimg.com/profile_banners/625859806/1531074077"/>
    <hyperlink ref="AP35" r:id="rId68" display="https://pbs.twimg.com/profile_banners/90709057/1399820256"/>
    <hyperlink ref="AP36" r:id="rId69" display="https://pbs.twimg.com/profile_banners/724156686882209793/1462434811"/>
    <hyperlink ref="AP37" r:id="rId70" display="https://pbs.twimg.com/profile_banners/2163568314/1529520137"/>
    <hyperlink ref="AP38" r:id="rId71" display="https://pbs.twimg.com/profile_banners/2856350799/1532736393"/>
    <hyperlink ref="AP39" r:id="rId72" display="https://pbs.twimg.com/profile_banners/4056411022/1469144636"/>
    <hyperlink ref="AP43" r:id="rId73" display="https://pbs.twimg.com/profile_banners/2868825645/1420407419"/>
    <hyperlink ref="AP45" r:id="rId74" display="https://pbs.twimg.com/profile_banners/1027978828533194752/1540281989"/>
    <hyperlink ref="AP47" r:id="rId75" display="https://pbs.twimg.com/profile_banners/378157220/1544081749"/>
    <hyperlink ref="AP48" r:id="rId76" display="https://pbs.twimg.com/profile_banners/1052107100862570496/1539677023"/>
    <hyperlink ref="AP49" r:id="rId77" display="https://pbs.twimg.com/profile_banners/966279581467643904/1519214899"/>
    <hyperlink ref="AP50" r:id="rId78" display="https://pbs.twimg.com/profile_banners/1060122992/1406867699"/>
    <hyperlink ref="AP51" r:id="rId79" display="https://pbs.twimg.com/profile_banners/397364480/1477144110"/>
    <hyperlink ref="AP54" r:id="rId80" display="https://pbs.twimg.com/profile_banners/616048231/1427555449"/>
    <hyperlink ref="AP55" r:id="rId81" display="https://pbs.twimg.com/profile_banners/27609818/1414351627"/>
    <hyperlink ref="AP56" r:id="rId82" display="https://pbs.twimg.com/profile_banners/814590497691959298/1483051329"/>
    <hyperlink ref="AP57" r:id="rId83" display="https://pbs.twimg.com/profile_banners/2885403129/1458809240"/>
    <hyperlink ref="AP58" r:id="rId84" display="https://pbs.twimg.com/profile_banners/2985845343/1449095276"/>
    <hyperlink ref="AP59" r:id="rId85" display="https://pbs.twimg.com/profile_banners/983665707857653761/1529080084"/>
    <hyperlink ref="AP60" r:id="rId86" display="https://pbs.twimg.com/profile_banners/1109642918/1385040426"/>
    <hyperlink ref="AP61" r:id="rId87" display="https://pbs.twimg.com/profile_banners/1062425325542563840/1542137633"/>
    <hyperlink ref="AP62" r:id="rId88" display="https://pbs.twimg.com/profile_banners/297549828/1442518815"/>
    <hyperlink ref="AP63" r:id="rId89" display="https://pbs.twimg.com/profile_banners/2524084725/1532125084"/>
    <hyperlink ref="AP64" r:id="rId90" display="https://pbs.twimg.com/profile_banners/921851468335976449/1510615980"/>
    <hyperlink ref="AP66" r:id="rId91" display="https://pbs.twimg.com/profile_banners/731361288/1540195691"/>
    <hyperlink ref="AP67" r:id="rId92" display="https://pbs.twimg.com/profile_banners/962415811536281600/1518293432"/>
    <hyperlink ref="AP68" r:id="rId93" display="https://pbs.twimg.com/profile_banners/991004312699654144/1525769449"/>
    <hyperlink ref="AP69" r:id="rId94" display="https://pbs.twimg.com/profile_banners/936722592190353408/1524693907"/>
    <hyperlink ref="AP71" r:id="rId95" display="https://pbs.twimg.com/profile_banners/2990588656/1534631479"/>
    <hyperlink ref="AP74" r:id="rId96" display="https://pbs.twimg.com/profile_banners/3027854219/1544621947"/>
    <hyperlink ref="AP76" r:id="rId97" display="https://pbs.twimg.com/profile_banners/857866886389911552/1501181175"/>
    <hyperlink ref="AP77" r:id="rId98" display="https://pbs.twimg.com/profile_banners/782194783653625856/1475325336"/>
    <hyperlink ref="AP78" r:id="rId99" display="https://pbs.twimg.com/profile_banners/3401044235/1443968333"/>
    <hyperlink ref="AP79" r:id="rId100" display="https://pbs.twimg.com/profile_banners/861981843406585856/1523464022"/>
    <hyperlink ref="AP80" r:id="rId101" display="https://pbs.twimg.com/profile_banners/323396744/1526231471"/>
    <hyperlink ref="AP82" r:id="rId102" display="https://pbs.twimg.com/profile_banners/874206057232556032/1518557111"/>
    <hyperlink ref="AP84" r:id="rId103" display="https://pbs.twimg.com/profile_banners/2257937911/1387733231"/>
    <hyperlink ref="AP85" r:id="rId104" display="https://pbs.twimg.com/profile_banners/85640071/1538225677"/>
    <hyperlink ref="AP86" r:id="rId105" display="https://pbs.twimg.com/profile_banners/2643913294/1403816894"/>
    <hyperlink ref="AP87" r:id="rId106" display="https://pbs.twimg.com/profile_banners/1601099846/1536522216"/>
    <hyperlink ref="AP88" r:id="rId107" display="https://pbs.twimg.com/profile_banners/196113304/1546371215"/>
    <hyperlink ref="AP89" r:id="rId108" display="https://pbs.twimg.com/profile_banners/880984797715320832/1498882886"/>
    <hyperlink ref="AP91" r:id="rId109" display="https://pbs.twimg.com/profile_banners/1623259106/1419087419"/>
    <hyperlink ref="AP92" r:id="rId110" display="https://pbs.twimg.com/profile_banners/2761311760/1446737193"/>
    <hyperlink ref="AP94" r:id="rId111" display="https://pbs.twimg.com/profile_banners/490654004/1448319434"/>
    <hyperlink ref="AP95" r:id="rId112" display="https://pbs.twimg.com/profile_banners/223449440/1527802383"/>
    <hyperlink ref="AP96" r:id="rId113" display="https://pbs.twimg.com/profile_banners/636560505/1462567135"/>
    <hyperlink ref="AP97" r:id="rId114" display="https://pbs.twimg.com/profile_banners/30978878/1394314414"/>
    <hyperlink ref="AP99" r:id="rId115" display="https://pbs.twimg.com/profile_banners/2231780650/1520459966"/>
    <hyperlink ref="AP100" r:id="rId116" display="https://pbs.twimg.com/profile_banners/809735319922868224/1520422293"/>
    <hyperlink ref="AP101" r:id="rId117" display="https://pbs.twimg.com/profile_banners/4874854948/1542888845"/>
    <hyperlink ref="AP102" r:id="rId118" display="https://pbs.twimg.com/profile_banners/746970864/1423497811"/>
    <hyperlink ref="AP103" r:id="rId119" display="https://pbs.twimg.com/profile_banners/398123476/1504178263"/>
    <hyperlink ref="AP104" r:id="rId120" display="https://pbs.twimg.com/profile_banners/2779108853/1448199741"/>
    <hyperlink ref="AP105" r:id="rId121" display="https://pbs.twimg.com/profile_banners/795662577846067200/1480284810"/>
    <hyperlink ref="AP106" r:id="rId122" display="https://pbs.twimg.com/profile_banners/116908086/1467670447"/>
    <hyperlink ref="AP107" r:id="rId123" display="https://pbs.twimg.com/profile_banners/1053209480350105605/1543532386"/>
    <hyperlink ref="AP111" r:id="rId124" display="https://pbs.twimg.com/profile_banners/2921474812/1499242826"/>
    <hyperlink ref="AP112" r:id="rId125" display="https://pbs.twimg.com/profile_banners/2269084041/1389221285"/>
    <hyperlink ref="AP113" r:id="rId126" display="https://pbs.twimg.com/profile_banners/886143380710985728/1546182094"/>
    <hyperlink ref="AP114" r:id="rId127" display="https://pbs.twimg.com/profile_banners/333495548/1411228772"/>
    <hyperlink ref="AP115" r:id="rId128" display="https://pbs.twimg.com/profile_banners/2951883495/1510684631"/>
    <hyperlink ref="AP116" r:id="rId129" display="https://pbs.twimg.com/profile_banners/140175036/1349029190"/>
    <hyperlink ref="AP117" r:id="rId130" display="https://pbs.twimg.com/profile_banners/79410731/1539933161"/>
    <hyperlink ref="AP118" r:id="rId131" display="https://pbs.twimg.com/profile_banners/3177967822/1459369260"/>
    <hyperlink ref="AP119" r:id="rId132" display="https://pbs.twimg.com/profile_banners/2548535288/1402263209"/>
    <hyperlink ref="AP120" r:id="rId133" display="https://pbs.twimg.com/profile_banners/836091410/1484221846"/>
    <hyperlink ref="AP121" r:id="rId134" display="https://pbs.twimg.com/profile_banners/4870320808/1496693801"/>
    <hyperlink ref="AP122" r:id="rId135" display="https://pbs.twimg.com/profile_banners/918426739235270656/1509670672"/>
    <hyperlink ref="AP123" r:id="rId136" display="https://pbs.twimg.com/profile_banners/3053704293/1536091364"/>
    <hyperlink ref="AP125" r:id="rId137" display="https://pbs.twimg.com/profile_banners/792081671403307008/1477691122"/>
    <hyperlink ref="AP126" r:id="rId138" display="https://pbs.twimg.com/profile_banners/1917154584/1542625740"/>
    <hyperlink ref="AP127" r:id="rId139" display="https://pbs.twimg.com/profile_banners/770982140758614016/1510062454"/>
    <hyperlink ref="AP128" r:id="rId140" display="https://pbs.twimg.com/profile_banners/2728833630/1540564797"/>
    <hyperlink ref="AP131" r:id="rId141" display="https://pbs.twimg.com/profile_banners/810816325841022978/1485625074"/>
    <hyperlink ref="AP132" r:id="rId142" display="https://pbs.twimg.com/profile_banners/871264314635759621/1496775454"/>
    <hyperlink ref="AP133" r:id="rId143" display="https://pbs.twimg.com/profile_banners/882900889484369920/1499685280"/>
    <hyperlink ref="AP134" r:id="rId144" display="https://pbs.twimg.com/profile_banners/20138223/1520170738"/>
    <hyperlink ref="AV3" r:id="rId145" display="http://abs.twimg.com/images/themes/theme1/bg.png"/>
    <hyperlink ref="AV5" r:id="rId146" display="http://abs.twimg.com/images/themes/theme1/bg.png"/>
    <hyperlink ref="AV6" r:id="rId147" display="http://abs.twimg.com/images/themes/theme1/bg.png"/>
    <hyperlink ref="AV7" r:id="rId148" display="http://abs.twimg.com/images/themes/theme1/bg.png"/>
    <hyperlink ref="AV8" r:id="rId149" display="http://abs.twimg.com/images/themes/theme1/bg.png"/>
    <hyperlink ref="AV9" r:id="rId150" display="http://abs.twimg.com/images/themes/theme1/bg.png"/>
    <hyperlink ref="AV10" r:id="rId151" display="http://abs.twimg.com/images/themes/theme1/bg.png"/>
    <hyperlink ref="AV11" r:id="rId152" display="http://abs.twimg.com/images/themes/theme1/bg.png"/>
    <hyperlink ref="AV12" r:id="rId153" display="http://abs.twimg.com/images/themes/theme1/bg.png"/>
    <hyperlink ref="AV13" r:id="rId154" display="http://abs.twimg.com/images/themes/theme1/bg.png"/>
    <hyperlink ref="AV14" r:id="rId155" display="http://abs.twimg.com/images/themes/theme1/bg.png"/>
    <hyperlink ref="AV15" r:id="rId156" display="http://abs.twimg.com/images/themes/theme1/bg.png"/>
    <hyperlink ref="AV16" r:id="rId157" display="http://abs.twimg.com/images/themes/theme1/bg.png"/>
    <hyperlink ref="AV17" r:id="rId158" display="http://abs.twimg.com/images/themes/theme1/bg.png"/>
    <hyperlink ref="AV18" r:id="rId159" display="http://abs.twimg.com/images/themes/theme1/bg.png"/>
    <hyperlink ref="AV19" r:id="rId160" display="http://abs.twimg.com/images/themes/theme18/bg.gif"/>
    <hyperlink ref="AV20" r:id="rId161" display="http://abs.twimg.com/images/themes/theme1/bg.png"/>
    <hyperlink ref="AV21" r:id="rId162" display="http://abs.twimg.com/images/themes/theme1/bg.png"/>
    <hyperlink ref="AV22" r:id="rId163" display="http://abs.twimg.com/images/themes/theme1/bg.png"/>
    <hyperlink ref="AV23" r:id="rId164" display="http://abs.twimg.com/images/themes/theme1/bg.png"/>
    <hyperlink ref="AV24" r:id="rId165" display="http://abs.twimg.com/images/themes/theme3/bg.gif"/>
    <hyperlink ref="AV25" r:id="rId166" display="http://abs.twimg.com/images/themes/theme1/bg.png"/>
    <hyperlink ref="AV26" r:id="rId167" display="http://abs.twimg.com/images/themes/theme1/bg.png"/>
    <hyperlink ref="AV28" r:id="rId168" display="http://abs.twimg.com/images/themes/theme1/bg.png"/>
    <hyperlink ref="AV31" r:id="rId169" display="http://abs.twimg.com/images/themes/theme1/bg.png"/>
    <hyperlink ref="AV32" r:id="rId170" display="http://abs.twimg.com/images/themes/theme1/bg.png"/>
    <hyperlink ref="AV33" r:id="rId171" display="http://abs.twimg.com/images/themes/theme1/bg.png"/>
    <hyperlink ref="AV34" r:id="rId172" display="http://abs.twimg.com/images/themes/theme1/bg.png"/>
    <hyperlink ref="AV35" r:id="rId173" display="http://abs.twimg.com/images/themes/theme14/bg.gif"/>
    <hyperlink ref="AV36" r:id="rId174" display="http://abs.twimg.com/images/themes/theme1/bg.png"/>
    <hyperlink ref="AV37" r:id="rId175" display="http://abs.twimg.com/images/themes/theme1/bg.png"/>
    <hyperlink ref="AV38" r:id="rId176" display="http://abs.twimg.com/images/themes/theme1/bg.png"/>
    <hyperlink ref="AV39" r:id="rId177" display="http://abs.twimg.com/images/themes/theme1/bg.png"/>
    <hyperlink ref="AV40" r:id="rId178" display="http://abs.twimg.com/images/themes/theme1/bg.png"/>
    <hyperlink ref="AV41" r:id="rId179" display="http://abs.twimg.com/images/themes/theme1/bg.png"/>
    <hyperlink ref="AV42" r:id="rId180" display="http://abs.twimg.com/images/themes/theme1/bg.png"/>
    <hyperlink ref="AV43" r:id="rId181" display="http://abs.twimg.com/images/themes/theme1/bg.png"/>
    <hyperlink ref="AV44" r:id="rId182" display="http://abs.twimg.com/images/themes/theme1/bg.png"/>
    <hyperlink ref="AV46" r:id="rId183" display="http://abs.twimg.com/images/themes/theme1/bg.png"/>
    <hyperlink ref="AV47" r:id="rId184" display="http://abs.twimg.com/images/themes/theme1/bg.png"/>
    <hyperlink ref="AV48" r:id="rId185" display="http://abs.twimg.com/images/themes/theme1/bg.png"/>
    <hyperlink ref="AV49" r:id="rId186" display="http://abs.twimg.com/images/themes/theme1/bg.png"/>
    <hyperlink ref="AV50" r:id="rId187" display="http://abs.twimg.com/images/themes/theme1/bg.png"/>
    <hyperlink ref="AV51" r:id="rId188" display="http://abs.twimg.com/images/themes/theme1/bg.png"/>
    <hyperlink ref="AV52" r:id="rId189" display="http://abs.twimg.com/images/themes/theme1/bg.png"/>
    <hyperlink ref="AV54" r:id="rId190" display="http://abs.twimg.com/images/themes/theme1/bg.png"/>
    <hyperlink ref="AV55" r:id="rId191" display="http://abs.twimg.com/images/themes/theme9/bg.gif"/>
    <hyperlink ref="AV57" r:id="rId192" display="http://abs.twimg.com/images/themes/theme1/bg.png"/>
    <hyperlink ref="AV58" r:id="rId193" display="http://abs.twimg.com/images/themes/theme1/bg.png"/>
    <hyperlink ref="AV60" r:id="rId194" display="http://abs.twimg.com/images/themes/theme1/bg.png"/>
    <hyperlink ref="AV62" r:id="rId195" display="http://abs.twimg.com/images/themes/theme1/bg.png"/>
    <hyperlink ref="AV63" r:id="rId196" display="http://abs.twimg.com/images/themes/theme12/bg.gif"/>
    <hyperlink ref="AV65" r:id="rId197" display="http://abs.twimg.com/images/themes/theme1/bg.png"/>
    <hyperlink ref="AV66" r:id="rId198" display="http://abs.twimg.com/images/themes/theme1/bg.png"/>
    <hyperlink ref="AV70" r:id="rId199" display="http://abs.twimg.com/images/themes/theme1/bg.png"/>
    <hyperlink ref="AV71" r:id="rId200" display="http://abs.twimg.com/images/themes/theme1/bg.png"/>
    <hyperlink ref="AV72" r:id="rId201" display="http://abs.twimg.com/images/themes/theme15/bg.png"/>
    <hyperlink ref="AV73" r:id="rId202" display="http://abs.twimg.com/images/themes/theme1/bg.png"/>
    <hyperlink ref="AV74" r:id="rId203" display="http://abs.twimg.com/images/themes/theme1/bg.png"/>
    <hyperlink ref="AV75" r:id="rId204" display="http://abs.twimg.com/images/themes/theme1/bg.png"/>
    <hyperlink ref="AV78" r:id="rId205" display="http://abs.twimg.com/images/themes/theme1/bg.png"/>
    <hyperlink ref="AV80" r:id="rId206" display="http://abs.twimg.com/images/themes/theme1/bg.png"/>
    <hyperlink ref="AV83" r:id="rId207" display="http://abs.twimg.com/images/themes/theme1/bg.png"/>
    <hyperlink ref="AV84" r:id="rId208" display="http://abs.twimg.com/images/themes/theme1/bg.png"/>
    <hyperlink ref="AV85" r:id="rId209" display="http://abs.twimg.com/images/themes/theme3/bg.gif"/>
    <hyperlink ref="AV86" r:id="rId210" display="http://abs.twimg.com/images/themes/theme1/bg.png"/>
    <hyperlink ref="AV87" r:id="rId211" display="http://abs.twimg.com/images/themes/theme1/bg.png"/>
    <hyperlink ref="AV88" r:id="rId212" display="http://abs.twimg.com/images/themes/theme1/bg.png"/>
    <hyperlink ref="AV89" r:id="rId213" display="http://abs.twimg.com/images/themes/theme1/bg.png"/>
    <hyperlink ref="AV90" r:id="rId214" display="http://abs.twimg.com/images/themes/theme1/bg.png"/>
    <hyperlink ref="AV91" r:id="rId215" display="http://abs.twimg.com/images/themes/theme1/bg.png"/>
    <hyperlink ref="AV92" r:id="rId216" display="http://abs.twimg.com/images/themes/theme1/bg.png"/>
    <hyperlink ref="AV94" r:id="rId217" display="http://abs.twimg.com/images/themes/theme1/bg.png"/>
    <hyperlink ref="AV95" r:id="rId218" display="http://abs.twimg.com/images/themes/theme1/bg.png"/>
    <hyperlink ref="AV96" r:id="rId219" display="http://abs.twimg.com/images/themes/theme1/bg.png"/>
    <hyperlink ref="AV97" r:id="rId220" display="http://abs.twimg.com/images/themes/theme1/bg.png"/>
    <hyperlink ref="AV98" r:id="rId221" display="http://abs.twimg.com/images/themes/theme1/bg.png"/>
    <hyperlink ref="AV99" r:id="rId222" display="http://abs.twimg.com/images/themes/theme1/bg.png"/>
    <hyperlink ref="AV100" r:id="rId223" display="http://abs.twimg.com/images/themes/theme1/bg.png"/>
    <hyperlink ref="AV102" r:id="rId224" display="http://abs.twimg.com/images/themes/theme1/bg.png"/>
    <hyperlink ref="AV103" r:id="rId225" display="http://abs.twimg.com/images/themes/theme1/bg.png"/>
    <hyperlink ref="AV104" r:id="rId226" display="http://abs.twimg.com/images/themes/theme1/bg.png"/>
    <hyperlink ref="AV106" r:id="rId227" display="http://abs.twimg.com/images/themes/theme1/bg.png"/>
    <hyperlink ref="AV107" r:id="rId228" display="http://abs.twimg.com/images/themes/theme1/bg.png"/>
    <hyperlink ref="AV109" r:id="rId229" display="http://abs.twimg.com/images/themes/theme1/bg.png"/>
    <hyperlink ref="AV110" r:id="rId230" display="http://abs.twimg.com/images/themes/theme1/bg.png"/>
    <hyperlink ref="AV111" r:id="rId231" display="http://abs.twimg.com/images/themes/theme1/bg.png"/>
    <hyperlink ref="AV112" r:id="rId232" display="http://abs.twimg.com/images/themes/theme1/bg.png"/>
    <hyperlink ref="AV113" r:id="rId233" display="http://abs.twimg.com/images/themes/theme1/bg.png"/>
    <hyperlink ref="AV114" r:id="rId234" display="http://abs.twimg.com/images/themes/theme1/bg.png"/>
    <hyperlink ref="AV115" r:id="rId235" display="http://abs.twimg.com/images/themes/theme1/bg.png"/>
    <hyperlink ref="AV116" r:id="rId236" display="http://abs.twimg.com/images/themes/theme16/bg.gif"/>
    <hyperlink ref="AV117" r:id="rId237" display="http://abs.twimg.com/images/themes/theme1/bg.png"/>
    <hyperlink ref="AV118" r:id="rId238" display="http://abs.twimg.com/images/themes/theme1/bg.png"/>
    <hyperlink ref="AV119" r:id="rId239" display="http://abs.twimg.com/images/themes/theme1/bg.png"/>
    <hyperlink ref="AV120" r:id="rId240" display="http://abs.twimg.com/images/themes/theme1/bg.png"/>
    <hyperlink ref="AV123" r:id="rId241" display="http://abs.twimg.com/images/themes/theme1/bg.png"/>
    <hyperlink ref="AV124" r:id="rId242" display="http://abs.twimg.com/images/themes/theme1/bg.png"/>
    <hyperlink ref="AV126" r:id="rId243" display="http://abs.twimg.com/images/themes/theme1/bg.png"/>
    <hyperlink ref="AV127" r:id="rId244" display="http://abs.twimg.com/images/themes/theme1/bg.png"/>
    <hyperlink ref="AV128" r:id="rId245" display="http://abs.twimg.com/images/themes/theme1/bg.png"/>
    <hyperlink ref="AV129" r:id="rId246" display="http://abs.twimg.com/images/themes/theme1/bg.png"/>
    <hyperlink ref="AV130" r:id="rId247" display="http://abs.twimg.com/images/themes/theme1/bg.png"/>
    <hyperlink ref="AV134" r:id="rId248" display="http://abs.twimg.com/images/themes/theme1/bg.png"/>
    <hyperlink ref="G3" r:id="rId249" display="http://pbs.twimg.com/profile_images/781769079292067840/lJwdjTLi_normal.jpg"/>
    <hyperlink ref="G4" r:id="rId250" display="http://pbs.twimg.com/profile_images/1059872786406170627/lqpf22wF_normal.jpg"/>
    <hyperlink ref="G5" r:id="rId251" display="http://pbs.twimg.com/profile_images/655783905232945152/YUc_yo6e_normal.png"/>
    <hyperlink ref="G6" r:id="rId252" display="http://pbs.twimg.com/profile_images/956241307248267265/r_0rZgQ8_normal.jpg"/>
    <hyperlink ref="G7" r:id="rId253" display="http://pbs.twimg.com/profile_images/1078338655532605445/tZY5n8NQ_normal.jpg"/>
    <hyperlink ref="G8" r:id="rId254" display="http://pbs.twimg.com/profile_images/1056647413186904064/m2qNIFV8_normal.jpg"/>
    <hyperlink ref="G9" r:id="rId255" display="http://pbs.twimg.com/profile_images/378800000125057205/2f194327236f4a8744e8d9752e06f478_normal.jpeg"/>
    <hyperlink ref="G10" r:id="rId256" display="http://pbs.twimg.com/profile_images/1007181499744116737/JjiV6VRf_normal.jpg"/>
    <hyperlink ref="G11" r:id="rId257" display="http://pbs.twimg.com/profile_images/1038683064308776960/aOQO-TOL_normal.jpg"/>
    <hyperlink ref="G12" r:id="rId258" display="http://pbs.twimg.com/profile_images/1022758668213936128/dSqRmriy_normal.jpg"/>
    <hyperlink ref="G13" r:id="rId259" display="http://pbs.twimg.com/profile_images/917572461553704961/OxkLU_LZ_normal.jpg"/>
    <hyperlink ref="G14" r:id="rId260" display="http://pbs.twimg.com/profile_images/787291299661615104/yJ5S2Ymv_normal.jpg"/>
    <hyperlink ref="G15" r:id="rId261" display="http://pbs.twimg.com/profile_images/1068268808853426176/wwHOVPQ0_normal.jpg"/>
    <hyperlink ref="G16" r:id="rId262" display="http://pbs.twimg.com/profile_images/930123000757850112/s54M9nuz_normal.jpg"/>
    <hyperlink ref="G17" r:id="rId263" display="http://pbs.twimg.com/profile_images/967022531730444288/bpQFrwl__normal.jpg"/>
    <hyperlink ref="G18" r:id="rId264" display="http://pbs.twimg.com/profile_images/970341198731857920/uf6eLJjz_normal.jpg"/>
    <hyperlink ref="G19" r:id="rId265" display="http://pbs.twimg.com/profile_images/1065146788523446274/G72rQ88y_normal.jpg"/>
    <hyperlink ref="G20" r:id="rId266" display="http://pbs.twimg.com/profile_images/1078767539835023361/n2esHPzC_normal.jpg"/>
    <hyperlink ref="G21" r:id="rId267" display="http://pbs.twimg.com/profile_images/932066356870205440/PmEdFpIo_normal.jpg"/>
    <hyperlink ref="G22" r:id="rId268" display="http://pbs.twimg.com/profile_images/1054668070164283392/lp5MOSfe_normal.jpg"/>
    <hyperlink ref="G23" r:id="rId269" display="http://pbs.twimg.com/profile_images/532197678969401344/shOrfOoq_normal.jpeg"/>
    <hyperlink ref="G24" r:id="rId270" display="http://pbs.twimg.com/profile_images/945085756741169152/2SrXCwaf_normal.jpg"/>
    <hyperlink ref="G25" r:id="rId271" display="http://pbs.twimg.com/profile_images/1078732810519744512/TncJ5sf__normal.jpg"/>
    <hyperlink ref="G26" r:id="rId272" display="http://pbs.twimg.com/profile_images/873272724512276480/NM0blSqH_normal.jpg"/>
    <hyperlink ref="G27" r:id="rId273" display="http://pbs.twimg.com/profile_images/787730667861905413/LcqW55Gm_normal.jpg"/>
    <hyperlink ref="G28" r:id="rId274" display="http://pbs.twimg.com/profile_images/845717076878802946/ajr7DJe4_normal.jpg"/>
    <hyperlink ref="G29" r:id="rId275" display="http://pbs.twimg.com/profile_images/1025112702845415425/DZCnf62d_normal.jpg"/>
    <hyperlink ref="G30" r:id="rId276" display="http://pbs.twimg.com/profile_images/1060899247111970816/vYgyfLXg_normal.jpg"/>
    <hyperlink ref="G31" r:id="rId277" display="http://pbs.twimg.com/profile_images/865178980755709953/ug_IwhFR_normal.jpg"/>
    <hyperlink ref="G32" r:id="rId278" display="http://pbs.twimg.com/profile_images/668936335982469120/5U-0sx3P_normal.jpg"/>
    <hyperlink ref="G33" r:id="rId279" display="http://pbs.twimg.com/profile_images/748514039463022592/bPhvD9mA_normal.jpg"/>
    <hyperlink ref="G34" r:id="rId280" display="http://pbs.twimg.com/profile_images/2851383583/f45f13302211b95ac6af6d20ad6636fe_normal.png"/>
    <hyperlink ref="G35" r:id="rId281" display="http://pbs.twimg.com/profile_images/1016341506284769280/vK46aVq8_normal.jpg"/>
    <hyperlink ref="G36" r:id="rId282" display="http://pbs.twimg.com/profile_images/929835150564839425/DJue9zSn_normal.jpg"/>
    <hyperlink ref="G37" r:id="rId283" display="http://pbs.twimg.com/profile_images/1048234159049793536/tn2Tlx1L_normal.jpg"/>
    <hyperlink ref="G38" r:id="rId284" display="http://pbs.twimg.com/profile_images/774584907880247298/JZt1azVA_normal.jpg"/>
    <hyperlink ref="G39" r:id="rId285" display="http://pbs.twimg.com/profile_images/756271667832352768/P5Mdtxuc_normal.jpg"/>
    <hyperlink ref="G40" r:id="rId286" display="http://pbs.twimg.com/profile_images/2667259421/8966264c73f8cc7c724607bda83b41d3_normal.jpeg"/>
    <hyperlink ref="G41" r:id="rId287" display="http://pbs.twimg.com/profile_images/631165569824329728/0Y-ohzJn_normal.jpg"/>
    <hyperlink ref="G42" r:id="rId288" display="http://pbs.twimg.com/profile_images/475227400192925696/d0hyEeZ7_normal.jpeg"/>
    <hyperlink ref="G43" r:id="rId289" display="http://pbs.twimg.com/profile_images/1032580450701770753/1yVo_hPR_normal.jpg"/>
    <hyperlink ref="G44" r:id="rId290" display="http://pbs.twimg.com/profile_images/683649402662219776/EHUj-6q__normal.jpg"/>
    <hyperlink ref="G45" r:id="rId291" display="http://pbs.twimg.com/profile_images/1027994612424691713/9eoSPdM__normal.jpg"/>
    <hyperlink ref="G46" r:id="rId292" display="http://pbs.twimg.com/profile_images/3398224402/2acd19823870f92de93928be86a2643e_normal.jpeg"/>
    <hyperlink ref="G47" r:id="rId293" display="http://pbs.twimg.com/profile_images/378800000515345590/c0e54f89adf4d0412cee53574b9c9846_normal.jpeg"/>
    <hyperlink ref="G48" r:id="rId294" display="http://pbs.twimg.com/profile_images/1052107348989292544/nXIlMod-_normal.jpg"/>
    <hyperlink ref="G49" r:id="rId295" display="http://pbs.twimg.com/profile_images/966280875775332352/tpMu-CcS_normal.jpg"/>
    <hyperlink ref="G50" r:id="rId296" display="http://pbs.twimg.com/profile_images/675218934803644416/aQYoMqiN_normal.jpg"/>
    <hyperlink ref="G51" r:id="rId297" display="http://pbs.twimg.com/profile_images/926576600858193921/hKvzI7z-_normal.jpg"/>
    <hyperlink ref="G52" r:id="rId298" display="http://pbs.twimg.com/profile_images/970657500604305409/q4HuO4Tu_normal.jpg"/>
    <hyperlink ref="G53" r:id="rId299" display="http://pbs.twimg.com/profile_images/783659730401161216/umx_Q1lb_normal.jpg"/>
    <hyperlink ref="G54" r:id="rId300" display="http://pbs.twimg.com/profile_images/953262929247322114/H3SoCrkY_normal.jpg"/>
    <hyperlink ref="G55" r:id="rId301" display="http://pbs.twimg.com/profile_images/3497459861/4bef22f10a92966c214a1a1e1fa0ec59_normal.jpeg"/>
    <hyperlink ref="G56" r:id="rId302" display="http://pbs.twimg.com/profile_images/814599474198749185/erOJB203_normal.jpg"/>
    <hyperlink ref="G57" r:id="rId303" display="http://pbs.twimg.com/profile_images/535423277481488384/VrHFpXfv_normal.jpeg"/>
    <hyperlink ref="G58" r:id="rId304" display="http://pbs.twimg.com/profile_images/673094734865375232/KnJH5GPO_normal.jpg"/>
    <hyperlink ref="G59" r:id="rId305" display="http://pbs.twimg.com/profile_images/983672933074784256/kGzes_Tl_normal.jpg"/>
    <hyperlink ref="G60" r:id="rId306" display="http://pbs.twimg.com/profile_images/414014887325876224/5viLsnvO_normal.jpeg"/>
    <hyperlink ref="G61" r:id="rId307" display="http://pbs.twimg.com/profile_images/1062613004607467520/AwlnUaru_normal.jpg"/>
    <hyperlink ref="G62" r:id="rId308" display="http://pbs.twimg.com/profile_images/411859646475825154/M6DaQQLF_normal.jpeg"/>
    <hyperlink ref="G63" r:id="rId309" display="http://pbs.twimg.com/profile_images/1020432656893345794/3x97ZAP__normal.jpg"/>
    <hyperlink ref="G64" r:id="rId310" display="http://pbs.twimg.com/profile_images/921852300150345728/BB9GEgVY_normal.jpg"/>
    <hyperlink ref="G65" r:id="rId311" display="http://pbs.twimg.com/profile_images/467174007/360_icon_normal.jpg"/>
    <hyperlink ref="G66" r:id="rId312" display="http://pbs.twimg.com/profile_images/1054283259830505472/5_MwSPPe_normal.jpg"/>
    <hyperlink ref="G67" r:id="rId313" display="http://pbs.twimg.com/profile_images/962418519571910657/ZMG6DS3x_normal.jpg"/>
    <hyperlink ref="G68" r:id="rId314" display="http://pbs.twimg.com/profile_images/998244083901452288/G5lMO_l6_normal.jpg"/>
    <hyperlink ref="G69" r:id="rId315" display="http://pbs.twimg.com/profile_images/989261213954662401/LHin_IEA_normal.jpg"/>
    <hyperlink ref="G70" r:id="rId316" display="http://pbs.twimg.com/profile_images/623866668381507584/YaK4PDPk_normal.png"/>
    <hyperlink ref="G71" r:id="rId317" display="http://pbs.twimg.com/profile_images/606954102250049536/pTshflZG_normal.png"/>
    <hyperlink ref="G72" r:id="rId318" display="http://pbs.twimg.com/profile_images/378800000465700045/687ab33c8c391192bc61ef0ca9039283_normal.jpeg"/>
    <hyperlink ref="G73" r:id="rId319" display="http://pbs.twimg.com/profile_images/556055666771513345/s6Zt3CSz_normal.jpeg"/>
    <hyperlink ref="G74" r:id="rId320" display="http://pbs.twimg.com/profile_images/1072135487203303424/6lOr3N3c_normal.jpg"/>
    <hyperlink ref="G75" r:id="rId321" display="http://pbs.twimg.com/profile_images/1070427194747437057/NRrToJei_normal.jpg"/>
    <hyperlink ref="G76" r:id="rId322" display="http://pbs.twimg.com/profile_images/1066498969893785606/-GlgF2eE_normal.jpg"/>
    <hyperlink ref="G77" r:id="rId323" display="http://pbs.twimg.com/profile_images/818935713282539521/rXmd5AQ4_normal.jpg"/>
    <hyperlink ref="G78" r:id="rId324" display="http://pbs.twimg.com/profile_images/1033478904000983040/Gr7lcJVJ_normal.jpg"/>
    <hyperlink ref="G79" r:id="rId325" display="http://pbs.twimg.com/profile_images/861982590064107521/uYQqMv7L_normal.jpg"/>
    <hyperlink ref="G80" r:id="rId326" display="http://pbs.twimg.com/profile_images/744680664922992640/lmGGXbvV_normal.jpg"/>
    <hyperlink ref="G81" r:id="rId327" display="http://pbs.twimg.com/profile_images/987611827235446786/Wg8W-zaD_normal.jpg"/>
    <hyperlink ref="G82" r:id="rId328" display="http://pbs.twimg.com/profile_images/1028166796661194752/J3PF7ZHd_normal.jpg"/>
    <hyperlink ref="G83" r:id="rId329" display="http://pbs.twimg.com/profile_images/850755554679173123/-kLFogTy_normal.jpg"/>
    <hyperlink ref="G84" r:id="rId330" display="http://pbs.twimg.com/profile_images/960451289636360192/8vTnLvWk_normal.jpg"/>
    <hyperlink ref="G85" r:id="rId331" display="http://pbs.twimg.com/profile_images/977277443844268032/W_vDBrd1_normal.jpg"/>
    <hyperlink ref="G86" r:id="rId332" display="http://pbs.twimg.com/profile_images/482155308023029760/92U2d_zz_normal.jpeg"/>
    <hyperlink ref="G87" r:id="rId333" display="http://pbs.twimg.com/profile_images/633684440280100865/0cPz9y_V_normal.jpg"/>
    <hyperlink ref="G88" r:id="rId334" display="http://pbs.twimg.com/profile_images/1038070330445709313/sTBgXfPA_normal.jpg"/>
    <hyperlink ref="G89" r:id="rId335" display="http://pbs.twimg.com/profile_images/881004845792100352/oFD95h-C_normal.jpg"/>
    <hyperlink ref="G90" r:id="rId336" display="http://pbs.twimg.com/profile_images/735863464233668608/oTlTKryi_normal.jpg"/>
    <hyperlink ref="G91" r:id="rId337" display="http://pbs.twimg.com/profile_images/736231507300225025/4mKDUCTZ_normal.jpg"/>
    <hyperlink ref="G92" r:id="rId338" display="http://pbs.twimg.com/profile_images/1062279361829785608/jFvhaBi3_normal.jpg"/>
    <hyperlink ref="G93" r:id="rId339" display="http://pbs.twimg.com/profile_images/977161794979540992/NYJbiGob_normal.jpg"/>
    <hyperlink ref="G94" r:id="rId340" display="http://pbs.twimg.com/profile_images/1051761319202906114/E5CIcLKP_normal.jpg"/>
    <hyperlink ref="G95" r:id="rId341" display="http://pbs.twimg.com/profile_images/440922312666132480/UcwdVk2g_normal.jpeg"/>
    <hyperlink ref="G96" r:id="rId342" display="http://pbs.twimg.com/profile_images/1043860426537271296/_7g_iLUc_normal.jpg"/>
    <hyperlink ref="G97" r:id="rId343" display="http://pbs.twimg.com/profile_images/718935566662909952/MSqER3G8_normal.jpg"/>
    <hyperlink ref="G98" r:id="rId344" display="http://pbs.twimg.com/profile_images/501535980487069698/x0N3MObg_normal.jpeg"/>
    <hyperlink ref="G99" r:id="rId345" display="http://pbs.twimg.com/profile_images/1071863084782968833/mVM4eUo-_normal.jpg"/>
    <hyperlink ref="G100" r:id="rId346" display="http://pbs.twimg.com/profile_images/1018040166408212480/fROmpLOf_normal.jpg"/>
    <hyperlink ref="G101" r:id="rId347" display="http://pbs.twimg.com/profile_images/1065585166905675776/HVZe2yJK_normal.jpg"/>
    <hyperlink ref="G102" r:id="rId348" display="http://pbs.twimg.com/profile_images/1004645565446131712/VqhID7Mb_normal.jpg"/>
    <hyperlink ref="G103" r:id="rId349" display="http://pbs.twimg.com/profile_images/1002228127093985280/dR9IzjdL_normal.jpg"/>
    <hyperlink ref="G104" r:id="rId350" display="http://pbs.twimg.com/profile_images/513719583988264960/ge6k0Io6_normal.jpeg"/>
    <hyperlink ref="G105" r:id="rId351" display="http://pbs.twimg.com/profile_images/795664503958544384/zyr0VdJw_normal.jpg"/>
    <hyperlink ref="G106" r:id="rId352" display="http://pbs.twimg.com/profile_images/795240334074773508/ipyHhCn9_normal.jpg"/>
    <hyperlink ref="G107" r:id="rId353" display="http://pbs.twimg.com/profile_images/1068278427717906435/s69R8RXN_normal.jpg"/>
    <hyperlink ref="G108" r:id="rId354" display="http://pbs.twimg.com/profile_images/1023693630261915648/HFcCylLr_normal.jpg"/>
    <hyperlink ref="G109" r:id="rId355" display="http://pbs.twimg.com/profile_images/943001855709405184/Z0frw2yi_normal.jpg"/>
    <hyperlink ref="G110" r:id="rId356" display="http://pbs.twimg.com/profile_images/1052620735477366784/IIurLaf5_normal.jpg"/>
    <hyperlink ref="G111" r:id="rId357" display="http://pbs.twimg.com/profile_images/1014072413481553920/_AgJKfnd_normal.jpg"/>
    <hyperlink ref="G112" r:id="rId358" display="http://pbs.twimg.com/profile_images/638228358984298496/5G_l714m_normal.jpg"/>
    <hyperlink ref="G113" r:id="rId359" display="http://pbs.twimg.com/profile_images/949795034773315584/gP0MzPCh_normal.jpg"/>
    <hyperlink ref="G114" r:id="rId360" display="http://pbs.twimg.com/profile_images/860596861727526912/Ua761TEu_normal.jpg"/>
    <hyperlink ref="G115" r:id="rId361" display="http://pbs.twimg.com/profile_images/791943756731654146/j5FPBp6c_normal.jpg"/>
    <hyperlink ref="G116" r:id="rId362" display="http://pbs.twimg.com/profile_images/959882144268148738/WCmjFTqR_normal.jpg"/>
    <hyperlink ref="G117" r:id="rId363" display="http://pbs.twimg.com/profile_images/1053182122507284480/MSm87fz3_normal.jpg"/>
    <hyperlink ref="G118" r:id="rId364" display="http://pbs.twimg.com/profile_images/644943228098224128/QC-uIuCN_normal.jpg"/>
    <hyperlink ref="G119" r:id="rId365" display="http://pbs.twimg.com/profile_images/475752378860179457/Ele_0fSi_normal.jpeg"/>
    <hyperlink ref="G120" r:id="rId366" display="http://pbs.twimg.com/profile_images/819512159927463936/QwjzmbLK_normal.jpg"/>
    <hyperlink ref="G121" r:id="rId367" display="http://pbs.twimg.com/profile_images/871822418926608386/WbO2lOQO_normal.jpg"/>
    <hyperlink ref="G122" r:id="rId368" display="http://pbs.twimg.com/profile_images/953674413689442304/P9vcPl1X_normal.jpg"/>
    <hyperlink ref="G123" r:id="rId369" display="http://pbs.twimg.com/profile_images/1037067993707163648/MHn8KBSX_normal.jpg"/>
    <hyperlink ref="G124" r:id="rId370" display="http://pbs.twimg.com/profile_images/544159980996157441/6e4IUo9Q_normal.jpeg"/>
    <hyperlink ref="G125" r:id="rId371" display="http://pbs.twimg.com/profile_images/799311597869142017/7oxMNr6x_normal.jpg"/>
    <hyperlink ref="G126" r:id="rId372" display="http://pbs.twimg.com/profile_images/542456784963649536/WTX1HC2j_normal.png"/>
    <hyperlink ref="G127" r:id="rId373" display="http://pbs.twimg.com/profile_images/770994788296433664/0uZjWcBI_normal.jpg"/>
    <hyperlink ref="G128" r:id="rId374" display="http://pbs.twimg.com/profile_images/1078993305608818688/fG4fKTnx_normal.jpg"/>
    <hyperlink ref="G129" r:id="rId375" display="http://pbs.twimg.com/profile_images/910871834073141249/i3h_c88c_normal.jpg"/>
    <hyperlink ref="G130" r:id="rId376" display="http://pbs.twimg.com/profile_images/1048246079467278337/NNWk6RDK_normal.jpg"/>
    <hyperlink ref="G131" r:id="rId377" display="http://pbs.twimg.com/profile_images/825393710804373504/qFw0OiOi_normal.jpg"/>
    <hyperlink ref="G132" r:id="rId378" display="http://pbs.twimg.com/profile_images/872165411902586880/MtcYToMk_normal.jpg"/>
    <hyperlink ref="G133" r:id="rId379" display="http://pbs.twimg.com/profile_images/884370610390011905/2g_R3Mpn_normal.jpg"/>
    <hyperlink ref="G134" r:id="rId380" display="http://pbs.twimg.com/profile_images/1074405409421737984/Z4eXIvVl_normal.jpg"/>
    <hyperlink ref="AY3" r:id="rId381" display="https://twitter.com/jon_evans_uk"/>
    <hyperlink ref="AY4" r:id="rId382" display="https://twitter.com/delphi_natric"/>
    <hyperlink ref="AY5" r:id="rId383" display="https://twitter.com/robertdocking"/>
    <hyperlink ref="AY6" r:id="rId384" display="https://twitter.com/nccucambridge"/>
    <hyperlink ref="AY7" r:id="rId385" display="https://twitter.com/ali1m"/>
    <hyperlink ref="AY8" r:id="rId386" display="https://twitter.com/emdocjb"/>
    <hyperlink ref="AY9" r:id="rId387" display="https://twitter.com/jaynaisbitt"/>
    <hyperlink ref="AY10" r:id="rId388" display="https://twitter.com/gasdoc2857"/>
    <hyperlink ref="AY11" r:id="rId389" display="https://twitter.com/jackie_burnett"/>
    <hyperlink ref="AY12" r:id="rId390" display="https://twitter.com/chris_bish_78"/>
    <hyperlink ref="AY13" r:id="rId391" display="https://twitter.com/dan_bawden"/>
    <hyperlink ref="AY14" r:id="rId392" display="https://twitter.com/drlindadykes"/>
    <hyperlink ref="AY15" r:id="rId393" display="https://twitter.com/proftomquinn"/>
    <hyperlink ref="AY16" r:id="rId394" display="https://twitter.com/kerryhood"/>
    <hyperlink ref="AY17" r:id="rId395" display="https://twitter.com/anlecturer"/>
    <hyperlink ref="AY18" r:id="rId396" display="https://twitter.com/toomuchaltitude"/>
    <hyperlink ref="AY19" r:id="rId397" display="https://twitter.com/mdimairo"/>
    <hyperlink ref="AY20" r:id="rId398" display="https://twitter.com/liminalentity"/>
    <hyperlink ref="AY21" r:id="rId399" display="https://twitter.com/bagchisubha"/>
    <hyperlink ref="AY22" r:id="rId400" display="https://twitter.com/marion_mcnaught"/>
    <hyperlink ref="AY23" r:id="rId401" display="https://twitter.com/basics_hq"/>
    <hyperlink ref="AY24" r:id="rId402" display="https://twitter.com/racheln76"/>
    <hyperlink ref="AY25" r:id="rId403" display="https://twitter.com/sasconsultpara"/>
    <hyperlink ref="AY26" r:id="rId404" display="https://twitter.com/clifford0584"/>
    <hyperlink ref="AY27" r:id="rId405" display="https://twitter.com/davidwa13761355"/>
    <hyperlink ref="AY28" r:id="rId406" display="https://twitter.com/anderson10jayne"/>
    <hyperlink ref="AY29" r:id="rId407" display="https://twitter.com/emrashworth"/>
    <hyperlink ref="AY30" r:id="rId408" display="https://twitter.com/martinresposito"/>
    <hyperlink ref="AY31" r:id="rId409" display="https://twitter.com/sheffbear"/>
    <hyperlink ref="AY32" r:id="rId410" display="https://twitter.com/steven1701"/>
    <hyperlink ref="AY33" r:id="rId411" display="https://twitter.com/gail_carson"/>
    <hyperlink ref="AY34" r:id="rId412" display="https://twitter.com/iamyourgasman"/>
    <hyperlink ref="AY35" r:id="rId413" display="https://twitter.com/rossdavenport"/>
    <hyperlink ref="AY36" r:id="rId414" display="https://twitter.com/fra_latronico"/>
    <hyperlink ref="AY37" r:id="rId415" display="https://twitter.com/lukestevens_93"/>
    <hyperlink ref="AY38" r:id="rId416" display="https://twitter.com/akourdouli"/>
    <hyperlink ref="AY39" r:id="rId417" display="https://twitter.com/faz_char"/>
    <hyperlink ref="AY40" r:id="rId418" display="https://twitter.com/tomlloyd91"/>
    <hyperlink ref="AY41" r:id="rId419" display="https://twitter.com/paton_catie"/>
    <hyperlink ref="AY42" r:id="rId420" display="https://twitter.com/gborthophysio"/>
    <hyperlink ref="AY43" r:id="rId421" display="https://twitter.com/banerjee_0"/>
    <hyperlink ref="AY44" r:id="rId422" display="https://twitter.com/barbara_tait"/>
    <hyperlink ref="AY45" r:id="rId423" display="https://twitter.com/drlisa_ahp"/>
    <hyperlink ref="AY46" r:id="rId424" display="https://twitter.com/chrisconnolly83"/>
    <hyperlink ref="AY47" r:id="rId425" display="https://twitter.com/drjamesglasbey"/>
    <hyperlink ref="AY48" r:id="rId426" display="https://twitter.com/tela_natric"/>
    <hyperlink ref="AY49" r:id="rId427" display="https://twitter.com/natric_research"/>
    <hyperlink ref="AY50" r:id="rId428" display="https://twitter.com/maxmarsden83"/>
    <hyperlink ref="AY51" r:id="rId429" display="https://twitter.com/chrislochrin"/>
    <hyperlink ref="AY52" r:id="rId430" display="https://twitter.com/husam_ismail"/>
    <hyperlink ref="AY53" r:id="rId431" display="https://twitter.com/zudin_p"/>
    <hyperlink ref="AY54" r:id="rId432" display="https://twitter.com/kevindrooney"/>
    <hyperlink ref="AY55" r:id="rId433" display="https://twitter.com/kangaroosteve"/>
    <hyperlink ref="AY56" r:id="rId434" display="https://twitter.com/alex_m_mitchell"/>
    <hyperlink ref="AY57" r:id="rId435" display="https://twitter.com/westmidsphem"/>
    <hyperlink ref="AY58" r:id="rId436" display="https://twitter.com/gscornell"/>
    <hyperlink ref="AY59" r:id="rId437" display="https://twitter.com/ribrios"/>
    <hyperlink ref="AY60" r:id="rId438" display="https://twitter.com/london_rtc"/>
    <hyperlink ref="AY61" r:id="rId439" display="https://twitter.com/wicsarg"/>
    <hyperlink ref="AY62" r:id="rId440" display="https://twitter.com/mattreed73"/>
    <hyperlink ref="AY63" r:id="rId441" display="https://twitter.com/libbylilias"/>
    <hyperlink ref="AY64" r:id="rId442" display="https://twitter.com/penelopefirshma"/>
    <hyperlink ref="AY65" r:id="rId443" display="https://twitter.com/zoeclift"/>
    <hyperlink ref="AY66" r:id="rId444" display="https://twitter.com/_joemiddleton"/>
    <hyperlink ref="AY67" r:id="rId445" display="https://twitter.com/eslungaard"/>
    <hyperlink ref="AY68" r:id="rId446" display="https://twitter.com/paramedichelen"/>
    <hyperlink ref="AY69" r:id="rId447" display="https://twitter.com/nrcm2018"/>
    <hyperlink ref="AY70" r:id="rId448" display="https://twitter.com/britishhernia"/>
    <hyperlink ref="AY71" r:id="rId449" display="https://twitter.com/amanthesurgeon"/>
    <hyperlink ref="AY72" r:id="rId450" display="https://twitter.com/augishealth"/>
    <hyperlink ref="AY73" r:id="rId451" display="https://twitter.com/lindalliance"/>
    <hyperlink ref="AY74" r:id="rId452" display="https://twitter.com/emerge_research"/>
    <hyperlink ref="AY75" r:id="rId453" display="https://twitter.com/lynn_laidlaw"/>
    <hyperlink ref="AY76" r:id="rId454" display="https://twitter.com/respara_jb"/>
    <hyperlink ref="AY77" r:id="rId455" display="https://twitter.com/secamb_ccp"/>
    <hyperlink ref="AY78" r:id="rId456" display="https://twitter.com/1liz11"/>
    <hyperlink ref="AY79" r:id="rId457" display="https://twitter.com/stepsrehabuk"/>
    <hyperlink ref="AY80" r:id="rId458" display="https://twitter.com/cathedwards_1"/>
    <hyperlink ref="AY81" r:id="rId459" display="https://twitter.com/emilyd_pt"/>
    <hyperlink ref="AY82" r:id="rId460" display="https://twitter.com/annetuc_ot"/>
    <hyperlink ref="AY83" r:id="rId461" display="https://twitter.com/victoriadicken4"/>
    <hyperlink ref="AY84" r:id="rId462" display="https://twitter.com/edclined"/>
    <hyperlink ref="AY85" r:id="rId463" display="https://twitter.com/drsarahedwards"/>
    <hyperlink ref="AY86" r:id="rId464" display="https://twitter.com/philmoss1"/>
    <hyperlink ref="AY87" r:id="rId465" display="https://twitter.com/lincs999dr"/>
    <hyperlink ref="AY88" r:id="rId466" display="https://twitter.com/dunbarian"/>
    <hyperlink ref="AY89" r:id="rId467" display="https://twitter.com/cph_cast"/>
    <hyperlink ref="AY90" r:id="rId468" display="https://twitter.com/clairesalisbur3"/>
    <hyperlink ref="AY91" r:id="rId469" display="https://twitter.com/iainmoppett"/>
    <hyperlink ref="AY92" r:id="rId470" display="https://twitter.com/kategahr_kate"/>
    <hyperlink ref="AY93" r:id="rId471" display="https://twitter.com/researchphoton"/>
    <hyperlink ref="AY94" r:id="rId472" display="https://twitter.com/emaroids1"/>
    <hyperlink ref="AY95" r:id="rId473" display="https://twitter.com/matt_westmore"/>
    <hyperlink ref="AY96" r:id="rId474" display="https://twitter.com/pauladimarco1"/>
    <hyperlink ref="AY97" r:id="rId475" display="https://twitter.com/c_ahern26"/>
    <hyperlink ref="AY98" r:id="rId476" display="https://twitter.com/dr_iain_smith"/>
    <hyperlink ref="AY99" r:id="rId477" display="https://twitter.com/leechcaroline"/>
    <hyperlink ref="AY100" r:id="rId478" display="https://twitter.com/drctrice"/>
    <hyperlink ref="AY101" r:id="rId479" display="https://twitter.com/chris_horler"/>
    <hyperlink ref="AY102" r:id="rId480" display="https://twitter.com/stroppybrunette"/>
    <hyperlink ref="AY103" r:id="rId481" display="https://twitter.com/katiejsheehan"/>
    <hyperlink ref="AY104" r:id="rId482" display="https://twitter.com/edbaker_ed"/>
    <hyperlink ref="AY105" r:id="rId483" display="https://twitter.com/atocp_swales"/>
    <hyperlink ref="AY106" r:id="rId484" display="https://twitter.com/docj88"/>
    <hyperlink ref="AY107" r:id="rId485" display="https://twitter.com/gmmajortrauma"/>
    <hyperlink ref="AY108" r:id="rId486" display="https://twitter.com/rachelhowes6"/>
    <hyperlink ref="AY109" r:id="rId487" display="https://twitter.com/srikesavan"/>
    <hyperlink ref="AY110" r:id="rId488" display="https://twitter.com/jojenningsnhs"/>
    <hyperlink ref="AY111" r:id="rId489" display="https://twitter.com/misscharliex13"/>
    <hyperlink ref="AY112" r:id="rId490" display="https://twitter.com/winters799"/>
    <hyperlink ref="AY113" r:id="rId491" display="https://twitter.com/camanaesthesia"/>
    <hyperlink ref="AY114" r:id="rId492" display="https://twitter.com/drol007"/>
    <hyperlink ref="AY115" r:id="rId493" display="https://twitter.com/drjerrytsang"/>
    <hyperlink ref="AY116" r:id="rId494" display="https://twitter.com/kportas"/>
    <hyperlink ref="AY117" r:id="rId495" display="https://twitter.com/vicjewitt"/>
    <hyperlink ref="AY118" r:id="rId496" display="https://twitter.com/mears_jemma"/>
    <hyperlink ref="AY119" r:id="rId497" display="https://twitter.com/ukemtrauma"/>
    <hyperlink ref="AY120" r:id="rId498" display="https://twitter.com/dbootland"/>
    <hyperlink ref="AY121" r:id="rId499" display="https://twitter.com/carrieweller1"/>
    <hyperlink ref="AY122" r:id="rId500" display="https://twitter.com/edresearchrbft"/>
    <hyperlink ref="AY123" r:id="rId501" display="https://twitter.com/marcusyalman"/>
    <hyperlink ref="AY124" r:id="rId502" display="https://twitter.com/phkitpara"/>
    <hyperlink ref="AY125" r:id="rId503" display="https://twitter.com/oxscar2016"/>
    <hyperlink ref="AY126" r:id="rId504" display="https://twitter.com/brethertonc"/>
    <hyperlink ref="AY127" r:id="rId505" display="https://twitter.com/oxford_trauma"/>
    <hyperlink ref="AY128" r:id="rId506" display="https://twitter.com/drsaharfatima"/>
    <hyperlink ref="AY129" r:id="rId507" display="https://twitter.com/wilsonmsj"/>
    <hyperlink ref="AY130" r:id="rId508" display="https://twitter.com/abbyharperpayne"/>
    <hyperlink ref="AY131" r:id="rId509" display="https://twitter.com/smhmajortrauma"/>
    <hyperlink ref="AY132" r:id="rId510" display="https://twitter.com/carol_porteous"/>
    <hyperlink ref="AY133" r:id="rId511" display="https://twitter.com/allisonworth4"/>
    <hyperlink ref="AY134" r:id="rId512" display="https://twitter.com/littlemissileo"/>
  </hyperlinks>
  <printOptions/>
  <pageMargins left="0.7" right="0.7" top="0.75" bottom="0.75" header="0.3" footer="0.3"/>
  <pageSetup horizontalDpi="600" verticalDpi="600" orientation="portrait" r:id="rId517"/>
  <drawing r:id="rId516"/>
  <legacyDrawing r:id="rId514"/>
  <tableParts>
    <tablePart r:id="rId5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1717</v>
      </c>
      <c r="Z2" s="13" t="s">
        <v>1726</v>
      </c>
      <c r="AA2" s="13" t="s">
        <v>1742</v>
      </c>
      <c r="AB2" s="13" t="s">
        <v>1775</v>
      </c>
      <c r="AC2" s="13" t="s">
        <v>1815</v>
      </c>
      <c r="AD2" s="13" t="s">
        <v>1835</v>
      </c>
      <c r="AE2" s="13" t="s">
        <v>1838</v>
      </c>
      <c r="AF2" s="13" t="s">
        <v>1851</v>
      </c>
      <c r="AG2" s="52" t="s">
        <v>2073</v>
      </c>
      <c r="AH2" s="52" t="s">
        <v>2074</v>
      </c>
      <c r="AI2" s="52" t="s">
        <v>2075</v>
      </c>
      <c r="AJ2" s="52" t="s">
        <v>2076</v>
      </c>
      <c r="AK2" s="52" t="s">
        <v>2077</v>
      </c>
      <c r="AL2" s="52" t="s">
        <v>2078</v>
      </c>
      <c r="AM2" s="52" t="s">
        <v>2079</v>
      </c>
      <c r="AN2" s="52" t="s">
        <v>2080</v>
      </c>
      <c r="AO2" s="52" t="s">
        <v>2083</v>
      </c>
    </row>
    <row r="3" spans="1:41" ht="15">
      <c r="A3" s="89" t="s">
        <v>1677</v>
      </c>
      <c r="B3" s="67" t="s">
        <v>1684</v>
      </c>
      <c r="C3" s="67" t="s">
        <v>56</v>
      </c>
      <c r="D3" s="105"/>
      <c r="E3" s="104"/>
      <c r="F3" s="106" t="s">
        <v>2092</v>
      </c>
      <c r="G3" s="107"/>
      <c r="H3" s="107"/>
      <c r="I3" s="108">
        <v>3</v>
      </c>
      <c r="J3" s="109"/>
      <c r="K3" s="48">
        <v>99</v>
      </c>
      <c r="L3" s="48">
        <v>96</v>
      </c>
      <c r="M3" s="48">
        <v>9</v>
      </c>
      <c r="N3" s="48">
        <v>105</v>
      </c>
      <c r="O3" s="48">
        <v>3</v>
      </c>
      <c r="P3" s="49">
        <v>0.01020408163265306</v>
      </c>
      <c r="Q3" s="49">
        <v>0.020202020202020204</v>
      </c>
      <c r="R3" s="48">
        <v>1</v>
      </c>
      <c r="S3" s="48">
        <v>0</v>
      </c>
      <c r="T3" s="48">
        <v>99</v>
      </c>
      <c r="U3" s="48">
        <v>105</v>
      </c>
      <c r="V3" s="48">
        <v>2</v>
      </c>
      <c r="W3" s="49">
        <v>1.9598</v>
      </c>
      <c r="X3" s="49">
        <v>0.01020408163265306</v>
      </c>
      <c r="Y3" s="80"/>
      <c r="Z3" s="80"/>
      <c r="AA3" s="80" t="s">
        <v>1743</v>
      </c>
      <c r="AB3" s="86" t="s">
        <v>1776</v>
      </c>
      <c r="AC3" s="86" t="s">
        <v>1816</v>
      </c>
      <c r="AD3" s="86" t="s">
        <v>1836</v>
      </c>
      <c r="AE3" s="86" t="s">
        <v>1839</v>
      </c>
      <c r="AF3" s="86" t="s">
        <v>1852</v>
      </c>
      <c r="AG3" s="121">
        <v>16</v>
      </c>
      <c r="AH3" s="124">
        <v>0.4139715394566624</v>
      </c>
      <c r="AI3" s="121">
        <v>106</v>
      </c>
      <c r="AJ3" s="124">
        <v>2.742561448900388</v>
      </c>
      <c r="AK3" s="121">
        <v>0</v>
      </c>
      <c r="AL3" s="124">
        <v>0</v>
      </c>
      <c r="AM3" s="121">
        <v>3743</v>
      </c>
      <c r="AN3" s="124">
        <v>96.84346701164294</v>
      </c>
      <c r="AO3" s="121">
        <v>3865</v>
      </c>
    </row>
    <row r="4" spans="1:41" ht="15">
      <c r="A4" s="89" t="s">
        <v>1678</v>
      </c>
      <c r="B4" s="67" t="s">
        <v>1685</v>
      </c>
      <c r="C4" s="67" t="s">
        <v>56</v>
      </c>
      <c r="D4" s="111"/>
      <c r="E4" s="110"/>
      <c r="F4" s="112" t="s">
        <v>2093</v>
      </c>
      <c r="G4" s="113"/>
      <c r="H4" s="113"/>
      <c r="I4" s="114">
        <v>4</v>
      </c>
      <c r="J4" s="115"/>
      <c r="K4" s="48">
        <v>16</v>
      </c>
      <c r="L4" s="48">
        <v>20</v>
      </c>
      <c r="M4" s="48">
        <v>65</v>
      </c>
      <c r="N4" s="48">
        <v>85</v>
      </c>
      <c r="O4" s="48">
        <v>0</v>
      </c>
      <c r="P4" s="49">
        <v>0.15151515151515152</v>
      </c>
      <c r="Q4" s="49">
        <v>0.2631578947368421</v>
      </c>
      <c r="R4" s="48">
        <v>1</v>
      </c>
      <c r="S4" s="48">
        <v>0</v>
      </c>
      <c r="T4" s="48">
        <v>16</v>
      </c>
      <c r="U4" s="48">
        <v>85</v>
      </c>
      <c r="V4" s="48">
        <v>4</v>
      </c>
      <c r="W4" s="49">
        <v>1.929688</v>
      </c>
      <c r="X4" s="49">
        <v>0.15833333333333333</v>
      </c>
      <c r="Y4" s="80"/>
      <c r="Z4" s="80"/>
      <c r="AA4" s="80" t="s">
        <v>1744</v>
      </c>
      <c r="AB4" s="86" t="s">
        <v>1777</v>
      </c>
      <c r="AC4" s="86" t="s">
        <v>1817</v>
      </c>
      <c r="AD4" s="86" t="s">
        <v>1837</v>
      </c>
      <c r="AE4" s="86" t="s">
        <v>1840</v>
      </c>
      <c r="AF4" s="86" t="s">
        <v>1853</v>
      </c>
      <c r="AG4" s="121">
        <v>33</v>
      </c>
      <c r="AH4" s="124">
        <v>3.4773445732349844</v>
      </c>
      <c r="AI4" s="121">
        <v>17</v>
      </c>
      <c r="AJ4" s="124">
        <v>1.791359325605901</v>
      </c>
      <c r="AK4" s="121">
        <v>0</v>
      </c>
      <c r="AL4" s="124">
        <v>0</v>
      </c>
      <c r="AM4" s="121">
        <v>899</v>
      </c>
      <c r="AN4" s="124">
        <v>94.73129610115912</v>
      </c>
      <c r="AO4" s="121">
        <v>949</v>
      </c>
    </row>
    <row r="5" spans="1:41" ht="15">
      <c r="A5" s="89" t="s">
        <v>1679</v>
      </c>
      <c r="B5" s="67" t="s">
        <v>1686</v>
      </c>
      <c r="C5" s="67" t="s">
        <v>56</v>
      </c>
      <c r="D5" s="111"/>
      <c r="E5" s="110"/>
      <c r="F5" s="112" t="s">
        <v>2094</v>
      </c>
      <c r="G5" s="113"/>
      <c r="H5" s="113"/>
      <c r="I5" s="114">
        <v>5</v>
      </c>
      <c r="J5" s="115"/>
      <c r="K5" s="48">
        <v>7</v>
      </c>
      <c r="L5" s="48">
        <v>10</v>
      </c>
      <c r="M5" s="48">
        <v>0</v>
      </c>
      <c r="N5" s="48">
        <v>10</v>
      </c>
      <c r="O5" s="48">
        <v>0</v>
      </c>
      <c r="P5" s="49">
        <v>0</v>
      </c>
      <c r="Q5" s="49">
        <v>0</v>
      </c>
      <c r="R5" s="48">
        <v>1</v>
      </c>
      <c r="S5" s="48">
        <v>0</v>
      </c>
      <c r="T5" s="48">
        <v>7</v>
      </c>
      <c r="U5" s="48">
        <v>10</v>
      </c>
      <c r="V5" s="48">
        <v>2</v>
      </c>
      <c r="W5" s="49">
        <v>1.306122</v>
      </c>
      <c r="X5" s="49">
        <v>0.23809523809523808</v>
      </c>
      <c r="Y5" s="80"/>
      <c r="Z5" s="80"/>
      <c r="AA5" s="80"/>
      <c r="AB5" s="86" t="s">
        <v>1778</v>
      </c>
      <c r="AC5" s="86" t="s">
        <v>1818</v>
      </c>
      <c r="AD5" s="86"/>
      <c r="AE5" s="86" t="s">
        <v>1841</v>
      </c>
      <c r="AF5" s="86" t="s">
        <v>1854</v>
      </c>
      <c r="AG5" s="121">
        <v>5</v>
      </c>
      <c r="AH5" s="124">
        <v>2.232142857142857</v>
      </c>
      <c r="AI5" s="121">
        <v>10</v>
      </c>
      <c r="AJ5" s="124">
        <v>4.464285714285714</v>
      </c>
      <c r="AK5" s="121">
        <v>0</v>
      </c>
      <c r="AL5" s="124">
        <v>0</v>
      </c>
      <c r="AM5" s="121">
        <v>209</v>
      </c>
      <c r="AN5" s="124">
        <v>93.30357142857143</v>
      </c>
      <c r="AO5" s="121">
        <v>224</v>
      </c>
    </row>
    <row r="6" spans="1:41" ht="15">
      <c r="A6" s="89" t="s">
        <v>1680</v>
      </c>
      <c r="B6" s="67" t="s">
        <v>1687</v>
      </c>
      <c r="C6" s="67" t="s">
        <v>56</v>
      </c>
      <c r="D6" s="111"/>
      <c r="E6" s="110"/>
      <c r="F6" s="112" t="s">
        <v>1680</v>
      </c>
      <c r="G6" s="113"/>
      <c r="H6" s="113"/>
      <c r="I6" s="114">
        <v>6</v>
      </c>
      <c r="J6" s="115"/>
      <c r="K6" s="48">
        <v>4</v>
      </c>
      <c r="L6" s="48">
        <v>3</v>
      </c>
      <c r="M6" s="48">
        <v>0</v>
      </c>
      <c r="N6" s="48">
        <v>3</v>
      </c>
      <c r="O6" s="48">
        <v>0</v>
      </c>
      <c r="P6" s="49">
        <v>0</v>
      </c>
      <c r="Q6" s="49">
        <v>0</v>
      </c>
      <c r="R6" s="48">
        <v>1</v>
      </c>
      <c r="S6" s="48">
        <v>0</v>
      </c>
      <c r="T6" s="48">
        <v>4</v>
      </c>
      <c r="U6" s="48">
        <v>3</v>
      </c>
      <c r="V6" s="48">
        <v>2</v>
      </c>
      <c r="W6" s="49">
        <v>1.125</v>
      </c>
      <c r="X6" s="49">
        <v>0.25</v>
      </c>
      <c r="Y6" s="80"/>
      <c r="Z6" s="80"/>
      <c r="AA6" s="80"/>
      <c r="AB6" s="86" t="s">
        <v>864</v>
      </c>
      <c r="AC6" s="86" t="s">
        <v>864</v>
      </c>
      <c r="AD6" s="86" t="s">
        <v>291</v>
      </c>
      <c r="AE6" s="86" t="s">
        <v>1842</v>
      </c>
      <c r="AF6" s="86" t="s">
        <v>1855</v>
      </c>
      <c r="AG6" s="121">
        <v>0</v>
      </c>
      <c r="AH6" s="124">
        <v>0</v>
      </c>
      <c r="AI6" s="121">
        <v>1</v>
      </c>
      <c r="AJ6" s="124">
        <v>2.4390243902439024</v>
      </c>
      <c r="AK6" s="121">
        <v>0</v>
      </c>
      <c r="AL6" s="124">
        <v>0</v>
      </c>
      <c r="AM6" s="121">
        <v>40</v>
      </c>
      <c r="AN6" s="124">
        <v>97.5609756097561</v>
      </c>
      <c r="AO6" s="121">
        <v>41</v>
      </c>
    </row>
    <row r="7" spans="1:41" ht="15">
      <c r="A7" s="89" t="s">
        <v>1681</v>
      </c>
      <c r="B7" s="67" t="s">
        <v>1688</v>
      </c>
      <c r="C7" s="67" t="s">
        <v>56</v>
      </c>
      <c r="D7" s="111"/>
      <c r="E7" s="110"/>
      <c r="F7" s="112" t="s">
        <v>1681</v>
      </c>
      <c r="G7" s="113"/>
      <c r="H7" s="113"/>
      <c r="I7" s="114">
        <v>7</v>
      </c>
      <c r="J7" s="115"/>
      <c r="K7" s="48">
        <v>2</v>
      </c>
      <c r="L7" s="48">
        <v>1</v>
      </c>
      <c r="M7" s="48">
        <v>0</v>
      </c>
      <c r="N7" s="48">
        <v>1</v>
      </c>
      <c r="O7" s="48">
        <v>0</v>
      </c>
      <c r="P7" s="49">
        <v>0</v>
      </c>
      <c r="Q7" s="49">
        <v>0</v>
      </c>
      <c r="R7" s="48">
        <v>1</v>
      </c>
      <c r="S7" s="48">
        <v>0</v>
      </c>
      <c r="T7" s="48">
        <v>2</v>
      </c>
      <c r="U7" s="48">
        <v>1</v>
      </c>
      <c r="V7" s="48">
        <v>1</v>
      </c>
      <c r="W7" s="49">
        <v>0.5</v>
      </c>
      <c r="X7" s="49">
        <v>0.5</v>
      </c>
      <c r="Y7" s="80"/>
      <c r="Z7" s="80"/>
      <c r="AA7" s="80"/>
      <c r="AB7" s="86" t="s">
        <v>864</v>
      </c>
      <c r="AC7" s="86" t="s">
        <v>864</v>
      </c>
      <c r="AD7" s="86" t="s">
        <v>291</v>
      </c>
      <c r="AE7" s="86" t="s">
        <v>377</v>
      </c>
      <c r="AF7" s="86" t="s">
        <v>1856</v>
      </c>
      <c r="AG7" s="121">
        <v>0</v>
      </c>
      <c r="AH7" s="124">
        <v>0</v>
      </c>
      <c r="AI7" s="121">
        <v>1</v>
      </c>
      <c r="AJ7" s="124">
        <v>2.5</v>
      </c>
      <c r="AK7" s="121">
        <v>0</v>
      </c>
      <c r="AL7" s="124">
        <v>0</v>
      </c>
      <c r="AM7" s="121">
        <v>39</v>
      </c>
      <c r="AN7" s="124">
        <v>97.5</v>
      </c>
      <c r="AO7" s="121">
        <v>40</v>
      </c>
    </row>
    <row r="8" spans="1:41" ht="15">
      <c r="A8" s="89" t="s">
        <v>1682</v>
      </c>
      <c r="B8" s="67" t="s">
        <v>1689</v>
      </c>
      <c r="C8" s="67" t="s">
        <v>56</v>
      </c>
      <c r="D8" s="111"/>
      <c r="E8" s="110"/>
      <c r="F8" s="112" t="s">
        <v>1682</v>
      </c>
      <c r="G8" s="113"/>
      <c r="H8" s="113"/>
      <c r="I8" s="114">
        <v>8</v>
      </c>
      <c r="J8" s="115"/>
      <c r="K8" s="48">
        <v>2</v>
      </c>
      <c r="L8" s="48">
        <v>1</v>
      </c>
      <c r="M8" s="48">
        <v>0</v>
      </c>
      <c r="N8" s="48">
        <v>1</v>
      </c>
      <c r="O8" s="48">
        <v>0</v>
      </c>
      <c r="P8" s="49">
        <v>0</v>
      </c>
      <c r="Q8" s="49">
        <v>0</v>
      </c>
      <c r="R8" s="48">
        <v>1</v>
      </c>
      <c r="S8" s="48">
        <v>0</v>
      </c>
      <c r="T8" s="48">
        <v>2</v>
      </c>
      <c r="U8" s="48">
        <v>1</v>
      </c>
      <c r="V8" s="48">
        <v>1</v>
      </c>
      <c r="W8" s="49">
        <v>0.5</v>
      </c>
      <c r="X8" s="49">
        <v>0.5</v>
      </c>
      <c r="Y8" s="80"/>
      <c r="Z8" s="80"/>
      <c r="AA8" s="80"/>
      <c r="AB8" s="86" t="s">
        <v>864</v>
      </c>
      <c r="AC8" s="86" t="s">
        <v>864</v>
      </c>
      <c r="AD8" s="86" t="s">
        <v>291</v>
      </c>
      <c r="AE8" s="86" t="s">
        <v>374</v>
      </c>
      <c r="AF8" s="86" t="s">
        <v>1857</v>
      </c>
      <c r="AG8" s="121">
        <v>0</v>
      </c>
      <c r="AH8" s="124">
        <v>0</v>
      </c>
      <c r="AI8" s="121">
        <v>1</v>
      </c>
      <c r="AJ8" s="124">
        <v>2.5641025641025643</v>
      </c>
      <c r="AK8" s="121">
        <v>0</v>
      </c>
      <c r="AL8" s="124">
        <v>0</v>
      </c>
      <c r="AM8" s="121">
        <v>38</v>
      </c>
      <c r="AN8" s="124">
        <v>97.43589743589743</v>
      </c>
      <c r="AO8" s="121">
        <v>39</v>
      </c>
    </row>
    <row r="9" spans="1:41" ht="15">
      <c r="A9" s="89" t="s">
        <v>1683</v>
      </c>
      <c r="B9" s="67" t="s">
        <v>1690</v>
      </c>
      <c r="C9" s="67" t="s">
        <v>56</v>
      </c>
      <c r="D9" s="111"/>
      <c r="E9" s="110"/>
      <c r="F9" s="112" t="s">
        <v>1683</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80"/>
      <c r="Z9" s="80"/>
      <c r="AA9" s="80"/>
      <c r="AB9" s="86" t="s">
        <v>864</v>
      </c>
      <c r="AC9" s="86" t="s">
        <v>864</v>
      </c>
      <c r="AD9" s="86" t="s">
        <v>291</v>
      </c>
      <c r="AE9" s="86" t="s">
        <v>368</v>
      </c>
      <c r="AF9" s="86" t="s">
        <v>1858</v>
      </c>
      <c r="AG9" s="121">
        <v>0</v>
      </c>
      <c r="AH9" s="124">
        <v>0</v>
      </c>
      <c r="AI9" s="121">
        <v>0</v>
      </c>
      <c r="AJ9" s="124">
        <v>0</v>
      </c>
      <c r="AK9" s="121">
        <v>0</v>
      </c>
      <c r="AL9" s="124">
        <v>0</v>
      </c>
      <c r="AM9" s="121">
        <v>4</v>
      </c>
      <c r="AN9" s="124">
        <v>100</v>
      </c>
      <c r="AO9" s="121">
        <v>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1677</v>
      </c>
      <c r="B2" s="86" t="s">
        <v>291</v>
      </c>
      <c r="C2" s="80">
        <f>VLOOKUP(GroupVertices[[#This Row],[Vertex]],Vertices[],MATCH("ID",Vertices[[#Headers],[Vertex]:[Vertex Content Word Count]],0),FALSE)</f>
        <v>4</v>
      </c>
    </row>
    <row r="3" spans="1:3" ht="15">
      <c r="A3" s="80" t="s">
        <v>1677</v>
      </c>
      <c r="B3" s="86" t="s">
        <v>362</v>
      </c>
      <c r="C3" s="80">
        <f>VLOOKUP(GroupVertices[[#This Row],[Vertex]],Vertices[],MATCH("ID",Vertices[[#Headers],[Vertex]:[Vertex Content Word Count]],0),FALSE)</f>
        <v>128</v>
      </c>
    </row>
    <row r="4" spans="1:3" ht="15">
      <c r="A4" s="80" t="s">
        <v>1677</v>
      </c>
      <c r="B4" s="86" t="s">
        <v>358</v>
      </c>
      <c r="C4" s="80">
        <f>VLOOKUP(GroupVertices[[#This Row],[Vertex]],Vertices[],MATCH("ID",Vertices[[#Headers],[Vertex]:[Vertex Content Word Count]],0),FALSE)</f>
        <v>122</v>
      </c>
    </row>
    <row r="5" spans="1:3" ht="15">
      <c r="A5" s="80" t="s">
        <v>1677</v>
      </c>
      <c r="B5" s="86" t="s">
        <v>357</v>
      </c>
      <c r="C5" s="80">
        <f>VLOOKUP(GroupVertices[[#This Row],[Vertex]],Vertices[],MATCH("ID",Vertices[[#Headers],[Vertex]:[Vertex Content Word Count]],0),FALSE)</f>
        <v>121</v>
      </c>
    </row>
    <row r="6" spans="1:3" ht="15">
      <c r="A6" s="80" t="s">
        <v>1677</v>
      </c>
      <c r="B6" s="86" t="s">
        <v>356</v>
      </c>
      <c r="C6" s="80">
        <f>VLOOKUP(GroupVertices[[#This Row],[Vertex]],Vertices[],MATCH("ID",Vertices[[#Headers],[Vertex]:[Vertex Content Word Count]],0),FALSE)</f>
        <v>120</v>
      </c>
    </row>
    <row r="7" spans="1:3" ht="15">
      <c r="A7" s="80" t="s">
        <v>1677</v>
      </c>
      <c r="B7" s="86" t="s">
        <v>355</v>
      </c>
      <c r="C7" s="80">
        <f>VLOOKUP(GroupVertices[[#This Row],[Vertex]],Vertices[],MATCH("ID",Vertices[[#Headers],[Vertex]:[Vertex Content Word Count]],0),FALSE)</f>
        <v>119</v>
      </c>
    </row>
    <row r="8" spans="1:3" ht="15">
      <c r="A8" s="80" t="s">
        <v>1677</v>
      </c>
      <c r="B8" s="86" t="s">
        <v>354</v>
      </c>
      <c r="C8" s="80">
        <f>VLOOKUP(GroupVertices[[#This Row],[Vertex]],Vertices[],MATCH("ID",Vertices[[#Headers],[Vertex]:[Vertex Content Word Count]],0),FALSE)</f>
        <v>118</v>
      </c>
    </row>
    <row r="9" spans="1:3" ht="15">
      <c r="A9" s="80" t="s">
        <v>1677</v>
      </c>
      <c r="B9" s="86" t="s">
        <v>353</v>
      </c>
      <c r="C9" s="80">
        <f>VLOOKUP(GroupVertices[[#This Row],[Vertex]],Vertices[],MATCH("ID",Vertices[[#Headers],[Vertex]:[Vertex Content Word Count]],0),FALSE)</f>
        <v>117</v>
      </c>
    </row>
    <row r="10" spans="1:3" ht="15">
      <c r="A10" s="80" t="s">
        <v>1677</v>
      </c>
      <c r="B10" s="86" t="s">
        <v>352</v>
      </c>
      <c r="C10" s="80">
        <f>VLOOKUP(GroupVertices[[#This Row],[Vertex]],Vertices[],MATCH("ID",Vertices[[#Headers],[Vertex]:[Vertex Content Word Count]],0),FALSE)</f>
        <v>116</v>
      </c>
    </row>
    <row r="11" spans="1:3" ht="15">
      <c r="A11" s="80" t="s">
        <v>1677</v>
      </c>
      <c r="B11" s="86" t="s">
        <v>351</v>
      </c>
      <c r="C11" s="80">
        <f>VLOOKUP(GroupVertices[[#This Row],[Vertex]],Vertices[],MATCH("ID",Vertices[[#Headers],[Vertex]:[Vertex Content Word Count]],0),FALSE)</f>
        <v>115</v>
      </c>
    </row>
    <row r="12" spans="1:3" ht="15">
      <c r="A12" s="80" t="s">
        <v>1677</v>
      </c>
      <c r="B12" s="86" t="s">
        <v>350</v>
      </c>
      <c r="C12" s="80">
        <f>VLOOKUP(GroupVertices[[#This Row],[Vertex]],Vertices[],MATCH("ID",Vertices[[#Headers],[Vertex]:[Vertex Content Word Count]],0),FALSE)</f>
        <v>114</v>
      </c>
    </row>
    <row r="13" spans="1:3" ht="15">
      <c r="A13" s="80" t="s">
        <v>1677</v>
      </c>
      <c r="B13" s="86" t="s">
        <v>349</v>
      </c>
      <c r="C13" s="80">
        <f>VLOOKUP(GroupVertices[[#This Row],[Vertex]],Vertices[],MATCH("ID",Vertices[[#Headers],[Vertex]:[Vertex Content Word Count]],0),FALSE)</f>
        <v>113</v>
      </c>
    </row>
    <row r="14" spans="1:3" ht="15">
      <c r="A14" s="80" t="s">
        <v>1677</v>
      </c>
      <c r="B14" s="86" t="s">
        <v>347</v>
      </c>
      <c r="C14" s="80">
        <f>VLOOKUP(GroupVertices[[#This Row],[Vertex]],Vertices[],MATCH("ID",Vertices[[#Headers],[Vertex]:[Vertex Content Word Count]],0),FALSE)</f>
        <v>111</v>
      </c>
    </row>
    <row r="15" spans="1:3" ht="15">
      <c r="A15" s="80" t="s">
        <v>1677</v>
      </c>
      <c r="B15" s="86" t="s">
        <v>346</v>
      </c>
      <c r="C15" s="80">
        <f>VLOOKUP(GroupVertices[[#This Row],[Vertex]],Vertices[],MATCH("ID",Vertices[[#Headers],[Vertex]:[Vertex Content Word Count]],0),FALSE)</f>
        <v>110</v>
      </c>
    </row>
    <row r="16" spans="1:3" ht="15">
      <c r="A16" s="80" t="s">
        <v>1677</v>
      </c>
      <c r="B16" s="86" t="s">
        <v>345</v>
      </c>
      <c r="C16" s="80">
        <f>VLOOKUP(GroupVertices[[#This Row],[Vertex]],Vertices[],MATCH("ID",Vertices[[#Headers],[Vertex]:[Vertex Content Word Count]],0),FALSE)</f>
        <v>109</v>
      </c>
    </row>
    <row r="17" spans="1:3" ht="15">
      <c r="A17" s="80" t="s">
        <v>1677</v>
      </c>
      <c r="B17" s="86" t="s">
        <v>344</v>
      </c>
      <c r="C17" s="80">
        <f>VLOOKUP(GroupVertices[[#This Row],[Vertex]],Vertices[],MATCH("ID",Vertices[[#Headers],[Vertex]:[Vertex Content Word Count]],0),FALSE)</f>
        <v>108</v>
      </c>
    </row>
    <row r="18" spans="1:3" ht="15">
      <c r="A18" s="80" t="s">
        <v>1677</v>
      </c>
      <c r="B18" s="86" t="s">
        <v>343</v>
      </c>
      <c r="C18" s="80">
        <f>VLOOKUP(GroupVertices[[#This Row],[Vertex]],Vertices[],MATCH("ID",Vertices[[#Headers],[Vertex]:[Vertex Content Word Count]],0),FALSE)</f>
        <v>107</v>
      </c>
    </row>
    <row r="19" spans="1:3" ht="15">
      <c r="A19" s="80" t="s">
        <v>1677</v>
      </c>
      <c r="B19" s="86" t="s">
        <v>342</v>
      </c>
      <c r="C19" s="80">
        <f>VLOOKUP(GroupVertices[[#This Row],[Vertex]],Vertices[],MATCH("ID",Vertices[[#Headers],[Vertex]:[Vertex Content Word Count]],0),FALSE)</f>
        <v>106</v>
      </c>
    </row>
    <row r="20" spans="1:3" ht="15">
      <c r="A20" s="80" t="s">
        <v>1677</v>
      </c>
      <c r="B20" s="86" t="s">
        <v>341</v>
      </c>
      <c r="C20" s="80">
        <f>VLOOKUP(GroupVertices[[#This Row],[Vertex]],Vertices[],MATCH("ID",Vertices[[#Headers],[Vertex]:[Vertex Content Word Count]],0),FALSE)</f>
        <v>105</v>
      </c>
    </row>
    <row r="21" spans="1:3" ht="15">
      <c r="A21" s="80" t="s">
        <v>1677</v>
      </c>
      <c r="B21" s="86" t="s">
        <v>340</v>
      </c>
      <c r="C21" s="80">
        <f>VLOOKUP(GroupVertices[[#This Row],[Vertex]],Vertices[],MATCH("ID",Vertices[[#Headers],[Vertex]:[Vertex Content Word Count]],0),FALSE)</f>
        <v>104</v>
      </c>
    </row>
    <row r="22" spans="1:3" ht="15">
      <c r="A22" s="80" t="s">
        <v>1677</v>
      </c>
      <c r="B22" s="86" t="s">
        <v>339</v>
      </c>
      <c r="C22" s="80">
        <f>VLOOKUP(GroupVertices[[#This Row],[Vertex]],Vertices[],MATCH("ID",Vertices[[#Headers],[Vertex]:[Vertex Content Word Count]],0),FALSE)</f>
        <v>103</v>
      </c>
    </row>
    <row r="23" spans="1:3" ht="15">
      <c r="A23" s="80" t="s">
        <v>1677</v>
      </c>
      <c r="B23" s="86" t="s">
        <v>338</v>
      </c>
      <c r="C23" s="80">
        <f>VLOOKUP(GroupVertices[[#This Row],[Vertex]],Vertices[],MATCH("ID",Vertices[[#Headers],[Vertex]:[Vertex Content Word Count]],0),FALSE)</f>
        <v>102</v>
      </c>
    </row>
    <row r="24" spans="1:3" ht="15">
      <c r="A24" s="80" t="s">
        <v>1677</v>
      </c>
      <c r="B24" s="86" t="s">
        <v>337</v>
      </c>
      <c r="C24" s="80">
        <f>VLOOKUP(GroupVertices[[#This Row],[Vertex]],Vertices[],MATCH("ID",Vertices[[#Headers],[Vertex]:[Vertex Content Word Count]],0),FALSE)</f>
        <v>101</v>
      </c>
    </row>
    <row r="25" spans="1:3" ht="15">
      <c r="A25" s="80" t="s">
        <v>1677</v>
      </c>
      <c r="B25" s="86" t="s">
        <v>336</v>
      </c>
      <c r="C25" s="80">
        <f>VLOOKUP(GroupVertices[[#This Row],[Vertex]],Vertices[],MATCH("ID",Vertices[[#Headers],[Vertex]:[Vertex Content Word Count]],0),FALSE)</f>
        <v>100</v>
      </c>
    </row>
    <row r="26" spans="1:3" ht="15">
      <c r="A26" s="80" t="s">
        <v>1677</v>
      </c>
      <c r="B26" s="86" t="s">
        <v>335</v>
      </c>
      <c r="C26" s="80">
        <f>VLOOKUP(GroupVertices[[#This Row],[Vertex]],Vertices[],MATCH("ID",Vertices[[#Headers],[Vertex]:[Vertex Content Word Count]],0),FALSE)</f>
        <v>99</v>
      </c>
    </row>
    <row r="27" spans="1:3" ht="15">
      <c r="A27" s="80" t="s">
        <v>1677</v>
      </c>
      <c r="B27" s="86" t="s">
        <v>334</v>
      </c>
      <c r="C27" s="80">
        <f>VLOOKUP(GroupVertices[[#This Row],[Vertex]],Vertices[],MATCH("ID",Vertices[[#Headers],[Vertex]:[Vertex Content Word Count]],0),FALSE)</f>
        <v>98</v>
      </c>
    </row>
    <row r="28" spans="1:3" ht="15">
      <c r="A28" s="80" t="s">
        <v>1677</v>
      </c>
      <c r="B28" s="86" t="s">
        <v>333</v>
      </c>
      <c r="C28" s="80">
        <f>VLOOKUP(GroupVertices[[#This Row],[Vertex]],Vertices[],MATCH("ID",Vertices[[#Headers],[Vertex]:[Vertex Content Word Count]],0),FALSE)</f>
        <v>97</v>
      </c>
    </row>
    <row r="29" spans="1:3" ht="15">
      <c r="A29" s="80" t="s">
        <v>1677</v>
      </c>
      <c r="B29" s="86" t="s">
        <v>332</v>
      </c>
      <c r="C29" s="80">
        <f>VLOOKUP(GroupVertices[[#This Row],[Vertex]],Vertices[],MATCH("ID",Vertices[[#Headers],[Vertex]:[Vertex Content Word Count]],0),FALSE)</f>
        <v>96</v>
      </c>
    </row>
    <row r="30" spans="1:3" ht="15">
      <c r="A30" s="80" t="s">
        <v>1677</v>
      </c>
      <c r="B30" s="86" t="s">
        <v>331</v>
      </c>
      <c r="C30" s="80">
        <f>VLOOKUP(GroupVertices[[#This Row],[Vertex]],Vertices[],MATCH("ID",Vertices[[#Headers],[Vertex]:[Vertex Content Word Count]],0),FALSE)</f>
        <v>95</v>
      </c>
    </row>
    <row r="31" spans="1:3" ht="15">
      <c r="A31" s="80" t="s">
        <v>1677</v>
      </c>
      <c r="B31" s="86" t="s">
        <v>330</v>
      </c>
      <c r="C31" s="80">
        <f>VLOOKUP(GroupVertices[[#This Row],[Vertex]],Vertices[],MATCH("ID",Vertices[[#Headers],[Vertex]:[Vertex Content Word Count]],0),FALSE)</f>
        <v>94</v>
      </c>
    </row>
    <row r="32" spans="1:3" ht="15">
      <c r="A32" s="80" t="s">
        <v>1677</v>
      </c>
      <c r="B32" s="86" t="s">
        <v>328</v>
      </c>
      <c r="C32" s="80">
        <f>VLOOKUP(GroupVertices[[#This Row],[Vertex]],Vertices[],MATCH("ID",Vertices[[#Headers],[Vertex]:[Vertex Content Word Count]],0),FALSE)</f>
        <v>92</v>
      </c>
    </row>
    <row r="33" spans="1:3" ht="15">
      <c r="A33" s="80" t="s">
        <v>1677</v>
      </c>
      <c r="B33" s="86" t="s">
        <v>327</v>
      </c>
      <c r="C33" s="80">
        <f>VLOOKUP(GroupVertices[[#This Row],[Vertex]],Vertices[],MATCH("ID",Vertices[[#Headers],[Vertex]:[Vertex Content Word Count]],0),FALSE)</f>
        <v>91</v>
      </c>
    </row>
    <row r="34" spans="1:3" ht="15">
      <c r="A34" s="80" t="s">
        <v>1677</v>
      </c>
      <c r="B34" s="86" t="s">
        <v>326</v>
      </c>
      <c r="C34" s="80">
        <f>VLOOKUP(GroupVertices[[#This Row],[Vertex]],Vertices[],MATCH("ID",Vertices[[#Headers],[Vertex]:[Vertex Content Word Count]],0),FALSE)</f>
        <v>90</v>
      </c>
    </row>
    <row r="35" spans="1:3" ht="15">
      <c r="A35" s="80" t="s">
        <v>1677</v>
      </c>
      <c r="B35" s="86" t="s">
        <v>325</v>
      </c>
      <c r="C35" s="80">
        <f>VLOOKUP(GroupVertices[[#This Row],[Vertex]],Vertices[],MATCH("ID",Vertices[[#Headers],[Vertex]:[Vertex Content Word Count]],0),FALSE)</f>
        <v>89</v>
      </c>
    </row>
    <row r="36" spans="1:3" ht="15">
      <c r="A36" s="80" t="s">
        <v>1677</v>
      </c>
      <c r="B36" s="86" t="s">
        <v>324</v>
      </c>
      <c r="C36" s="80">
        <f>VLOOKUP(GroupVertices[[#This Row],[Vertex]],Vertices[],MATCH("ID",Vertices[[#Headers],[Vertex]:[Vertex Content Word Count]],0),FALSE)</f>
        <v>88</v>
      </c>
    </row>
    <row r="37" spans="1:3" ht="15">
      <c r="A37" s="80" t="s">
        <v>1677</v>
      </c>
      <c r="B37" s="86" t="s">
        <v>323</v>
      </c>
      <c r="C37" s="80">
        <f>VLOOKUP(GroupVertices[[#This Row],[Vertex]],Vertices[],MATCH("ID",Vertices[[#Headers],[Vertex]:[Vertex Content Word Count]],0),FALSE)</f>
        <v>87</v>
      </c>
    </row>
    <row r="38" spans="1:3" ht="15">
      <c r="A38" s="80" t="s">
        <v>1677</v>
      </c>
      <c r="B38" s="86" t="s">
        <v>321</v>
      </c>
      <c r="C38" s="80">
        <f>VLOOKUP(GroupVertices[[#This Row],[Vertex]],Vertices[],MATCH("ID",Vertices[[#Headers],[Vertex]:[Vertex Content Word Count]],0),FALSE)</f>
        <v>85</v>
      </c>
    </row>
    <row r="39" spans="1:3" ht="15">
      <c r="A39" s="80" t="s">
        <v>1677</v>
      </c>
      <c r="B39" s="86" t="s">
        <v>320</v>
      </c>
      <c r="C39" s="80">
        <f>VLOOKUP(GroupVertices[[#This Row],[Vertex]],Vertices[],MATCH("ID",Vertices[[#Headers],[Vertex]:[Vertex Content Word Count]],0),FALSE)</f>
        <v>84</v>
      </c>
    </row>
    <row r="40" spans="1:3" ht="15">
      <c r="A40" s="80" t="s">
        <v>1677</v>
      </c>
      <c r="B40" s="86" t="s">
        <v>317</v>
      </c>
      <c r="C40" s="80">
        <f>VLOOKUP(GroupVertices[[#This Row],[Vertex]],Vertices[],MATCH("ID",Vertices[[#Headers],[Vertex]:[Vertex Content Word Count]],0),FALSE)</f>
        <v>79</v>
      </c>
    </row>
    <row r="41" spans="1:3" ht="15">
      <c r="A41" s="80" t="s">
        <v>1677</v>
      </c>
      <c r="B41" s="86" t="s">
        <v>316</v>
      </c>
      <c r="C41" s="80">
        <f>VLOOKUP(GroupVertices[[#This Row],[Vertex]],Vertices[],MATCH("ID",Vertices[[#Headers],[Vertex]:[Vertex Content Word Count]],0),FALSE)</f>
        <v>78</v>
      </c>
    </row>
    <row r="42" spans="1:3" ht="15">
      <c r="A42" s="80" t="s">
        <v>1677</v>
      </c>
      <c r="B42" s="86" t="s">
        <v>312</v>
      </c>
      <c r="C42" s="80">
        <f>VLOOKUP(GroupVertices[[#This Row],[Vertex]],Vertices[],MATCH("ID",Vertices[[#Headers],[Vertex]:[Vertex Content Word Count]],0),FALSE)</f>
        <v>68</v>
      </c>
    </row>
    <row r="43" spans="1:3" ht="15">
      <c r="A43" s="80" t="s">
        <v>1677</v>
      </c>
      <c r="B43" s="86" t="s">
        <v>311</v>
      </c>
      <c r="C43" s="80">
        <f>VLOOKUP(GroupVertices[[#This Row],[Vertex]],Vertices[],MATCH("ID",Vertices[[#Headers],[Vertex]:[Vertex Content Word Count]],0),FALSE)</f>
        <v>67</v>
      </c>
    </row>
    <row r="44" spans="1:3" ht="15">
      <c r="A44" s="80" t="s">
        <v>1677</v>
      </c>
      <c r="B44" s="86" t="s">
        <v>310</v>
      </c>
      <c r="C44" s="80">
        <f>VLOOKUP(GroupVertices[[#This Row],[Vertex]],Vertices[],MATCH("ID",Vertices[[#Headers],[Vertex]:[Vertex Content Word Count]],0),FALSE)</f>
        <v>66</v>
      </c>
    </row>
    <row r="45" spans="1:3" ht="15">
      <c r="A45" s="80" t="s">
        <v>1677</v>
      </c>
      <c r="B45" s="86" t="s">
        <v>309</v>
      </c>
      <c r="C45" s="80">
        <f>VLOOKUP(GroupVertices[[#This Row],[Vertex]],Vertices[],MATCH("ID",Vertices[[#Headers],[Vertex]:[Vertex Content Word Count]],0),FALSE)</f>
        <v>65</v>
      </c>
    </row>
    <row r="46" spans="1:3" ht="15">
      <c r="A46" s="80" t="s">
        <v>1677</v>
      </c>
      <c r="B46" s="86" t="s">
        <v>308</v>
      </c>
      <c r="C46" s="80">
        <f>VLOOKUP(GroupVertices[[#This Row],[Vertex]],Vertices[],MATCH("ID",Vertices[[#Headers],[Vertex]:[Vertex Content Word Count]],0),FALSE)</f>
        <v>64</v>
      </c>
    </row>
    <row r="47" spans="1:3" ht="15">
      <c r="A47" s="80" t="s">
        <v>1677</v>
      </c>
      <c r="B47" s="86" t="s">
        <v>307</v>
      </c>
      <c r="C47" s="80">
        <f>VLOOKUP(GroupVertices[[#This Row],[Vertex]],Vertices[],MATCH("ID",Vertices[[#Headers],[Vertex]:[Vertex Content Word Count]],0),FALSE)</f>
        <v>63</v>
      </c>
    </row>
    <row r="48" spans="1:3" ht="15">
      <c r="A48" s="80" t="s">
        <v>1677</v>
      </c>
      <c r="B48" s="86" t="s">
        <v>306</v>
      </c>
      <c r="C48" s="80">
        <f>VLOOKUP(GroupVertices[[#This Row],[Vertex]],Vertices[],MATCH("ID",Vertices[[#Headers],[Vertex]:[Vertex Content Word Count]],0),FALSE)</f>
        <v>62</v>
      </c>
    </row>
    <row r="49" spans="1:3" ht="15">
      <c r="A49" s="80" t="s">
        <v>1677</v>
      </c>
      <c r="B49" s="86" t="s">
        <v>305</v>
      </c>
      <c r="C49" s="80">
        <f>VLOOKUP(GroupVertices[[#This Row],[Vertex]],Vertices[],MATCH("ID",Vertices[[#Headers],[Vertex]:[Vertex Content Word Count]],0),FALSE)</f>
        <v>61</v>
      </c>
    </row>
    <row r="50" spans="1:3" ht="15">
      <c r="A50" s="80" t="s">
        <v>1677</v>
      </c>
      <c r="B50" s="86" t="s">
        <v>304</v>
      </c>
      <c r="C50" s="80">
        <f>VLOOKUP(GroupVertices[[#This Row],[Vertex]],Vertices[],MATCH("ID",Vertices[[#Headers],[Vertex]:[Vertex Content Word Count]],0),FALSE)</f>
        <v>60</v>
      </c>
    </row>
    <row r="51" spans="1:3" ht="15">
      <c r="A51" s="80" t="s">
        <v>1677</v>
      </c>
      <c r="B51" s="86" t="s">
        <v>303</v>
      </c>
      <c r="C51" s="80">
        <f>VLOOKUP(GroupVertices[[#This Row],[Vertex]],Vertices[],MATCH("ID",Vertices[[#Headers],[Vertex]:[Vertex Content Word Count]],0),FALSE)</f>
        <v>59</v>
      </c>
    </row>
    <row r="52" spans="1:3" ht="15">
      <c r="A52" s="80" t="s">
        <v>1677</v>
      </c>
      <c r="B52" s="86" t="s">
        <v>302</v>
      </c>
      <c r="C52" s="80">
        <f>VLOOKUP(GroupVertices[[#This Row],[Vertex]],Vertices[],MATCH("ID",Vertices[[#Headers],[Vertex]:[Vertex Content Word Count]],0),FALSE)</f>
        <v>58</v>
      </c>
    </row>
    <row r="53" spans="1:3" ht="15">
      <c r="A53" s="80" t="s">
        <v>1677</v>
      </c>
      <c r="B53" s="86" t="s">
        <v>301</v>
      </c>
      <c r="C53" s="80">
        <f>VLOOKUP(GroupVertices[[#This Row],[Vertex]],Vertices[],MATCH("ID",Vertices[[#Headers],[Vertex]:[Vertex Content Word Count]],0),FALSE)</f>
        <v>57</v>
      </c>
    </row>
    <row r="54" spans="1:3" ht="15">
      <c r="A54" s="80" t="s">
        <v>1677</v>
      </c>
      <c r="B54" s="86" t="s">
        <v>300</v>
      </c>
      <c r="C54" s="80">
        <f>VLOOKUP(GroupVertices[[#This Row],[Vertex]],Vertices[],MATCH("ID",Vertices[[#Headers],[Vertex]:[Vertex Content Word Count]],0),FALSE)</f>
        <v>56</v>
      </c>
    </row>
    <row r="55" spans="1:3" ht="15">
      <c r="A55" s="80" t="s">
        <v>1677</v>
      </c>
      <c r="B55" s="86" t="s">
        <v>299</v>
      </c>
      <c r="C55" s="80">
        <f>VLOOKUP(GroupVertices[[#This Row],[Vertex]],Vertices[],MATCH("ID",Vertices[[#Headers],[Vertex]:[Vertex Content Word Count]],0),FALSE)</f>
        <v>55</v>
      </c>
    </row>
    <row r="56" spans="1:3" ht="15">
      <c r="A56" s="80" t="s">
        <v>1677</v>
      </c>
      <c r="B56" s="86" t="s">
        <v>298</v>
      </c>
      <c r="C56" s="80">
        <f>VLOOKUP(GroupVertices[[#This Row],[Vertex]],Vertices[],MATCH("ID",Vertices[[#Headers],[Vertex]:[Vertex Content Word Count]],0),FALSE)</f>
        <v>54</v>
      </c>
    </row>
    <row r="57" spans="1:3" ht="15">
      <c r="A57" s="80" t="s">
        <v>1677</v>
      </c>
      <c r="B57" s="86" t="s">
        <v>297</v>
      </c>
      <c r="C57" s="80">
        <f>VLOOKUP(GroupVertices[[#This Row],[Vertex]],Vertices[],MATCH("ID",Vertices[[#Headers],[Vertex]:[Vertex Content Word Count]],0),FALSE)</f>
        <v>53</v>
      </c>
    </row>
    <row r="58" spans="1:3" ht="15">
      <c r="A58" s="80" t="s">
        <v>1677</v>
      </c>
      <c r="B58" s="86" t="s">
        <v>296</v>
      </c>
      <c r="C58" s="80">
        <f>VLOOKUP(GroupVertices[[#This Row],[Vertex]],Vertices[],MATCH("ID",Vertices[[#Headers],[Vertex]:[Vertex Content Word Count]],0),FALSE)</f>
        <v>52</v>
      </c>
    </row>
    <row r="59" spans="1:3" ht="15">
      <c r="A59" s="80" t="s">
        <v>1677</v>
      </c>
      <c r="B59" s="86" t="s">
        <v>295</v>
      </c>
      <c r="C59" s="80">
        <f>VLOOKUP(GroupVertices[[#This Row],[Vertex]],Vertices[],MATCH("ID",Vertices[[#Headers],[Vertex]:[Vertex Content Word Count]],0),FALSE)</f>
        <v>51</v>
      </c>
    </row>
    <row r="60" spans="1:3" ht="15">
      <c r="A60" s="80" t="s">
        <v>1677</v>
      </c>
      <c r="B60" s="86" t="s">
        <v>292</v>
      </c>
      <c r="C60" s="80">
        <f>VLOOKUP(GroupVertices[[#This Row],[Vertex]],Vertices[],MATCH("ID",Vertices[[#Headers],[Vertex]:[Vertex Content Word Count]],0),FALSE)</f>
        <v>46</v>
      </c>
    </row>
    <row r="61" spans="1:3" ht="15">
      <c r="A61" s="80" t="s">
        <v>1677</v>
      </c>
      <c r="B61" s="86" t="s">
        <v>290</v>
      </c>
      <c r="C61" s="80">
        <f>VLOOKUP(GroupVertices[[#This Row],[Vertex]],Vertices[],MATCH("ID",Vertices[[#Headers],[Vertex]:[Vertex Content Word Count]],0),FALSE)</f>
        <v>45</v>
      </c>
    </row>
    <row r="62" spans="1:3" ht="15">
      <c r="A62" s="80" t="s">
        <v>1677</v>
      </c>
      <c r="B62" s="86" t="s">
        <v>289</v>
      </c>
      <c r="C62" s="80">
        <f>VLOOKUP(GroupVertices[[#This Row],[Vertex]],Vertices[],MATCH("ID",Vertices[[#Headers],[Vertex]:[Vertex Content Word Count]],0),FALSE)</f>
        <v>44</v>
      </c>
    </row>
    <row r="63" spans="1:3" ht="15">
      <c r="A63" s="80" t="s">
        <v>1677</v>
      </c>
      <c r="B63" s="86" t="s">
        <v>288</v>
      </c>
      <c r="C63" s="80">
        <f>VLOOKUP(GroupVertices[[#This Row],[Vertex]],Vertices[],MATCH("ID",Vertices[[#Headers],[Vertex]:[Vertex Content Word Count]],0),FALSE)</f>
        <v>43</v>
      </c>
    </row>
    <row r="64" spans="1:3" ht="15">
      <c r="A64" s="80" t="s">
        <v>1677</v>
      </c>
      <c r="B64" s="86" t="s">
        <v>287</v>
      </c>
      <c r="C64" s="80">
        <f>VLOOKUP(GroupVertices[[#This Row],[Vertex]],Vertices[],MATCH("ID",Vertices[[#Headers],[Vertex]:[Vertex Content Word Count]],0),FALSE)</f>
        <v>42</v>
      </c>
    </row>
    <row r="65" spans="1:3" ht="15">
      <c r="A65" s="80" t="s">
        <v>1677</v>
      </c>
      <c r="B65" s="86" t="s">
        <v>286</v>
      </c>
      <c r="C65" s="80">
        <f>VLOOKUP(GroupVertices[[#This Row],[Vertex]],Vertices[],MATCH("ID",Vertices[[#Headers],[Vertex]:[Vertex Content Word Count]],0),FALSE)</f>
        <v>41</v>
      </c>
    </row>
    <row r="66" spans="1:3" ht="15">
      <c r="A66" s="80" t="s">
        <v>1677</v>
      </c>
      <c r="B66" s="86" t="s">
        <v>285</v>
      </c>
      <c r="C66" s="80">
        <f>VLOOKUP(GroupVertices[[#This Row],[Vertex]],Vertices[],MATCH("ID",Vertices[[#Headers],[Vertex]:[Vertex Content Word Count]],0),FALSE)</f>
        <v>40</v>
      </c>
    </row>
    <row r="67" spans="1:3" ht="15">
      <c r="A67" s="80" t="s">
        <v>1677</v>
      </c>
      <c r="B67" s="86" t="s">
        <v>284</v>
      </c>
      <c r="C67" s="80">
        <f>VLOOKUP(GroupVertices[[#This Row],[Vertex]],Vertices[],MATCH("ID",Vertices[[#Headers],[Vertex]:[Vertex Content Word Count]],0),FALSE)</f>
        <v>39</v>
      </c>
    </row>
    <row r="68" spans="1:3" ht="15">
      <c r="A68" s="80" t="s">
        <v>1677</v>
      </c>
      <c r="B68" s="86" t="s">
        <v>283</v>
      </c>
      <c r="C68" s="80">
        <f>VLOOKUP(GroupVertices[[#This Row],[Vertex]],Vertices[],MATCH("ID",Vertices[[#Headers],[Vertex]:[Vertex Content Word Count]],0),FALSE)</f>
        <v>38</v>
      </c>
    </row>
    <row r="69" spans="1:3" ht="15">
      <c r="A69" s="80" t="s">
        <v>1677</v>
      </c>
      <c r="B69" s="86" t="s">
        <v>282</v>
      </c>
      <c r="C69" s="80">
        <f>VLOOKUP(GroupVertices[[#This Row],[Vertex]],Vertices[],MATCH("ID",Vertices[[#Headers],[Vertex]:[Vertex Content Word Count]],0),FALSE)</f>
        <v>37</v>
      </c>
    </row>
    <row r="70" spans="1:3" ht="15">
      <c r="A70" s="80" t="s">
        <v>1677</v>
      </c>
      <c r="B70" s="86" t="s">
        <v>281</v>
      </c>
      <c r="C70" s="80">
        <f>VLOOKUP(GroupVertices[[#This Row],[Vertex]],Vertices[],MATCH("ID",Vertices[[#Headers],[Vertex]:[Vertex Content Word Count]],0),FALSE)</f>
        <v>36</v>
      </c>
    </row>
    <row r="71" spans="1:3" ht="15">
      <c r="A71" s="80" t="s">
        <v>1677</v>
      </c>
      <c r="B71" s="86" t="s">
        <v>280</v>
      </c>
      <c r="C71" s="80">
        <f>VLOOKUP(GroupVertices[[#This Row],[Vertex]],Vertices[],MATCH("ID",Vertices[[#Headers],[Vertex]:[Vertex Content Word Count]],0),FALSE)</f>
        <v>35</v>
      </c>
    </row>
    <row r="72" spans="1:3" ht="15">
      <c r="A72" s="80" t="s">
        <v>1677</v>
      </c>
      <c r="B72" s="86" t="s">
        <v>279</v>
      </c>
      <c r="C72" s="80">
        <f>VLOOKUP(GroupVertices[[#This Row],[Vertex]],Vertices[],MATCH("ID",Vertices[[#Headers],[Vertex]:[Vertex Content Word Count]],0),FALSE)</f>
        <v>34</v>
      </c>
    </row>
    <row r="73" spans="1:3" ht="15">
      <c r="A73" s="80" t="s">
        <v>1677</v>
      </c>
      <c r="B73" s="86" t="s">
        <v>278</v>
      </c>
      <c r="C73" s="80">
        <f>VLOOKUP(GroupVertices[[#This Row],[Vertex]],Vertices[],MATCH("ID",Vertices[[#Headers],[Vertex]:[Vertex Content Word Count]],0),FALSE)</f>
        <v>33</v>
      </c>
    </row>
    <row r="74" spans="1:3" ht="15">
      <c r="A74" s="80" t="s">
        <v>1677</v>
      </c>
      <c r="B74" s="86" t="s">
        <v>277</v>
      </c>
      <c r="C74" s="80">
        <f>VLOOKUP(GroupVertices[[#This Row],[Vertex]],Vertices[],MATCH("ID",Vertices[[#Headers],[Vertex]:[Vertex Content Word Count]],0),FALSE)</f>
        <v>32</v>
      </c>
    </row>
    <row r="75" spans="1:3" ht="15">
      <c r="A75" s="80" t="s">
        <v>1677</v>
      </c>
      <c r="B75" s="86" t="s">
        <v>276</v>
      </c>
      <c r="C75" s="80">
        <f>VLOOKUP(GroupVertices[[#This Row],[Vertex]],Vertices[],MATCH("ID",Vertices[[#Headers],[Vertex]:[Vertex Content Word Count]],0),FALSE)</f>
        <v>31</v>
      </c>
    </row>
    <row r="76" spans="1:3" ht="15">
      <c r="A76" s="80" t="s">
        <v>1677</v>
      </c>
      <c r="B76" s="86" t="s">
        <v>275</v>
      </c>
      <c r="C76" s="80">
        <f>VLOOKUP(GroupVertices[[#This Row],[Vertex]],Vertices[],MATCH("ID",Vertices[[#Headers],[Vertex]:[Vertex Content Word Count]],0),FALSE)</f>
        <v>30</v>
      </c>
    </row>
    <row r="77" spans="1:3" ht="15">
      <c r="A77" s="80" t="s">
        <v>1677</v>
      </c>
      <c r="B77" s="86" t="s">
        <v>274</v>
      </c>
      <c r="C77" s="80">
        <f>VLOOKUP(GroupVertices[[#This Row],[Vertex]],Vertices[],MATCH("ID",Vertices[[#Headers],[Vertex]:[Vertex Content Word Count]],0),FALSE)</f>
        <v>29</v>
      </c>
    </row>
    <row r="78" spans="1:3" ht="15">
      <c r="A78" s="80" t="s">
        <v>1677</v>
      </c>
      <c r="B78" s="86" t="s">
        <v>273</v>
      </c>
      <c r="C78" s="80">
        <f>VLOOKUP(GroupVertices[[#This Row],[Vertex]],Vertices[],MATCH("ID",Vertices[[#Headers],[Vertex]:[Vertex Content Word Count]],0),FALSE)</f>
        <v>28</v>
      </c>
    </row>
    <row r="79" spans="1:3" ht="15">
      <c r="A79" s="80" t="s">
        <v>1677</v>
      </c>
      <c r="B79" s="86" t="s">
        <v>272</v>
      </c>
      <c r="C79" s="80">
        <f>VLOOKUP(GroupVertices[[#This Row],[Vertex]],Vertices[],MATCH("ID",Vertices[[#Headers],[Vertex]:[Vertex Content Word Count]],0),FALSE)</f>
        <v>27</v>
      </c>
    </row>
    <row r="80" spans="1:3" ht="15">
      <c r="A80" s="80" t="s">
        <v>1677</v>
      </c>
      <c r="B80" s="86" t="s">
        <v>271</v>
      </c>
      <c r="C80" s="80">
        <f>VLOOKUP(GroupVertices[[#This Row],[Vertex]],Vertices[],MATCH("ID",Vertices[[#Headers],[Vertex]:[Vertex Content Word Count]],0),FALSE)</f>
        <v>26</v>
      </c>
    </row>
    <row r="81" spans="1:3" ht="15">
      <c r="A81" s="80" t="s">
        <v>1677</v>
      </c>
      <c r="B81" s="86" t="s">
        <v>270</v>
      </c>
      <c r="C81" s="80">
        <f>VLOOKUP(GroupVertices[[#This Row],[Vertex]],Vertices[],MATCH("ID",Vertices[[#Headers],[Vertex]:[Vertex Content Word Count]],0),FALSE)</f>
        <v>25</v>
      </c>
    </row>
    <row r="82" spans="1:3" ht="15">
      <c r="A82" s="80" t="s">
        <v>1677</v>
      </c>
      <c r="B82" s="86" t="s">
        <v>269</v>
      </c>
      <c r="C82" s="80">
        <f>VLOOKUP(GroupVertices[[#This Row],[Vertex]],Vertices[],MATCH("ID",Vertices[[#Headers],[Vertex]:[Vertex Content Word Count]],0),FALSE)</f>
        <v>24</v>
      </c>
    </row>
    <row r="83" spans="1:3" ht="15">
      <c r="A83" s="80" t="s">
        <v>1677</v>
      </c>
      <c r="B83" s="86" t="s">
        <v>268</v>
      </c>
      <c r="C83" s="80">
        <f>VLOOKUP(GroupVertices[[#This Row],[Vertex]],Vertices[],MATCH("ID",Vertices[[#Headers],[Vertex]:[Vertex Content Word Count]],0),FALSE)</f>
        <v>23</v>
      </c>
    </row>
    <row r="84" spans="1:3" ht="15">
      <c r="A84" s="80" t="s">
        <v>1677</v>
      </c>
      <c r="B84" s="86" t="s">
        <v>267</v>
      </c>
      <c r="C84" s="80">
        <f>VLOOKUP(GroupVertices[[#This Row],[Vertex]],Vertices[],MATCH("ID",Vertices[[#Headers],[Vertex]:[Vertex Content Word Count]],0),FALSE)</f>
        <v>22</v>
      </c>
    </row>
    <row r="85" spans="1:3" ht="15">
      <c r="A85" s="80" t="s">
        <v>1677</v>
      </c>
      <c r="B85" s="86" t="s">
        <v>266</v>
      </c>
      <c r="C85" s="80">
        <f>VLOOKUP(GroupVertices[[#This Row],[Vertex]],Vertices[],MATCH("ID",Vertices[[#Headers],[Vertex]:[Vertex Content Word Count]],0),FALSE)</f>
        <v>21</v>
      </c>
    </row>
    <row r="86" spans="1:3" ht="15">
      <c r="A86" s="80" t="s">
        <v>1677</v>
      </c>
      <c r="B86" s="86" t="s">
        <v>265</v>
      </c>
      <c r="C86" s="80">
        <f>VLOOKUP(GroupVertices[[#This Row],[Vertex]],Vertices[],MATCH("ID",Vertices[[#Headers],[Vertex]:[Vertex Content Word Count]],0),FALSE)</f>
        <v>20</v>
      </c>
    </row>
    <row r="87" spans="1:3" ht="15">
      <c r="A87" s="80" t="s">
        <v>1677</v>
      </c>
      <c r="B87" s="86" t="s">
        <v>264</v>
      </c>
      <c r="C87" s="80">
        <f>VLOOKUP(GroupVertices[[#This Row],[Vertex]],Vertices[],MATCH("ID",Vertices[[#Headers],[Vertex]:[Vertex Content Word Count]],0),FALSE)</f>
        <v>19</v>
      </c>
    </row>
    <row r="88" spans="1:3" ht="15">
      <c r="A88" s="80" t="s">
        <v>1677</v>
      </c>
      <c r="B88" s="86" t="s">
        <v>262</v>
      </c>
      <c r="C88" s="80">
        <f>VLOOKUP(GroupVertices[[#This Row],[Vertex]],Vertices[],MATCH("ID",Vertices[[#Headers],[Vertex]:[Vertex Content Word Count]],0),FALSE)</f>
        <v>16</v>
      </c>
    </row>
    <row r="89" spans="1:3" ht="15">
      <c r="A89" s="80" t="s">
        <v>1677</v>
      </c>
      <c r="B89" s="86" t="s">
        <v>261</v>
      </c>
      <c r="C89" s="80">
        <f>VLOOKUP(GroupVertices[[#This Row],[Vertex]],Vertices[],MATCH("ID",Vertices[[#Headers],[Vertex]:[Vertex Content Word Count]],0),FALSE)</f>
        <v>15</v>
      </c>
    </row>
    <row r="90" spans="1:3" ht="15">
      <c r="A90" s="80" t="s">
        <v>1677</v>
      </c>
      <c r="B90" s="86" t="s">
        <v>260</v>
      </c>
      <c r="C90" s="80">
        <f>VLOOKUP(GroupVertices[[#This Row],[Vertex]],Vertices[],MATCH("ID",Vertices[[#Headers],[Vertex]:[Vertex Content Word Count]],0),FALSE)</f>
        <v>14</v>
      </c>
    </row>
    <row r="91" spans="1:3" ht="15">
      <c r="A91" s="80" t="s">
        <v>1677</v>
      </c>
      <c r="B91" s="86" t="s">
        <v>259</v>
      </c>
      <c r="C91" s="80">
        <f>VLOOKUP(GroupVertices[[#This Row],[Vertex]],Vertices[],MATCH("ID",Vertices[[#Headers],[Vertex]:[Vertex Content Word Count]],0),FALSE)</f>
        <v>13</v>
      </c>
    </row>
    <row r="92" spans="1:3" ht="15">
      <c r="A92" s="80" t="s">
        <v>1677</v>
      </c>
      <c r="B92" s="86" t="s">
        <v>258</v>
      </c>
      <c r="C92" s="80">
        <f>VLOOKUP(GroupVertices[[#This Row],[Vertex]],Vertices[],MATCH("ID",Vertices[[#Headers],[Vertex]:[Vertex Content Word Count]],0),FALSE)</f>
        <v>12</v>
      </c>
    </row>
    <row r="93" spans="1:3" ht="15">
      <c r="A93" s="80" t="s">
        <v>1677</v>
      </c>
      <c r="B93" s="86" t="s">
        <v>257</v>
      </c>
      <c r="C93" s="80">
        <f>VLOOKUP(GroupVertices[[#This Row],[Vertex]],Vertices[],MATCH("ID",Vertices[[#Headers],[Vertex]:[Vertex Content Word Count]],0),FALSE)</f>
        <v>11</v>
      </c>
    </row>
    <row r="94" spans="1:3" ht="15">
      <c r="A94" s="80" t="s">
        <v>1677</v>
      </c>
      <c r="B94" s="86" t="s">
        <v>256</v>
      </c>
      <c r="C94" s="80">
        <f>VLOOKUP(GroupVertices[[#This Row],[Vertex]],Vertices[],MATCH("ID",Vertices[[#Headers],[Vertex]:[Vertex Content Word Count]],0),FALSE)</f>
        <v>10</v>
      </c>
    </row>
    <row r="95" spans="1:3" ht="15">
      <c r="A95" s="80" t="s">
        <v>1677</v>
      </c>
      <c r="B95" s="86" t="s">
        <v>255</v>
      </c>
      <c r="C95" s="80">
        <f>VLOOKUP(GroupVertices[[#This Row],[Vertex]],Vertices[],MATCH("ID",Vertices[[#Headers],[Vertex]:[Vertex Content Word Count]],0),FALSE)</f>
        <v>9</v>
      </c>
    </row>
    <row r="96" spans="1:3" ht="15">
      <c r="A96" s="80" t="s">
        <v>1677</v>
      </c>
      <c r="B96" s="86" t="s">
        <v>254</v>
      </c>
      <c r="C96" s="80">
        <f>VLOOKUP(GroupVertices[[#This Row],[Vertex]],Vertices[],MATCH("ID",Vertices[[#Headers],[Vertex]:[Vertex Content Word Count]],0),FALSE)</f>
        <v>8</v>
      </c>
    </row>
    <row r="97" spans="1:3" ht="15">
      <c r="A97" s="80" t="s">
        <v>1677</v>
      </c>
      <c r="B97" s="86" t="s">
        <v>253</v>
      </c>
      <c r="C97" s="80">
        <f>VLOOKUP(GroupVertices[[#This Row],[Vertex]],Vertices[],MATCH("ID",Vertices[[#Headers],[Vertex]:[Vertex Content Word Count]],0),FALSE)</f>
        <v>7</v>
      </c>
    </row>
    <row r="98" spans="1:3" ht="15">
      <c r="A98" s="80" t="s">
        <v>1677</v>
      </c>
      <c r="B98" s="86" t="s">
        <v>252</v>
      </c>
      <c r="C98" s="80">
        <f>VLOOKUP(GroupVertices[[#This Row],[Vertex]],Vertices[],MATCH("ID",Vertices[[#Headers],[Vertex]:[Vertex Content Word Count]],0),FALSE)</f>
        <v>6</v>
      </c>
    </row>
    <row r="99" spans="1:3" ht="15">
      <c r="A99" s="80" t="s">
        <v>1677</v>
      </c>
      <c r="B99" s="86" t="s">
        <v>251</v>
      </c>
      <c r="C99" s="80">
        <f>VLOOKUP(GroupVertices[[#This Row],[Vertex]],Vertices[],MATCH("ID",Vertices[[#Headers],[Vertex]:[Vertex Content Word Count]],0),FALSE)</f>
        <v>5</v>
      </c>
    </row>
    <row r="100" spans="1:3" ht="15">
      <c r="A100" s="80" t="s">
        <v>1677</v>
      </c>
      <c r="B100" s="86" t="s">
        <v>250</v>
      </c>
      <c r="C100" s="80">
        <f>VLOOKUP(GroupVertices[[#This Row],[Vertex]],Vertices[],MATCH("ID",Vertices[[#Headers],[Vertex]:[Vertex Content Word Count]],0),FALSE)</f>
        <v>3</v>
      </c>
    </row>
    <row r="101" spans="1:3" ht="15">
      <c r="A101" s="80" t="s">
        <v>1678</v>
      </c>
      <c r="B101" s="86" t="s">
        <v>365</v>
      </c>
      <c r="C101" s="80">
        <f>VLOOKUP(GroupVertices[[#This Row],[Vertex]],Vertices[],MATCH("ID",Vertices[[#Headers],[Vertex]:[Vertex Content Word Count]],0),FALSE)</f>
        <v>75</v>
      </c>
    </row>
    <row r="102" spans="1:3" ht="15">
      <c r="A102" s="80" t="s">
        <v>1678</v>
      </c>
      <c r="B102" s="86" t="s">
        <v>367</v>
      </c>
      <c r="C102" s="80">
        <f>VLOOKUP(GroupVertices[[#This Row],[Vertex]],Vertices[],MATCH("ID",Vertices[[#Headers],[Vertex]:[Vertex Content Word Count]],0),FALSE)</f>
        <v>134</v>
      </c>
    </row>
    <row r="103" spans="1:3" ht="15">
      <c r="A103" s="80" t="s">
        <v>1678</v>
      </c>
      <c r="B103" s="86" t="s">
        <v>363</v>
      </c>
      <c r="C103" s="80">
        <f>VLOOKUP(GroupVertices[[#This Row],[Vertex]],Vertices[],MATCH("ID",Vertices[[#Headers],[Vertex]:[Vertex Content Word Count]],0),FALSE)</f>
        <v>129</v>
      </c>
    </row>
    <row r="104" spans="1:3" ht="15">
      <c r="A104" s="80" t="s">
        <v>1678</v>
      </c>
      <c r="B104" s="86" t="s">
        <v>361</v>
      </c>
      <c r="C104" s="80">
        <f>VLOOKUP(GroupVertices[[#This Row],[Vertex]],Vertices[],MATCH("ID",Vertices[[#Headers],[Vertex]:[Vertex Content Word Count]],0),FALSE)</f>
        <v>126</v>
      </c>
    </row>
    <row r="105" spans="1:3" ht="15">
      <c r="A105" s="80" t="s">
        <v>1678</v>
      </c>
      <c r="B105" s="86" t="s">
        <v>373</v>
      </c>
      <c r="C105" s="80">
        <f>VLOOKUP(GroupVertices[[#This Row],[Vertex]],Vertices[],MATCH("ID",Vertices[[#Headers],[Vertex]:[Vertex Content Word Count]],0),FALSE)</f>
        <v>73</v>
      </c>
    </row>
    <row r="106" spans="1:3" ht="15">
      <c r="A106" s="80" t="s">
        <v>1678</v>
      </c>
      <c r="B106" s="86" t="s">
        <v>381</v>
      </c>
      <c r="C106" s="80">
        <f>VLOOKUP(GroupVertices[[#This Row],[Vertex]],Vertices[],MATCH("ID",Vertices[[#Headers],[Vertex]:[Vertex Content Word Count]],0),FALSE)</f>
        <v>133</v>
      </c>
    </row>
    <row r="107" spans="1:3" ht="15">
      <c r="A107" s="80" t="s">
        <v>1678</v>
      </c>
      <c r="B107" s="86" t="s">
        <v>380</v>
      </c>
      <c r="C107" s="80">
        <f>VLOOKUP(GroupVertices[[#This Row],[Vertex]],Vertices[],MATCH("ID",Vertices[[#Headers],[Vertex]:[Vertex Content Word Count]],0),FALSE)</f>
        <v>132</v>
      </c>
    </row>
    <row r="108" spans="1:3" ht="15">
      <c r="A108" s="80" t="s">
        <v>1678</v>
      </c>
      <c r="B108" s="86" t="s">
        <v>379</v>
      </c>
      <c r="C108" s="80">
        <f>VLOOKUP(GroupVertices[[#This Row],[Vertex]],Vertices[],MATCH("ID",Vertices[[#Headers],[Vertex]:[Vertex Content Word Count]],0),FALSE)</f>
        <v>131</v>
      </c>
    </row>
    <row r="109" spans="1:3" ht="15">
      <c r="A109" s="80" t="s">
        <v>1678</v>
      </c>
      <c r="B109" s="86" t="s">
        <v>364</v>
      </c>
      <c r="C109" s="80">
        <f>VLOOKUP(GroupVertices[[#This Row],[Vertex]],Vertices[],MATCH("ID",Vertices[[#Headers],[Vertex]:[Vertex Content Word Count]],0),FALSE)</f>
        <v>130</v>
      </c>
    </row>
    <row r="110" spans="1:3" ht="15">
      <c r="A110" s="80" t="s">
        <v>1678</v>
      </c>
      <c r="B110" s="86" t="s">
        <v>366</v>
      </c>
      <c r="C110" s="80">
        <f>VLOOKUP(GroupVertices[[#This Row],[Vertex]],Vertices[],MATCH("ID",Vertices[[#Headers],[Vertex]:[Vertex Content Word Count]],0),FALSE)</f>
        <v>74</v>
      </c>
    </row>
    <row r="111" spans="1:3" ht="15">
      <c r="A111" s="80" t="s">
        <v>1678</v>
      </c>
      <c r="B111" s="86" t="s">
        <v>378</v>
      </c>
      <c r="C111" s="80">
        <f>VLOOKUP(GroupVertices[[#This Row],[Vertex]],Vertices[],MATCH("ID",Vertices[[#Headers],[Vertex]:[Vertex Content Word Count]],0),FALSE)</f>
        <v>127</v>
      </c>
    </row>
    <row r="112" spans="1:3" ht="15">
      <c r="A112" s="80" t="s">
        <v>1678</v>
      </c>
      <c r="B112" s="86" t="s">
        <v>360</v>
      </c>
      <c r="C112" s="80">
        <f>VLOOKUP(GroupVertices[[#This Row],[Vertex]],Vertices[],MATCH("ID",Vertices[[#Headers],[Vertex]:[Vertex Content Word Count]],0),FALSE)</f>
        <v>125</v>
      </c>
    </row>
    <row r="113" spans="1:3" ht="15">
      <c r="A113" s="80" t="s">
        <v>1678</v>
      </c>
      <c r="B113" s="86" t="s">
        <v>314</v>
      </c>
      <c r="C113" s="80">
        <f>VLOOKUP(GroupVertices[[#This Row],[Vertex]],Vertices[],MATCH("ID",Vertices[[#Headers],[Vertex]:[Vertex Content Word Count]],0),FALSE)</f>
        <v>71</v>
      </c>
    </row>
    <row r="114" spans="1:3" ht="15">
      <c r="A114" s="80" t="s">
        <v>1678</v>
      </c>
      <c r="B114" s="86" t="s">
        <v>313</v>
      </c>
      <c r="C114" s="80">
        <f>VLOOKUP(GroupVertices[[#This Row],[Vertex]],Vertices[],MATCH("ID",Vertices[[#Headers],[Vertex]:[Vertex Content Word Count]],0),FALSE)</f>
        <v>70</v>
      </c>
    </row>
    <row r="115" spans="1:3" ht="15">
      <c r="A115" s="80" t="s">
        <v>1678</v>
      </c>
      <c r="B115" s="86" t="s">
        <v>372</v>
      </c>
      <c r="C115" s="80">
        <f>VLOOKUP(GroupVertices[[#This Row],[Vertex]],Vertices[],MATCH("ID",Vertices[[#Headers],[Vertex]:[Vertex Content Word Count]],0),FALSE)</f>
        <v>72</v>
      </c>
    </row>
    <row r="116" spans="1:3" ht="15">
      <c r="A116" s="80" t="s">
        <v>1678</v>
      </c>
      <c r="B116" s="86" t="s">
        <v>371</v>
      </c>
      <c r="C116" s="80">
        <f>VLOOKUP(GroupVertices[[#This Row],[Vertex]],Vertices[],MATCH("ID",Vertices[[#Headers],[Vertex]:[Vertex Content Word Count]],0),FALSE)</f>
        <v>69</v>
      </c>
    </row>
    <row r="117" spans="1:3" ht="15">
      <c r="A117" s="80" t="s">
        <v>1679</v>
      </c>
      <c r="B117" s="86" t="s">
        <v>370</v>
      </c>
      <c r="C117" s="80">
        <f>VLOOKUP(GroupVertices[[#This Row],[Vertex]],Vertices[],MATCH("ID",Vertices[[#Headers],[Vertex]:[Vertex Content Word Count]],0),FALSE)</f>
        <v>49</v>
      </c>
    </row>
    <row r="118" spans="1:3" ht="15">
      <c r="A118" s="80" t="s">
        <v>1679</v>
      </c>
      <c r="B118" s="86" t="s">
        <v>369</v>
      </c>
      <c r="C118" s="80">
        <f>VLOOKUP(GroupVertices[[#This Row],[Vertex]],Vertices[],MATCH("ID",Vertices[[#Headers],[Vertex]:[Vertex Content Word Count]],0),FALSE)</f>
        <v>48</v>
      </c>
    </row>
    <row r="119" spans="1:3" ht="15">
      <c r="A119" s="80" t="s">
        <v>1679</v>
      </c>
      <c r="B119" s="86" t="s">
        <v>348</v>
      </c>
      <c r="C119" s="80">
        <f>VLOOKUP(GroupVertices[[#This Row],[Vertex]],Vertices[],MATCH("ID",Vertices[[#Headers],[Vertex]:[Vertex Content Word Count]],0),FALSE)</f>
        <v>112</v>
      </c>
    </row>
    <row r="120" spans="1:3" ht="15">
      <c r="A120" s="80" t="s">
        <v>1679</v>
      </c>
      <c r="B120" s="86" t="s">
        <v>329</v>
      </c>
      <c r="C120" s="80">
        <f>VLOOKUP(GroupVertices[[#This Row],[Vertex]],Vertices[],MATCH("ID",Vertices[[#Headers],[Vertex]:[Vertex Content Word Count]],0),FALSE)</f>
        <v>93</v>
      </c>
    </row>
    <row r="121" spans="1:3" ht="15">
      <c r="A121" s="80" t="s">
        <v>1679</v>
      </c>
      <c r="B121" s="86" t="s">
        <v>322</v>
      </c>
      <c r="C121" s="80">
        <f>VLOOKUP(GroupVertices[[#This Row],[Vertex]],Vertices[],MATCH("ID",Vertices[[#Headers],[Vertex]:[Vertex Content Word Count]],0),FALSE)</f>
        <v>86</v>
      </c>
    </row>
    <row r="122" spans="1:3" ht="15">
      <c r="A122" s="80" t="s">
        <v>1679</v>
      </c>
      <c r="B122" s="86" t="s">
        <v>294</v>
      </c>
      <c r="C122" s="80">
        <f>VLOOKUP(GroupVertices[[#This Row],[Vertex]],Vertices[],MATCH("ID",Vertices[[#Headers],[Vertex]:[Vertex Content Word Count]],0),FALSE)</f>
        <v>50</v>
      </c>
    </row>
    <row r="123" spans="1:3" ht="15">
      <c r="A123" s="80" t="s">
        <v>1679</v>
      </c>
      <c r="B123" s="86" t="s">
        <v>293</v>
      </c>
      <c r="C123" s="80">
        <f>VLOOKUP(GroupVertices[[#This Row],[Vertex]],Vertices[],MATCH("ID",Vertices[[#Headers],[Vertex]:[Vertex Content Word Count]],0),FALSE)</f>
        <v>47</v>
      </c>
    </row>
    <row r="124" spans="1:3" ht="15">
      <c r="A124" s="80" t="s">
        <v>1680</v>
      </c>
      <c r="B124" s="86" t="s">
        <v>318</v>
      </c>
      <c r="C124" s="80">
        <f>VLOOKUP(GroupVertices[[#This Row],[Vertex]],Vertices[],MATCH("ID",Vertices[[#Headers],[Vertex]:[Vertex Content Word Count]],0),FALSE)</f>
        <v>80</v>
      </c>
    </row>
    <row r="125" spans="1:3" ht="15">
      <c r="A125" s="80" t="s">
        <v>1680</v>
      </c>
      <c r="B125" s="86" t="s">
        <v>319</v>
      </c>
      <c r="C125" s="80">
        <f>VLOOKUP(GroupVertices[[#This Row],[Vertex]],Vertices[],MATCH("ID",Vertices[[#Headers],[Vertex]:[Vertex Content Word Count]],0),FALSE)</f>
        <v>83</v>
      </c>
    </row>
    <row r="126" spans="1:3" ht="15">
      <c r="A126" s="80" t="s">
        <v>1680</v>
      </c>
      <c r="B126" s="86" t="s">
        <v>376</v>
      </c>
      <c r="C126" s="80">
        <f>VLOOKUP(GroupVertices[[#This Row],[Vertex]],Vertices[],MATCH("ID",Vertices[[#Headers],[Vertex]:[Vertex Content Word Count]],0),FALSE)</f>
        <v>82</v>
      </c>
    </row>
    <row r="127" spans="1:3" ht="15">
      <c r="A127" s="80" t="s">
        <v>1680</v>
      </c>
      <c r="B127" s="86" t="s">
        <v>375</v>
      </c>
      <c r="C127" s="80">
        <f>VLOOKUP(GroupVertices[[#This Row],[Vertex]],Vertices[],MATCH("ID",Vertices[[#Headers],[Vertex]:[Vertex Content Word Count]],0),FALSE)</f>
        <v>81</v>
      </c>
    </row>
    <row r="128" spans="1:3" ht="15">
      <c r="A128" s="80" t="s">
        <v>1681</v>
      </c>
      <c r="B128" s="86" t="s">
        <v>359</v>
      </c>
      <c r="C128" s="80">
        <f>VLOOKUP(GroupVertices[[#This Row],[Vertex]],Vertices[],MATCH("ID",Vertices[[#Headers],[Vertex]:[Vertex Content Word Count]],0),FALSE)</f>
        <v>123</v>
      </c>
    </row>
    <row r="129" spans="1:3" ht="15">
      <c r="A129" s="80" t="s">
        <v>1681</v>
      </c>
      <c r="B129" s="86" t="s">
        <v>377</v>
      </c>
      <c r="C129" s="80">
        <f>VLOOKUP(GroupVertices[[#This Row],[Vertex]],Vertices[],MATCH("ID",Vertices[[#Headers],[Vertex]:[Vertex Content Word Count]],0),FALSE)</f>
        <v>124</v>
      </c>
    </row>
    <row r="130" spans="1:3" ht="15">
      <c r="A130" s="80" t="s">
        <v>1682</v>
      </c>
      <c r="B130" s="86" t="s">
        <v>315</v>
      </c>
      <c r="C130" s="80">
        <f>VLOOKUP(GroupVertices[[#This Row],[Vertex]],Vertices[],MATCH("ID",Vertices[[#Headers],[Vertex]:[Vertex Content Word Count]],0),FALSE)</f>
        <v>76</v>
      </c>
    </row>
    <row r="131" spans="1:3" ht="15">
      <c r="A131" s="80" t="s">
        <v>1682</v>
      </c>
      <c r="B131" s="86" t="s">
        <v>374</v>
      </c>
      <c r="C131" s="80">
        <f>VLOOKUP(GroupVertices[[#This Row],[Vertex]],Vertices[],MATCH("ID",Vertices[[#Headers],[Vertex]:[Vertex Content Word Count]],0),FALSE)</f>
        <v>77</v>
      </c>
    </row>
    <row r="132" spans="1:3" ht="15">
      <c r="A132" s="80" t="s">
        <v>1683</v>
      </c>
      <c r="B132" s="86" t="s">
        <v>263</v>
      </c>
      <c r="C132" s="80">
        <f>VLOOKUP(GroupVertices[[#This Row],[Vertex]],Vertices[],MATCH("ID",Vertices[[#Headers],[Vertex]:[Vertex Content Word Count]],0),FALSE)</f>
        <v>17</v>
      </c>
    </row>
    <row r="133" spans="1:3" ht="15">
      <c r="A133" s="80" t="s">
        <v>1683</v>
      </c>
      <c r="B133" s="86" t="s">
        <v>368</v>
      </c>
      <c r="C133" s="80">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A133"/>
    <dataValidation allowBlank="1" showInputMessage="1" showErrorMessage="1" promptTitle="Vertex Name" prompt="Enter the name of a vertex to include in the group." sqref="B2:B133"/>
    <dataValidation allowBlank="1" showInputMessage="1" promptTitle="Vertex ID" prompt="This is the value of the hidden ID cell in the Vertices worksheet.  It gets filled in by the items on the NodeXL, Analysis, Groups menu." sqref="C2:C1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1697</v>
      </c>
      <c r="B2" s="34" t="s">
        <v>191</v>
      </c>
      <c r="D2" s="31">
        <f>MIN(Vertices[Degree])</f>
        <v>0</v>
      </c>
      <c r="E2" s="3">
        <f>COUNTIF(Vertices[Degree],"&gt;= "&amp;D2)-COUNTIF(Vertices[Degree],"&gt;="&amp;D3)</f>
        <v>0</v>
      </c>
      <c r="F2" s="37">
        <f>MIN(Vertices[In-Degree])</f>
        <v>0</v>
      </c>
      <c r="G2" s="38">
        <f>COUNTIF(Vertices[In-Degree],"&gt;= "&amp;F2)-COUNTIF(Vertices[In-Degree],"&gt;="&amp;F3)</f>
        <v>122</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129</v>
      </c>
      <c r="L2" s="37">
        <f>MIN(Vertices[Closeness Centrality])</f>
        <v>0.002513</v>
      </c>
      <c r="M2" s="38">
        <f>COUNTIF(Vertices[Closeness Centrality],"&gt;= "&amp;L2)-COUNTIF(Vertices[Closeness Centrality],"&gt;="&amp;L3)</f>
        <v>6</v>
      </c>
      <c r="N2" s="37">
        <f>MIN(Vertices[Eigenvector Centrality])</f>
        <v>0.000567</v>
      </c>
      <c r="O2" s="38">
        <f>COUNTIF(Vertices[Eigenvector Centrality],"&gt;= "&amp;N2)-COUNTIF(Vertices[Eigenvector Centrality],"&gt;="&amp;N3)</f>
        <v>7</v>
      </c>
      <c r="P2" s="37">
        <f>MIN(Vertices[PageRank])</f>
        <v>0.38989</v>
      </c>
      <c r="Q2" s="38">
        <f>COUNTIF(Vertices[PageRank],"&gt;= "&amp;P2)-COUNTIF(Vertices[PageRank],"&gt;="&amp;P3)</f>
        <v>120</v>
      </c>
      <c r="R2" s="37">
        <f>MIN(Vertices[Clustering Coefficient])</f>
        <v>0</v>
      </c>
      <c r="S2" s="43">
        <f>COUNTIF(Vertices[Clustering Coefficient],"&gt;= "&amp;R2)-COUNTIF(Vertices[Clustering Coefficient],"&gt;="&amp;R3)</f>
        <v>108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2.1454545454545455</v>
      </c>
      <c r="G3" s="40">
        <f>COUNTIF(Vertices[In-Degree],"&gt;= "&amp;F3)-COUNTIF(Vertices[In-Degree],"&gt;="&amp;F4)</f>
        <v>3</v>
      </c>
      <c r="H3" s="39">
        <f aca="true" t="shared" si="3" ref="H3:H26">H2+($H$57-$H$2)/BinDivisor</f>
        <v>0.21818181818181817</v>
      </c>
      <c r="I3" s="40">
        <f>COUNTIF(Vertices[Out-Degree],"&gt;= "&amp;H3)-COUNTIF(Vertices[Out-Degree],"&gt;="&amp;H4)</f>
        <v>0</v>
      </c>
      <c r="J3" s="39">
        <f aca="true" t="shared" si="4" ref="J3:J26">J2+($J$57-$J$2)/BinDivisor</f>
        <v>304.5688311636364</v>
      </c>
      <c r="K3" s="40">
        <f>COUNTIF(Vertices[Betweenness Centrality],"&gt;= "&amp;J3)-COUNTIF(Vertices[Betweenness Centrality],"&gt;="&amp;J4)</f>
        <v>2</v>
      </c>
      <c r="L3" s="39">
        <f aca="true" t="shared" si="5" ref="L3:L26">L2+($L$57-$L$2)/BinDivisor</f>
        <v>0.0025971818181818184</v>
      </c>
      <c r="M3" s="40">
        <f>COUNTIF(Vertices[Closeness Centrality],"&gt;= "&amp;L3)-COUNTIF(Vertices[Closeness Centrality],"&gt;="&amp;L4)</f>
        <v>3</v>
      </c>
      <c r="N3" s="39">
        <f aca="true" t="shared" si="6" ref="N3:N26">N2+($N$57-$N$2)/BinDivisor</f>
        <v>0.0020469454545454548</v>
      </c>
      <c r="O3" s="40">
        <f>COUNTIF(Vertices[Eigenvector Centrality],"&gt;= "&amp;N3)-COUNTIF(Vertices[Eigenvector Centrality],"&gt;="&amp;N4)</f>
        <v>2</v>
      </c>
      <c r="P3" s="39">
        <f aca="true" t="shared" si="7" ref="P3:P26">P2+($P$57-$P$2)/BinDivisor</f>
        <v>1.2258365090909091</v>
      </c>
      <c r="Q3" s="40">
        <f>COUNTIF(Vertices[PageRank],"&gt;= "&amp;P3)-COUNTIF(Vertices[PageRank],"&gt;="&amp;P4)</f>
        <v>6</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132</v>
      </c>
      <c r="D4" s="32">
        <f t="shared" si="1"/>
        <v>0</v>
      </c>
      <c r="E4" s="3">
        <f>COUNTIF(Vertices[Degree],"&gt;= "&amp;D4)-COUNTIF(Vertices[Degree],"&gt;="&amp;D5)</f>
        <v>0</v>
      </c>
      <c r="F4" s="37">
        <f t="shared" si="2"/>
        <v>4.290909090909091</v>
      </c>
      <c r="G4" s="38">
        <f>COUNTIF(Vertices[In-Degree],"&gt;= "&amp;F4)-COUNTIF(Vertices[In-Degree],"&gt;="&amp;F5)</f>
        <v>3</v>
      </c>
      <c r="H4" s="37">
        <f t="shared" si="3"/>
        <v>0.43636363636363634</v>
      </c>
      <c r="I4" s="38">
        <f>COUNTIF(Vertices[Out-Degree],"&gt;= "&amp;H4)-COUNTIF(Vertices[Out-Degree],"&gt;="&amp;H5)</f>
        <v>0</v>
      </c>
      <c r="J4" s="37">
        <f t="shared" si="4"/>
        <v>609.1376623272728</v>
      </c>
      <c r="K4" s="38">
        <f>COUNTIF(Vertices[Betweenness Centrality],"&gt;= "&amp;J4)-COUNTIF(Vertices[Betweenness Centrality],"&gt;="&amp;J5)</f>
        <v>0</v>
      </c>
      <c r="L4" s="37">
        <f t="shared" si="5"/>
        <v>0.0026813636363636367</v>
      </c>
      <c r="M4" s="38">
        <f>COUNTIF(Vertices[Closeness Centrality],"&gt;= "&amp;L4)-COUNTIF(Vertices[Closeness Centrality],"&gt;="&amp;L5)</f>
        <v>0</v>
      </c>
      <c r="N4" s="37">
        <f t="shared" si="6"/>
        <v>0.0035268909090909093</v>
      </c>
      <c r="O4" s="38">
        <f>COUNTIF(Vertices[Eigenvector Centrality],"&gt;= "&amp;N4)-COUNTIF(Vertices[Eigenvector Centrality],"&gt;="&amp;N5)</f>
        <v>0</v>
      </c>
      <c r="P4" s="37">
        <f t="shared" si="7"/>
        <v>2.061783018181818</v>
      </c>
      <c r="Q4" s="38">
        <f>COUNTIF(Vertices[PageRank],"&gt;= "&amp;P4)-COUNTIF(Vertices[PageRank],"&gt;="&amp;P5)</f>
        <v>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6.4363636363636365</v>
      </c>
      <c r="G5" s="40">
        <f>COUNTIF(Vertices[In-Degree],"&gt;= "&amp;F5)-COUNTIF(Vertices[In-Degree],"&gt;="&amp;F6)</f>
        <v>3</v>
      </c>
      <c r="H5" s="39">
        <f t="shared" si="3"/>
        <v>0.6545454545454545</v>
      </c>
      <c r="I5" s="40">
        <f>COUNTIF(Vertices[Out-Degree],"&gt;= "&amp;H5)-COUNTIF(Vertices[Out-Degree],"&gt;="&amp;H6)</f>
        <v>0</v>
      </c>
      <c r="J5" s="39">
        <f t="shared" si="4"/>
        <v>913.7064934909092</v>
      </c>
      <c r="K5" s="40">
        <f>COUNTIF(Vertices[Betweenness Centrality],"&gt;= "&amp;J5)-COUNTIF(Vertices[Betweenness Centrality],"&gt;="&amp;J6)</f>
        <v>0</v>
      </c>
      <c r="L5" s="39">
        <f t="shared" si="5"/>
        <v>0.002765545454545455</v>
      </c>
      <c r="M5" s="40">
        <f>COUNTIF(Vertices[Closeness Centrality],"&gt;= "&amp;L5)-COUNTIF(Vertices[Closeness Centrality],"&gt;="&amp;L6)</f>
        <v>0</v>
      </c>
      <c r="N5" s="39">
        <f t="shared" si="6"/>
        <v>0.005006836363636364</v>
      </c>
      <c r="O5" s="40">
        <f>COUNTIF(Vertices[Eigenvector Centrality],"&gt;= "&amp;N5)-COUNTIF(Vertices[Eigenvector Centrality],"&gt;="&amp;N6)</f>
        <v>0</v>
      </c>
      <c r="P5" s="39">
        <f t="shared" si="7"/>
        <v>2.897729527272727</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153</v>
      </c>
      <c r="D6" s="32">
        <f t="shared" si="1"/>
        <v>0</v>
      </c>
      <c r="E6" s="3">
        <f>COUNTIF(Vertices[Degree],"&gt;= "&amp;D6)-COUNTIF(Vertices[Degree],"&gt;="&amp;D7)</f>
        <v>0</v>
      </c>
      <c r="F6" s="37">
        <f t="shared" si="2"/>
        <v>8.581818181818182</v>
      </c>
      <c r="G6" s="38">
        <f>COUNTIF(Vertices[In-Degree],"&gt;= "&amp;F6)-COUNTIF(Vertices[In-Degree],"&gt;="&amp;F7)</f>
        <v>0</v>
      </c>
      <c r="H6" s="37">
        <f t="shared" si="3"/>
        <v>0.8727272727272727</v>
      </c>
      <c r="I6" s="38">
        <f>COUNTIF(Vertices[Out-Degree],"&gt;= "&amp;H6)-COUNTIF(Vertices[Out-Degree],"&gt;="&amp;H7)</f>
        <v>100</v>
      </c>
      <c r="J6" s="37">
        <f t="shared" si="4"/>
        <v>1218.2753246545456</v>
      </c>
      <c r="K6" s="38">
        <f>COUNTIF(Vertices[Betweenness Centrality],"&gt;= "&amp;J6)-COUNTIF(Vertices[Betweenness Centrality],"&gt;="&amp;J7)</f>
        <v>0</v>
      </c>
      <c r="L6" s="37">
        <f t="shared" si="5"/>
        <v>0.0028497272727272733</v>
      </c>
      <c r="M6" s="38">
        <f>COUNTIF(Vertices[Closeness Centrality],"&gt;= "&amp;L6)-COUNTIF(Vertices[Closeness Centrality],"&gt;="&amp;L7)</f>
        <v>0</v>
      </c>
      <c r="N6" s="37">
        <f t="shared" si="6"/>
        <v>0.006486781818181818</v>
      </c>
      <c r="O6" s="38">
        <f>COUNTIF(Vertices[Eigenvector Centrality],"&gt;= "&amp;N6)-COUNTIF(Vertices[Eigenvector Centrality],"&gt;="&amp;N7)</f>
        <v>103</v>
      </c>
      <c r="P6" s="37">
        <f t="shared" si="7"/>
        <v>3.7336760363636357</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112</v>
      </c>
      <c r="D7" s="32">
        <f t="shared" si="1"/>
        <v>0</v>
      </c>
      <c r="E7" s="3">
        <f>COUNTIF(Vertices[Degree],"&gt;= "&amp;D7)-COUNTIF(Vertices[Degree],"&gt;="&amp;D8)</f>
        <v>0</v>
      </c>
      <c r="F7" s="39">
        <f t="shared" si="2"/>
        <v>10.727272727272727</v>
      </c>
      <c r="G7" s="40">
        <f>COUNTIF(Vertices[In-Degree],"&gt;= "&amp;F7)-COUNTIF(Vertices[In-Degree],"&gt;="&amp;F8)</f>
        <v>0</v>
      </c>
      <c r="H7" s="39">
        <f t="shared" si="3"/>
        <v>1.0909090909090908</v>
      </c>
      <c r="I7" s="40">
        <f>COUNTIF(Vertices[Out-Degree],"&gt;= "&amp;H7)-COUNTIF(Vertices[Out-Degree],"&gt;="&amp;H8)</f>
        <v>0</v>
      </c>
      <c r="J7" s="39">
        <f t="shared" si="4"/>
        <v>1522.844155818182</v>
      </c>
      <c r="K7" s="40">
        <f>COUNTIF(Vertices[Betweenness Centrality],"&gt;= "&amp;J7)-COUNTIF(Vertices[Betweenness Centrality],"&gt;="&amp;J8)</f>
        <v>0</v>
      </c>
      <c r="L7" s="39">
        <f t="shared" si="5"/>
        <v>0.0029339090909090916</v>
      </c>
      <c r="M7" s="40">
        <f>COUNTIF(Vertices[Closeness Centrality],"&gt;= "&amp;L7)-COUNTIF(Vertices[Closeness Centrality],"&gt;="&amp;L8)</f>
        <v>0</v>
      </c>
      <c r="N7" s="39">
        <f t="shared" si="6"/>
        <v>0.007966727272727273</v>
      </c>
      <c r="O7" s="40">
        <f>COUNTIF(Vertices[Eigenvector Centrality],"&gt;= "&amp;N7)-COUNTIF(Vertices[Eigenvector Centrality],"&gt;="&amp;N8)</f>
        <v>9</v>
      </c>
      <c r="P7" s="39">
        <f t="shared" si="7"/>
        <v>4.5696225454545445</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265</v>
      </c>
      <c r="D8" s="32">
        <f t="shared" si="1"/>
        <v>0</v>
      </c>
      <c r="E8" s="3">
        <f>COUNTIF(Vertices[Degree],"&gt;= "&amp;D8)-COUNTIF(Vertices[Degree],"&gt;="&amp;D9)</f>
        <v>0</v>
      </c>
      <c r="F8" s="37">
        <f t="shared" si="2"/>
        <v>12.872727272727271</v>
      </c>
      <c r="G8" s="38">
        <f>COUNTIF(Vertices[In-Degree],"&gt;= "&amp;F8)-COUNTIF(Vertices[In-Degree],"&gt;="&amp;F9)</f>
        <v>0</v>
      </c>
      <c r="H8" s="37">
        <f t="shared" si="3"/>
        <v>1.309090909090909</v>
      </c>
      <c r="I8" s="38">
        <f>COUNTIF(Vertices[Out-Degree],"&gt;= "&amp;H8)-COUNTIF(Vertices[Out-Degree],"&gt;="&amp;H9)</f>
        <v>0</v>
      </c>
      <c r="J8" s="37">
        <f t="shared" si="4"/>
        <v>1827.4129869818182</v>
      </c>
      <c r="K8" s="38">
        <f>COUNTIF(Vertices[Betweenness Centrality],"&gt;= "&amp;J8)-COUNTIF(Vertices[Betweenness Centrality],"&gt;="&amp;J9)</f>
        <v>0</v>
      </c>
      <c r="L8" s="37">
        <f t="shared" si="5"/>
        <v>0.00301809090909091</v>
      </c>
      <c r="M8" s="38">
        <f>COUNTIF(Vertices[Closeness Centrality],"&gt;= "&amp;L8)-COUNTIF(Vertices[Closeness Centrality],"&gt;="&amp;L9)</f>
        <v>0</v>
      </c>
      <c r="N8" s="37">
        <f t="shared" si="6"/>
        <v>0.009446672727272728</v>
      </c>
      <c r="O8" s="38">
        <f>COUNTIF(Vertices[Eigenvector Centrality],"&gt;= "&amp;N8)-COUNTIF(Vertices[Eigenvector Centrality],"&gt;="&amp;N9)</f>
        <v>0</v>
      </c>
      <c r="P8" s="37">
        <f t="shared" si="7"/>
        <v>5.405569054545453</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15.018181818181816</v>
      </c>
      <c r="G9" s="40">
        <f>COUNTIF(Vertices[In-Degree],"&gt;= "&amp;F9)-COUNTIF(Vertices[In-Degree],"&gt;="&amp;F10)</f>
        <v>0</v>
      </c>
      <c r="H9" s="39">
        <f t="shared" si="3"/>
        <v>1.5272727272727273</v>
      </c>
      <c r="I9" s="40">
        <f>COUNTIF(Vertices[Out-Degree],"&gt;= "&amp;H9)-COUNTIF(Vertices[Out-Degree],"&gt;="&amp;H10)</f>
        <v>0</v>
      </c>
      <c r="J9" s="39">
        <f t="shared" si="4"/>
        <v>2131.981818145455</v>
      </c>
      <c r="K9" s="40">
        <f>COUNTIF(Vertices[Betweenness Centrality],"&gt;= "&amp;J9)-COUNTIF(Vertices[Betweenness Centrality],"&gt;="&amp;J10)</f>
        <v>0</v>
      </c>
      <c r="L9" s="39">
        <f t="shared" si="5"/>
        <v>0.0031022727272727283</v>
      </c>
      <c r="M9" s="40">
        <f>COUNTIF(Vertices[Closeness Centrality],"&gt;= "&amp;L9)-COUNTIF(Vertices[Closeness Centrality],"&gt;="&amp;L10)</f>
        <v>0</v>
      </c>
      <c r="N9" s="39">
        <f t="shared" si="6"/>
        <v>0.010926618181818183</v>
      </c>
      <c r="O9" s="40">
        <f>COUNTIF(Vertices[Eigenvector Centrality],"&gt;= "&amp;N9)-COUNTIF(Vertices[Eigenvector Centrality],"&gt;="&amp;N10)</f>
        <v>5</v>
      </c>
      <c r="P9" s="39">
        <f t="shared" si="7"/>
        <v>6.241515563636362</v>
      </c>
      <c r="Q9" s="40">
        <f>COUNTIF(Vertices[PageRank],"&gt;= "&amp;P9)-COUNTIF(Vertices[PageRank],"&gt;="&amp;P10)</f>
        <v>0</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3</v>
      </c>
      <c r="D10" s="32">
        <f t="shared" si="1"/>
        <v>0</v>
      </c>
      <c r="E10" s="3">
        <f>COUNTIF(Vertices[Degree],"&gt;= "&amp;D10)-COUNTIF(Vertices[Degree],"&gt;="&amp;D11)</f>
        <v>0</v>
      </c>
      <c r="F10" s="37">
        <f t="shared" si="2"/>
        <v>17.16363636363636</v>
      </c>
      <c r="G10" s="38">
        <f>COUNTIF(Vertices[In-Degree],"&gt;= "&amp;F10)-COUNTIF(Vertices[In-Degree],"&gt;="&amp;F11)</f>
        <v>0</v>
      </c>
      <c r="H10" s="37">
        <f t="shared" si="3"/>
        <v>1.7454545454545456</v>
      </c>
      <c r="I10" s="38">
        <f>COUNTIF(Vertices[Out-Degree],"&gt;= "&amp;H10)-COUNTIF(Vertices[Out-Degree],"&gt;="&amp;H11)</f>
        <v>0</v>
      </c>
      <c r="J10" s="37">
        <f t="shared" si="4"/>
        <v>2436.550649309091</v>
      </c>
      <c r="K10" s="38">
        <f>COUNTIF(Vertices[Betweenness Centrality],"&gt;= "&amp;J10)-COUNTIF(Vertices[Betweenness Centrality],"&gt;="&amp;J11)</f>
        <v>0</v>
      </c>
      <c r="L10" s="37">
        <f t="shared" si="5"/>
        <v>0.0031864545454545466</v>
      </c>
      <c r="M10" s="38">
        <f>COUNTIF(Vertices[Closeness Centrality],"&gt;= "&amp;L10)-COUNTIF(Vertices[Closeness Centrality],"&gt;="&amp;L11)</f>
        <v>0</v>
      </c>
      <c r="N10" s="37">
        <f t="shared" si="6"/>
        <v>0.012406563636363638</v>
      </c>
      <c r="O10" s="38">
        <f>COUNTIF(Vertices[Eigenvector Centrality],"&gt;= "&amp;N10)-COUNTIF(Vertices[Eigenvector Centrality],"&gt;="&amp;N11)</f>
        <v>2</v>
      </c>
      <c r="P10" s="37">
        <f t="shared" si="7"/>
        <v>7.077462072727271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19.309090909090905</v>
      </c>
      <c r="G11" s="40">
        <f>COUNTIF(Vertices[In-Degree],"&gt;= "&amp;F11)-COUNTIF(Vertices[In-Degree],"&gt;="&amp;F12)</f>
        <v>0</v>
      </c>
      <c r="H11" s="39">
        <f t="shared" si="3"/>
        <v>1.9636363636363638</v>
      </c>
      <c r="I11" s="40">
        <f>COUNTIF(Vertices[Out-Degree],"&gt;= "&amp;H11)-COUNTIF(Vertices[Out-Degree],"&gt;="&amp;H12)</f>
        <v>3</v>
      </c>
      <c r="J11" s="39">
        <f t="shared" si="4"/>
        <v>2741.1194804727274</v>
      </c>
      <c r="K11" s="40">
        <f>COUNTIF(Vertices[Betweenness Centrality],"&gt;= "&amp;J11)-COUNTIF(Vertices[Betweenness Centrality],"&gt;="&amp;J12)</f>
        <v>0</v>
      </c>
      <c r="L11" s="39">
        <f t="shared" si="5"/>
        <v>0.003270636363636365</v>
      </c>
      <c r="M11" s="40">
        <f>COUNTIF(Vertices[Closeness Centrality],"&gt;= "&amp;L11)-COUNTIF(Vertices[Closeness Centrality],"&gt;="&amp;L12)</f>
        <v>0</v>
      </c>
      <c r="N11" s="39">
        <f t="shared" si="6"/>
        <v>0.013886509090909093</v>
      </c>
      <c r="O11" s="40">
        <f>COUNTIF(Vertices[Eigenvector Centrality],"&gt;= "&amp;N11)-COUNTIF(Vertices[Eigenvector Centrality],"&gt;="&amp;N12)</f>
        <v>3</v>
      </c>
      <c r="P11" s="39">
        <f t="shared" si="7"/>
        <v>7.91340858181818</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0.06358381502890173</v>
      </c>
      <c r="D12" s="32">
        <f t="shared" si="1"/>
        <v>0</v>
      </c>
      <c r="E12" s="3">
        <f>COUNTIF(Vertices[Degree],"&gt;= "&amp;D12)-COUNTIF(Vertices[Degree],"&gt;="&amp;D13)</f>
        <v>0</v>
      </c>
      <c r="F12" s="37">
        <f t="shared" si="2"/>
        <v>21.45454545454545</v>
      </c>
      <c r="G12" s="38">
        <f>COUNTIF(Vertices[In-Degree],"&gt;= "&amp;F12)-COUNTIF(Vertices[In-Degree],"&gt;="&amp;F13)</f>
        <v>0</v>
      </c>
      <c r="H12" s="37">
        <f t="shared" si="3"/>
        <v>2.181818181818182</v>
      </c>
      <c r="I12" s="38">
        <f>COUNTIF(Vertices[Out-Degree],"&gt;= "&amp;H12)-COUNTIF(Vertices[Out-Degree],"&gt;="&amp;H13)</f>
        <v>0</v>
      </c>
      <c r="J12" s="37">
        <f t="shared" si="4"/>
        <v>3045.688311636364</v>
      </c>
      <c r="K12" s="38">
        <f>COUNTIF(Vertices[Betweenness Centrality],"&gt;= "&amp;J12)-COUNTIF(Vertices[Betweenness Centrality],"&gt;="&amp;J13)</f>
        <v>0</v>
      </c>
      <c r="L12" s="37">
        <f t="shared" si="5"/>
        <v>0.003354818181818183</v>
      </c>
      <c r="M12" s="38">
        <f>COUNTIF(Vertices[Closeness Centrality],"&gt;= "&amp;L12)-COUNTIF(Vertices[Closeness Centrality],"&gt;="&amp;L13)</f>
        <v>0</v>
      </c>
      <c r="N12" s="37">
        <f t="shared" si="6"/>
        <v>0.015366454545454548</v>
      </c>
      <c r="O12" s="38">
        <f>COUNTIF(Vertices[Eigenvector Centrality],"&gt;= "&amp;N12)-COUNTIF(Vertices[Eigenvector Centrality],"&gt;="&amp;N13)</f>
        <v>0</v>
      </c>
      <c r="P12" s="37">
        <f t="shared" si="7"/>
        <v>8.74935509090909</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0.11956521739130435</v>
      </c>
      <c r="D13" s="32">
        <f t="shared" si="1"/>
        <v>0</v>
      </c>
      <c r="E13" s="3">
        <f>COUNTIF(Vertices[Degree],"&gt;= "&amp;D13)-COUNTIF(Vertices[Degree],"&gt;="&amp;D14)</f>
        <v>0</v>
      </c>
      <c r="F13" s="39">
        <f t="shared" si="2"/>
        <v>23.599999999999994</v>
      </c>
      <c r="G13" s="40">
        <f>COUNTIF(Vertices[In-Degree],"&gt;= "&amp;F13)-COUNTIF(Vertices[In-Degree],"&gt;="&amp;F14)</f>
        <v>0</v>
      </c>
      <c r="H13" s="39">
        <f t="shared" si="3"/>
        <v>2.4000000000000004</v>
      </c>
      <c r="I13" s="40">
        <f>COUNTIF(Vertices[Out-Degree],"&gt;= "&amp;H13)-COUNTIF(Vertices[Out-Degree],"&gt;="&amp;H14)</f>
        <v>0</v>
      </c>
      <c r="J13" s="39">
        <f t="shared" si="4"/>
        <v>3350.2571428</v>
      </c>
      <c r="K13" s="40">
        <f>COUNTIF(Vertices[Betweenness Centrality],"&gt;= "&amp;J13)-COUNTIF(Vertices[Betweenness Centrality],"&gt;="&amp;J14)</f>
        <v>0</v>
      </c>
      <c r="L13" s="39">
        <f t="shared" si="5"/>
        <v>0.0034390000000000015</v>
      </c>
      <c r="M13" s="40">
        <f>COUNTIF(Vertices[Closeness Centrality],"&gt;= "&amp;L13)-COUNTIF(Vertices[Closeness Centrality],"&gt;="&amp;L14)</f>
        <v>0</v>
      </c>
      <c r="N13" s="39">
        <f t="shared" si="6"/>
        <v>0.0168464</v>
      </c>
      <c r="O13" s="40">
        <f>COUNTIF(Vertices[Eigenvector Centrality],"&gt;= "&amp;N13)-COUNTIF(Vertices[Eigenvector Centrality],"&gt;="&amp;N14)</f>
        <v>0</v>
      </c>
      <c r="P13" s="39">
        <f t="shared" si="7"/>
        <v>9.5853016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25.74545454545454</v>
      </c>
      <c r="G14" s="38">
        <f>COUNTIF(Vertices[In-Degree],"&gt;= "&amp;F14)-COUNTIF(Vertices[In-Degree],"&gt;="&amp;F15)</f>
        <v>0</v>
      </c>
      <c r="H14" s="37">
        <f t="shared" si="3"/>
        <v>2.6181818181818186</v>
      </c>
      <c r="I14" s="38">
        <f>COUNTIF(Vertices[Out-Degree],"&gt;= "&amp;H14)-COUNTIF(Vertices[Out-Degree],"&gt;="&amp;H15)</f>
        <v>0</v>
      </c>
      <c r="J14" s="37">
        <f t="shared" si="4"/>
        <v>3654.8259739636364</v>
      </c>
      <c r="K14" s="38">
        <f>COUNTIF(Vertices[Betweenness Centrality],"&gt;= "&amp;J14)-COUNTIF(Vertices[Betweenness Centrality],"&gt;="&amp;J15)</f>
        <v>0</v>
      </c>
      <c r="L14" s="37">
        <f t="shared" si="5"/>
        <v>0.00352318181818182</v>
      </c>
      <c r="M14" s="38">
        <f>COUNTIF(Vertices[Closeness Centrality],"&gt;= "&amp;L14)-COUNTIF(Vertices[Closeness Centrality],"&gt;="&amp;L15)</f>
        <v>0</v>
      </c>
      <c r="N14" s="37">
        <f t="shared" si="6"/>
        <v>0.018326345454545454</v>
      </c>
      <c r="O14" s="38">
        <f>COUNTIF(Vertices[Eigenvector Centrality],"&gt;= "&amp;N14)-COUNTIF(Vertices[Eigenvector Centrality],"&gt;="&amp;N15)</f>
        <v>0</v>
      </c>
      <c r="P14" s="37">
        <f t="shared" si="7"/>
        <v>10.421248109090909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27.890909090909084</v>
      </c>
      <c r="G15" s="40">
        <f>COUNTIF(Vertices[In-Degree],"&gt;= "&amp;F15)-COUNTIF(Vertices[In-Degree],"&gt;="&amp;F16)</f>
        <v>0</v>
      </c>
      <c r="H15" s="39">
        <f t="shared" si="3"/>
        <v>2.836363636363637</v>
      </c>
      <c r="I15" s="40">
        <f>COUNTIF(Vertices[Out-Degree],"&gt;= "&amp;H15)-COUNTIF(Vertices[Out-Degree],"&gt;="&amp;H16)</f>
        <v>7</v>
      </c>
      <c r="J15" s="39">
        <f t="shared" si="4"/>
        <v>3959.394805127273</v>
      </c>
      <c r="K15" s="40">
        <f>COUNTIF(Vertices[Betweenness Centrality],"&gt;= "&amp;J15)-COUNTIF(Vertices[Betweenness Centrality],"&gt;="&amp;J16)</f>
        <v>0</v>
      </c>
      <c r="L15" s="39">
        <f t="shared" si="5"/>
        <v>0.003607363636363638</v>
      </c>
      <c r="M15" s="40">
        <f>COUNTIF(Vertices[Closeness Centrality],"&gt;= "&amp;L15)-COUNTIF(Vertices[Closeness Centrality],"&gt;="&amp;L16)</f>
        <v>0</v>
      </c>
      <c r="N15" s="39">
        <f t="shared" si="6"/>
        <v>0.019806290909090907</v>
      </c>
      <c r="O15" s="40">
        <f>COUNTIF(Vertices[Eigenvector Centrality],"&gt;= "&amp;N15)-COUNTIF(Vertices[Eigenvector Centrality],"&gt;="&amp;N16)</f>
        <v>0</v>
      </c>
      <c r="P15" s="39">
        <f t="shared" si="7"/>
        <v>11.257194618181819</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30.036363636363628</v>
      </c>
      <c r="G16" s="38">
        <f>COUNTIF(Vertices[In-Degree],"&gt;= "&amp;F16)-COUNTIF(Vertices[In-Degree],"&gt;="&amp;F17)</f>
        <v>0</v>
      </c>
      <c r="H16" s="37">
        <f t="shared" si="3"/>
        <v>3.054545454545455</v>
      </c>
      <c r="I16" s="38">
        <f>COUNTIF(Vertices[Out-Degree],"&gt;= "&amp;H16)-COUNTIF(Vertices[Out-Degree],"&gt;="&amp;H17)</f>
        <v>0</v>
      </c>
      <c r="J16" s="37">
        <f t="shared" si="4"/>
        <v>4263.96363629091</v>
      </c>
      <c r="K16" s="38">
        <f>COUNTIF(Vertices[Betweenness Centrality],"&gt;= "&amp;J16)-COUNTIF(Vertices[Betweenness Centrality],"&gt;="&amp;J17)</f>
        <v>0</v>
      </c>
      <c r="L16" s="37">
        <f t="shared" si="5"/>
        <v>0.0036915454545454565</v>
      </c>
      <c r="M16" s="38">
        <f>COUNTIF(Vertices[Closeness Centrality],"&gt;= "&amp;L16)-COUNTIF(Vertices[Closeness Centrality],"&gt;="&amp;L17)</f>
        <v>112</v>
      </c>
      <c r="N16" s="37">
        <f t="shared" si="6"/>
        <v>0.02128623636363636</v>
      </c>
      <c r="O16" s="38">
        <f>COUNTIF(Vertices[Eigenvector Centrality],"&gt;= "&amp;N16)-COUNTIF(Vertices[Eigenvector Centrality],"&gt;="&amp;N17)</f>
        <v>0</v>
      </c>
      <c r="P16" s="37">
        <f t="shared" si="7"/>
        <v>12.093141127272728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132</v>
      </c>
      <c r="D17" s="32">
        <f t="shared" si="1"/>
        <v>0</v>
      </c>
      <c r="E17" s="3">
        <f>COUNTIF(Vertices[Degree],"&gt;= "&amp;D17)-COUNTIF(Vertices[Degree],"&gt;="&amp;D18)</f>
        <v>0</v>
      </c>
      <c r="F17" s="39">
        <f t="shared" si="2"/>
        <v>32.18181818181817</v>
      </c>
      <c r="G17" s="40">
        <f>COUNTIF(Vertices[In-Degree],"&gt;= "&amp;F17)-COUNTIF(Vertices[In-Degree],"&gt;="&amp;F18)</f>
        <v>0</v>
      </c>
      <c r="H17" s="39">
        <f t="shared" si="3"/>
        <v>3.2727272727272734</v>
      </c>
      <c r="I17" s="40">
        <f>COUNTIF(Vertices[Out-Degree],"&gt;= "&amp;H17)-COUNTIF(Vertices[Out-Degree],"&gt;="&amp;H18)</f>
        <v>0</v>
      </c>
      <c r="J17" s="39">
        <f t="shared" si="4"/>
        <v>4568.532467454546</v>
      </c>
      <c r="K17" s="40">
        <f>COUNTIF(Vertices[Betweenness Centrality],"&gt;= "&amp;J17)-COUNTIF(Vertices[Betweenness Centrality],"&gt;="&amp;J18)</f>
        <v>0</v>
      </c>
      <c r="L17" s="39">
        <f t="shared" si="5"/>
        <v>0.0037757272727272748</v>
      </c>
      <c r="M17" s="40">
        <f>COUNTIF(Vertices[Closeness Centrality],"&gt;= "&amp;L17)-COUNTIF(Vertices[Closeness Centrality],"&gt;="&amp;L18)</f>
        <v>7</v>
      </c>
      <c r="N17" s="39">
        <f t="shared" si="6"/>
        <v>0.022766181818181814</v>
      </c>
      <c r="O17" s="40">
        <f>COUNTIF(Vertices[Eigenvector Centrality],"&gt;= "&amp;N17)-COUNTIF(Vertices[Eigenvector Centrality],"&gt;="&amp;N18)</f>
        <v>0</v>
      </c>
      <c r="P17" s="39">
        <f t="shared" si="7"/>
        <v>12.929087636363638</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265</v>
      </c>
      <c r="D18" s="32">
        <f t="shared" si="1"/>
        <v>0</v>
      </c>
      <c r="E18" s="3">
        <f>COUNTIF(Vertices[Degree],"&gt;= "&amp;D18)-COUNTIF(Vertices[Degree],"&gt;="&amp;D19)</f>
        <v>0</v>
      </c>
      <c r="F18" s="37">
        <f t="shared" si="2"/>
        <v>34.32727272727272</v>
      </c>
      <c r="G18" s="38">
        <f>COUNTIF(Vertices[In-Degree],"&gt;= "&amp;F18)-COUNTIF(Vertices[In-Degree],"&gt;="&amp;F19)</f>
        <v>0</v>
      </c>
      <c r="H18" s="37">
        <f t="shared" si="3"/>
        <v>3.4909090909090916</v>
      </c>
      <c r="I18" s="38">
        <f>COUNTIF(Vertices[Out-Degree],"&gt;= "&amp;H18)-COUNTIF(Vertices[Out-Degree],"&gt;="&amp;H19)</f>
        <v>0</v>
      </c>
      <c r="J18" s="37">
        <f t="shared" si="4"/>
        <v>4873.101298618183</v>
      </c>
      <c r="K18" s="38">
        <f>COUNTIF(Vertices[Betweenness Centrality],"&gt;= "&amp;J18)-COUNTIF(Vertices[Betweenness Centrality],"&gt;="&amp;J19)</f>
        <v>0</v>
      </c>
      <c r="L18" s="37">
        <f t="shared" si="5"/>
        <v>0.003859909090909093</v>
      </c>
      <c r="M18" s="38">
        <f>COUNTIF(Vertices[Closeness Centrality],"&gt;= "&amp;L18)-COUNTIF(Vertices[Closeness Centrality],"&gt;="&amp;L19)</f>
        <v>3</v>
      </c>
      <c r="N18" s="37">
        <f t="shared" si="6"/>
        <v>0.024246127272727267</v>
      </c>
      <c r="O18" s="38">
        <f>COUNTIF(Vertices[Eigenvector Centrality],"&gt;= "&amp;N18)-COUNTIF(Vertices[Eigenvector Centrality],"&gt;="&amp;N19)</f>
        <v>0</v>
      </c>
      <c r="P18" s="37">
        <f t="shared" si="7"/>
        <v>13.765034145454548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36.47272727272727</v>
      </c>
      <c r="G19" s="40">
        <f>COUNTIF(Vertices[In-Degree],"&gt;= "&amp;F19)-COUNTIF(Vertices[In-Degree],"&gt;="&amp;F20)</f>
        <v>0</v>
      </c>
      <c r="H19" s="39">
        <f t="shared" si="3"/>
        <v>3.70909090909091</v>
      </c>
      <c r="I19" s="40">
        <f>COUNTIF(Vertices[Out-Degree],"&gt;= "&amp;H19)-COUNTIF(Vertices[Out-Degree],"&gt;="&amp;H20)</f>
        <v>0</v>
      </c>
      <c r="J19" s="39">
        <f t="shared" si="4"/>
        <v>5177.67012978182</v>
      </c>
      <c r="K19" s="40">
        <f>COUNTIF(Vertices[Betweenness Centrality],"&gt;= "&amp;J19)-COUNTIF(Vertices[Betweenness Centrality],"&gt;="&amp;J20)</f>
        <v>0</v>
      </c>
      <c r="L19" s="39">
        <f t="shared" si="5"/>
        <v>0.003944090909090911</v>
      </c>
      <c r="M19" s="40">
        <f>COUNTIF(Vertices[Closeness Centrality],"&gt;= "&amp;L19)-COUNTIF(Vertices[Closeness Centrality],"&gt;="&amp;L20)</f>
        <v>0</v>
      </c>
      <c r="N19" s="39">
        <f t="shared" si="6"/>
        <v>0.02572607272727272</v>
      </c>
      <c r="O19" s="40">
        <f>COUNTIF(Vertices[Eigenvector Centrality],"&gt;= "&amp;N19)-COUNTIF(Vertices[Eigenvector Centrality],"&gt;="&amp;N20)</f>
        <v>0</v>
      </c>
      <c r="P19" s="39">
        <f t="shared" si="7"/>
        <v>14.600980654545458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38.61818181818182</v>
      </c>
      <c r="G20" s="38">
        <f>COUNTIF(Vertices[In-Degree],"&gt;= "&amp;F20)-COUNTIF(Vertices[In-Degree],"&gt;="&amp;F21)</f>
        <v>0</v>
      </c>
      <c r="H20" s="37">
        <f t="shared" si="3"/>
        <v>3.927272727272728</v>
      </c>
      <c r="I20" s="38">
        <f>COUNTIF(Vertices[Out-Degree],"&gt;= "&amp;H20)-COUNTIF(Vertices[Out-Degree],"&gt;="&amp;H21)</f>
        <v>2</v>
      </c>
      <c r="J20" s="37">
        <f t="shared" si="4"/>
        <v>5482.238960945457</v>
      </c>
      <c r="K20" s="38">
        <f>COUNTIF(Vertices[Betweenness Centrality],"&gt;= "&amp;J20)-COUNTIF(Vertices[Betweenness Centrality],"&gt;="&amp;J21)</f>
        <v>0</v>
      </c>
      <c r="L20" s="37">
        <f t="shared" si="5"/>
        <v>0.004028272727272729</v>
      </c>
      <c r="M20" s="38">
        <f>COUNTIF(Vertices[Closeness Centrality],"&gt;= "&amp;L20)-COUNTIF(Vertices[Closeness Centrality],"&gt;="&amp;L21)</f>
        <v>0</v>
      </c>
      <c r="N20" s="37">
        <f t="shared" si="6"/>
        <v>0.027206018181818174</v>
      </c>
      <c r="O20" s="38">
        <f>COUNTIF(Vertices[Eigenvector Centrality],"&gt;= "&amp;N20)-COUNTIF(Vertices[Eigenvector Centrality],"&gt;="&amp;N21)</f>
        <v>0</v>
      </c>
      <c r="P20" s="37">
        <f t="shared" si="7"/>
        <v>15.436927163636367</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2.092975</v>
      </c>
      <c r="D21" s="32">
        <f t="shared" si="1"/>
        <v>0</v>
      </c>
      <c r="E21" s="3">
        <f>COUNTIF(Vertices[Degree],"&gt;= "&amp;D21)-COUNTIF(Vertices[Degree],"&gt;="&amp;D22)</f>
        <v>0</v>
      </c>
      <c r="F21" s="39">
        <f t="shared" si="2"/>
        <v>40.763636363636365</v>
      </c>
      <c r="G21" s="40">
        <f>COUNTIF(Vertices[In-Degree],"&gt;= "&amp;F21)-COUNTIF(Vertices[In-Degree],"&gt;="&amp;F22)</f>
        <v>0</v>
      </c>
      <c r="H21" s="39">
        <f t="shared" si="3"/>
        <v>4.145454545454546</v>
      </c>
      <c r="I21" s="40">
        <f>COUNTIF(Vertices[Out-Degree],"&gt;= "&amp;H21)-COUNTIF(Vertices[Out-Degree],"&gt;="&amp;H22)</f>
        <v>0</v>
      </c>
      <c r="J21" s="39">
        <f t="shared" si="4"/>
        <v>5786.8077921090935</v>
      </c>
      <c r="K21" s="40">
        <f>COUNTIF(Vertices[Betweenness Centrality],"&gt;= "&amp;J21)-COUNTIF(Vertices[Betweenness Centrality],"&gt;="&amp;J22)</f>
        <v>0</v>
      </c>
      <c r="L21" s="39">
        <f t="shared" si="5"/>
        <v>0.004112454545454548</v>
      </c>
      <c r="M21" s="40">
        <f>COUNTIF(Vertices[Closeness Centrality],"&gt;= "&amp;L21)-COUNTIF(Vertices[Closeness Centrality],"&gt;="&amp;L22)</f>
        <v>0</v>
      </c>
      <c r="N21" s="39">
        <f t="shared" si="6"/>
        <v>0.028685963636363627</v>
      </c>
      <c r="O21" s="40">
        <f>COUNTIF(Vertices[Eigenvector Centrality],"&gt;= "&amp;N21)-COUNTIF(Vertices[Eigenvector Centrality],"&gt;="&amp;N22)</f>
        <v>0</v>
      </c>
      <c r="P21" s="39">
        <f t="shared" si="7"/>
        <v>16.272873672727275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42.909090909090914</v>
      </c>
      <c r="G22" s="38">
        <f>COUNTIF(Vertices[In-Degree],"&gt;= "&amp;F22)-COUNTIF(Vertices[In-Degree],"&gt;="&amp;F23)</f>
        <v>0</v>
      </c>
      <c r="H22" s="37">
        <f t="shared" si="3"/>
        <v>4.363636363636364</v>
      </c>
      <c r="I22" s="38">
        <f>COUNTIF(Vertices[Out-Degree],"&gt;= "&amp;H22)-COUNTIF(Vertices[Out-Degree],"&gt;="&amp;H23)</f>
        <v>0</v>
      </c>
      <c r="J22" s="37">
        <f t="shared" si="4"/>
        <v>6091.37662327273</v>
      </c>
      <c r="K22" s="38">
        <f>COUNTIF(Vertices[Betweenness Centrality],"&gt;= "&amp;J22)-COUNTIF(Vertices[Betweenness Centrality],"&gt;="&amp;J23)</f>
        <v>0</v>
      </c>
      <c r="L22" s="37">
        <f t="shared" si="5"/>
        <v>0.004196636363636366</v>
      </c>
      <c r="M22" s="38">
        <f>COUNTIF(Vertices[Closeness Centrality],"&gt;= "&amp;L22)-COUNTIF(Vertices[Closeness Centrality],"&gt;="&amp;L23)</f>
        <v>0</v>
      </c>
      <c r="N22" s="37">
        <f t="shared" si="6"/>
        <v>0.03016590909090908</v>
      </c>
      <c r="O22" s="38">
        <f>COUNTIF(Vertices[Eigenvector Centrality],"&gt;= "&amp;N22)-COUNTIF(Vertices[Eigenvector Centrality],"&gt;="&amp;N23)</f>
        <v>0</v>
      </c>
      <c r="P22" s="37">
        <f t="shared" si="7"/>
        <v>17.108820181818185</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158</v>
      </c>
      <c r="B23" s="34">
        <v>0.010640758732361786</v>
      </c>
      <c r="D23" s="32">
        <f t="shared" si="1"/>
        <v>0</v>
      </c>
      <c r="E23" s="3">
        <f>COUNTIF(Vertices[Degree],"&gt;= "&amp;D23)-COUNTIF(Vertices[Degree],"&gt;="&amp;D24)</f>
        <v>0</v>
      </c>
      <c r="F23" s="39">
        <f t="shared" si="2"/>
        <v>45.05454545454546</v>
      </c>
      <c r="G23" s="40">
        <f>COUNTIF(Vertices[In-Degree],"&gt;= "&amp;F23)-COUNTIF(Vertices[In-Degree],"&gt;="&amp;F24)</f>
        <v>0</v>
      </c>
      <c r="H23" s="39">
        <f t="shared" si="3"/>
        <v>4.581818181818182</v>
      </c>
      <c r="I23" s="40">
        <f>COUNTIF(Vertices[Out-Degree],"&gt;= "&amp;H23)-COUNTIF(Vertices[Out-Degree],"&gt;="&amp;H24)</f>
        <v>0</v>
      </c>
      <c r="J23" s="39">
        <f t="shared" si="4"/>
        <v>6395.945454436367</v>
      </c>
      <c r="K23" s="40">
        <f>COUNTIF(Vertices[Betweenness Centrality],"&gt;= "&amp;J23)-COUNTIF(Vertices[Betweenness Centrality],"&gt;="&amp;J24)</f>
        <v>0</v>
      </c>
      <c r="L23" s="39">
        <f t="shared" si="5"/>
        <v>0.004280818181818184</v>
      </c>
      <c r="M23" s="40">
        <f>COUNTIF(Vertices[Closeness Centrality],"&gt;= "&amp;L23)-COUNTIF(Vertices[Closeness Centrality],"&gt;="&amp;L24)</f>
        <v>0</v>
      </c>
      <c r="N23" s="39">
        <f t="shared" si="6"/>
        <v>0.03164585454545454</v>
      </c>
      <c r="O23" s="40">
        <f>COUNTIF(Vertices[Eigenvector Centrality],"&gt;= "&amp;N23)-COUNTIF(Vertices[Eigenvector Centrality],"&gt;="&amp;N24)</f>
        <v>0</v>
      </c>
      <c r="P23" s="39">
        <f t="shared" si="7"/>
        <v>17.944766690909095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1698</v>
      </c>
      <c r="B24" s="34">
        <v>0.356629</v>
      </c>
      <c r="D24" s="32">
        <f t="shared" si="1"/>
        <v>0</v>
      </c>
      <c r="E24" s="3">
        <f>COUNTIF(Vertices[Degree],"&gt;= "&amp;D24)-COUNTIF(Vertices[Degree],"&gt;="&amp;D25)</f>
        <v>0</v>
      </c>
      <c r="F24" s="37">
        <f t="shared" si="2"/>
        <v>47.20000000000001</v>
      </c>
      <c r="G24" s="38">
        <f>COUNTIF(Vertices[In-Degree],"&gt;= "&amp;F24)-COUNTIF(Vertices[In-Degree],"&gt;="&amp;F25)</f>
        <v>0</v>
      </c>
      <c r="H24" s="37">
        <f t="shared" si="3"/>
        <v>4.8</v>
      </c>
      <c r="I24" s="38">
        <f>COUNTIF(Vertices[Out-Degree],"&gt;= "&amp;H24)-COUNTIF(Vertices[Out-Degree],"&gt;="&amp;H25)</f>
        <v>1</v>
      </c>
      <c r="J24" s="37">
        <f t="shared" si="4"/>
        <v>6700.514285600004</v>
      </c>
      <c r="K24" s="38">
        <f>COUNTIF(Vertices[Betweenness Centrality],"&gt;= "&amp;J24)-COUNTIF(Vertices[Betweenness Centrality],"&gt;="&amp;J25)</f>
        <v>0</v>
      </c>
      <c r="L24" s="37">
        <f t="shared" si="5"/>
        <v>0.0043650000000000026</v>
      </c>
      <c r="M24" s="38">
        <f>COUNTIF(Vertices[Closeness Centrality],"&gt;= "&amp;L24)-COUNTIF(Vertices[Closeness Centrality],"&gt;="&amp;L25)</f>
        <v>0</v>
      </c>
      <c r="N24" s="37">
        <f t="shared" si="6"/>
        <v>0.03312579999999999</v>
      </c>
      <c r="O24" s="38">
        <f>COUNTIF(Vertices[Eigenvector Centrality],"&gt;= "&amp;N24)-COUNTIF(Vertices[Eigenvector Centrality],"&gt;="&amp;N25)</f>
        <v>0</v>
      </c>
      <c r="P24" s="37">
        <f t="shared" si="7"/>
        <v>18.780713200000005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49.34545454545456</v>
      </c>
      <c r="G25" s="40">
        <f>COUNTIF(Vertices[In-Degree],"&gt;= "&amp;F25)-COUNTIF(Vertices[In-Degree],"&gt;="&amp;F26)</f>
        <v>0</v>
      </c>
      <c r="H25" s="39">
        <f t="shared" si="3"/>
        <v>5.018181818181818</v>
      </c>
      <c r="I25" s="40">
        <f>COUNTIF(Vertices[Out-Degree],"&gt;= "&amp;H25)-COUNTIF(Vertices[Out-Degree],"&gt;="&amp;H26)</f>
        <v>0</v>
      </c>
      <c r="J25" s="39">
        <f t="shared" si="4"/>
        <v>7005.083116763641</v>
      </c>
      <c r="K25" s="40">
        <f>COUNTIF(Vertices[Betweenness Centrality],"&gt;= "&amp;J25)-COUNTIF(Vertices[Betweenness Centrality],"&gt;="&amp;J26)</f>
        <v>0</v>
      </c>
      <c r="L25" s="39">
        <f t="shared" si="5"/>
        <v>0.004449181818181821</v>
      </c>
      <c r="M25" s="40">
        <f>COUNTIF(Vertices[Closeness Centrality],"&gt;= "&amp;L25)-COUNTIF(Vertices[Closeness Centrality],"&gt;="&amp;L26)</f>
        <v>0</v>
      </c>
      <c r="N25" s="39">
        <f t="shared" si="6"/>
        <v>0.03460574545454544</v>
      </c>
      <c r="O25" s="40">
        <f>COUNTIF(Vertices[Eigenvector Centrality],"&gt;= "&amp;N25)-COUNTIF(Vertices[Eigenvector Centrality],"&gt;="&amp;N26)</f>
        <v>0</v>
      </c>
      <c r="P25" s="39">
        <f t="shared" si="7"/>
        <v>19.616659709090914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1699</v>
      </c>
      <c r="B26" s="34" t="s">
        <v>1700</v>
      </c>
      <c r="D26" s="32">
        <f t="shared" si="1"/>
        <v>0</v>
      </c>
      <c r="E26" s="3">
        <f>COUNTIF(Vertices[Degree],"&gt;= "&amp;D26)-COUNTIF(Vertices[Degree],"&gt;="&amp;D28)</f>
        <v>0</v>
      </c>
      <c r="F26" s="37">
        <f t="shared" si="2"/>
        <v>51.490909090909106</v>
      </c>
      <c r="G26" s="38">
        <f>COUNTIF(Vertices[In-Degree],"&gt;= "&amp;F26)-COUNTIF(Vertices[In-Degree],"&gt;="&amp;F28)</f>
        <v>0</v>
      </c>
      <c r="H26" s="37">
        <f t="shared" si="3"/>
        <v>5.236363636363635</v>
      </c>
      <c r="I26" s="38">
        <f>COUNTIF(Vertices[Out-Degree],"&gt;= "&amp;H26)-COUNTIF(Vertices[Out-Degree],"&gt;="&amp;H28)</f>
        <v>0</v>
      </c>
      <c r="J26" s="37">
        <f t="shared" si="4"/>
        <v>7309.651947927277</v>
      </c>
      <c r="K26" s="38">
        <f>COUNTIF(Vertices[Betweenness Centrality],"&gt;= "&amp;J26)-COUNTIF(Vertices[Betweenness Centrality],"&gt;="&amp;J28)</f>
        <v>0</v>
      </c>
      <c r="L26" s="37">
        <f t="shared" si="5"/>
        <v>0.004533363636363639</v>
      </c>
      <c r="M26" s="38">
        <f>COUNTIF(Vertices[Closeness Centrality],"&gt;= "&amp;L26)-COUNTIF(Vertices[Closeness Centrality],"&gt;="&amp;L28)</f>
        <v>0</v>
      </c>
      <c r="N26" s="37">
        <f t="shared" si="6"/>
        <v>0.036085690909090896</v>
      </c>
      <c r="O26" s="38">
        <f>COUNTIF(Vertices[Eigenvector Centrality],"&gt;= "&amp;N26)-COUNTIF(Vertices[Eigenvector Centrality],"&gt;="&amp;N28)</f>
        <v>0</v>
      </c>
      <c r="P26" s="37">
        <f t="shared" si="7"/>
        <v>20.452606218181824</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-1</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-9</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53.636363636363654</v>
      </c>
      <c r="G28" s="40">
        <f>COUNTIF(Vertices[In-Degree],"&gt;= "&amp;F28)-COUNTIF(Vertices[In-Degree],"&gt;="&amp;F40)</f>
        <v>0</v>
      </c>
      <c r="H28" s="39">
        <f>H26+($H$57-$H$2)/BinDivisor</f>
        <v>5.454545454545453</v>
      </c>
      <c r="I28" s="40">
        <f>COUNTIF(Vertices[Out-Degree],"&gt;= "&amp;H28)-COUNTIF(Vertices[Out-Degree],"&gt;="&amp;H40)</f>
        <v>0</v>
      </c>
      <c r="J28" s="39">
        <f>J26+($J$57-$J$2)/BinDivisor</f>
        <v>7614.220779090914</v>
      </c>
      <c r="K28" s="40">
        <f>COUNTIF(Vertices[Betweenness Centrality],"&gt;= "&amp;J28)-COUNTIF(Vertices[Betweenness Centrality],"&gt;="&amp;J40)</f>
        <v>0</v>
      </c>
      <c r="L28" s="39">
        <f>L26+($L$57-$L$2)/BinDivisor</f>
        <v>0.0046175454545454575</v>
      </c>
      <c r="M28" s="40">
        <f>COUNTIF(Vertices[Closeness Centrality],"&gt;= "&amp;L28)-COUNTIF(Vertices[Closeness Centrality],"&gt;="&amp;L40)</f>
        <v>0</v>
      </c>
      <c r="N28" s="39">
        <f>N26+($N$57-$N$2)/BinDivisor</f>
        <v>0.03756563636363635</v>
      </c>
      <c r="O28" s="40">
        <f>COUNTIF(Vertices[Eigenvector Centrality],"&gt;= "&amp;N28)-COUNTIF(Vertices[Eigenvector Centrality],"&gt;="&amp;N40)</f>
        <v>0</v>
      </c>
      <c r="P28" s="39">
        <f>P26+($P$57-$P$2)/BinDivisor</f>
        <v>21.288552727272734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55.7818181818182</v>
      </c>
      <c r="G40" s="38">
        <f>COUNTIF(Vertices[In-Degree],"&gt;= "&amp;F40)-COUNTIF(Vertices[In-Degree],"&gt;="&amp;F41)</f>
        <v>0</v>
      </c>
      <c r="H40" s="37">
        <f>H28+($H$57-$H$2)/BinDivisor</f>
        <v>5.672727272727271</v>
      </c>
      <c r="I40" s="38">
        <f>COUNTIF(Vertices[Out-Degree],"&gt;= "&amp;H40)-COUNTIF(Vertices[Out-Degree],"&gt;="&amp;H41)</f>
        <v>0</v>
      </c>
      <c r="J40" s="37">
        <f>J28+($J$57-$J$2)/BinDivisor</f>
        <v>7918.789610254551</v>
      </c>
      <c r="K40" s="38">
        <f>COUNTIF(Vertices[Betweenness Centrality],"&gt;= "&amp;J40)-COUNTIF(Vertices[Betweenness Centrality],"&gt;="&amp;J41)</f>
        <v>0</v>
      </c>
      <c r="L40" s="37">
        <f>L28+($L$57-$L$2)/BinDivisor</f>
        <v>0.004701727272727276</v>
      </c>
      <c r="M40" s="38">
        <f>COUNTIF(Vertices[Closeness Centrality],"&gt;= "&amp;L40)-COUNTIF(Vertices[Closeness Centrality],"&gt;="&amp;L41)</f>
        <v>0</v>
      </c>
      <c r="N40" s="37">
        <f>N28+($N$57-$N$2)/BinDivisor</f>
        <v>0.0390455818181818</v>
      </c>
      <c r="O40" s="38">
        <f>COUNTIF(Vertices[Eigenvector Centrality],"&gt;= "&amp;N40)-COUNTIF(Vertices[Eigenvector Centrality],"&gt;="&amp;N41)</f>
        <v>0</v>
      </c>
      <c r="P40" s="37">
        <f>P28+($P$57-$P$2)/BinDivisor</f>
        <v>22.124499236363643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57.92727272727275</v>
      </c>
      <c r="G41" s="40">
        <f>COUNTIF(Vertices[In-Degree],"&gt;= "&amp;F41)-COUNTIF(Vertices[In-Degree],"&gt;="&amp;F42)</f>
        <v>0</v>
      </c>
      <c r="H41" s="39">
        <f aca="true" t="shared" si="12" ref="H41:H56">H40+($H$57-$H$2)/BinDivisor</f>
        <v>5.890909090909089</v>
      </c>
      <c r="I41" s="40">
        <f>COUNTIF(Vertices[Out-Degree],"&gt;= "&amp;H41)-COUNTIF(Vertices[Out-Degree],"&gt;="&amp;H42)</f>
        <v>1</v>
      </c>
      <c r="J41" s="39">
        <f aca="true" t="shared" si="13" ref="J41:J56">J40+($J$57-$J$2)/BinDivisor</f>
        <v>8223.358441418188</v>
      </c>
      <c r="K41" s="40">
        <f>COUNTIF(Vertices[Betweenness Centrality],"&gt;= "&amp;J41)-COUNTIF(Vertices[Betweenness Centrality],"&gt;="&amp;J42)</f>
        <v>0</v>
      </c>
      <c r="L41" s="39">
        <f aca="true" t="shared" si="14" ref="L41:L56">L40+($L$57-$L$2)/BinDivisor</f>
        <v>0.004785909090909094</v>
      </c>
      <c r="M41" s="40">
        <f>COUNTIF(Vertices[Closeness Centrality],"&gt;= "&amp;L41)-COUNTIF(Vertices[Closeness Centrality],"&gt;="&amp;L42)</f>
        <v>0</v>
      </c>
      <c r="N41" s="39">
        <f aca="true" t="shared" si="15" ref="N41:N56">N40+($N$57-$N$2)/BinDivisor</f>
        <v>0.040525527272727256</v>
      </c>
      <c r="O41" s="40">
        <f>COUNTIF(Vertices[Eigenvector Centrality],"&gt;= "&amp;N41)-COUNTIF(Vertices[Eigenvector Centrality],"&gt;="&amp;N42)</f>
        <v>0</v>
      </c>
      <c r="P41" s="39">
        <f aca="true" t="shared" si="16" ref="P41:P56">P40+($P$57-$P$2)/BinDivisor</f>
        <v>22.960445745454553</v>
      </c>
      <c r="Q41" s="40">
        <f>COUNTIF(Vertices[PageRank],"&gt;= "&amp;P41)-COUNTIF(Vertices[PageRank],"&gt;="&amp;P42)</f>
        <v>0</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60.0727272727273</v>
      </c>
      <c r="G42" s="38">
        <f>COUNTIF(Vertices[In-Degree],"&gt;= "&amp;F42)-COUNTIF(Vertices[In-Degree],"&gt;="&amp;F43)</f>
        <v>0</v>
      </c>
      <c r="H42" s="37">
        <f t="shared" si="12"/>
        <v>6.109090909090907</v>
      </c>
      <c r="I42" s="38">
        <f>COUNTIF(Vertices[Out-Degree],"&gt;= "&amp;H42)-COUNTIF(Vertices[Out-Degree],"&gt;="&amp;H43)</f>
        <v>0</v>
      </c>
      <c r="J42" s="37">
        <f t="shared" si="13"/>
        <v>8527.927272581825</v>
      </c>
      <c r="K42" s="38">
        <f>COUNTIF(Vertices[Betweenness Centrality],"&gt;= "&amp;J42)-COUNTIF(Vertices[Betweenness Centrality],"&gt;="&amp;J43)</f>
        <v>0</v>
      </c>
      <c r="L42" s="37">
        <f t="shared" si="14"/>
        <v>0.0048700909090909125</v>
      </c>
      <c r="M42" s="38">
        <f>COUNTIF(Vertices[Closeness Centrality],"&gt;= "&amp;L42)-COUNTIF(Vertices[Closeness Centrality],"&gt;="&amp;L43)</f>
        <v>0</v>
      </c>
      <c r="N42" s="37">
        <f t="shared" si="15"/>
        <v>0.04200547272727271</v>
      </c>
      <c r="O42" s="38">
        <f>COUNTIF(Vertices[Eigenvector Centrality],"&gt;= "&amp;N42)-COUNTIF(Vertices[Eigenvector Centrality],"&gt;="&amp;N43)</f>
        <v>0</v>
      </c>
      <c r="P42" s="37">
        <f t="shared" si="16"/>
        <v>23.796392254545463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62.21818181818185</v>
      </c>
      <c r="G43" s="40">
        <f>COUNTIF(Vertices[In-Degree],"&gt;= "&amp;F43)-COUNTIF(Vertices[In-Degree],"&gt;="&amp;F44)</f>
        <v>0</v>
      </c>
      <c r="H43" s="39">
        <f t="shared" si="12"/>
        <v>6.3272727272727245</v>
      </c>
      <c r="I43" s="40">
        <f>COUNTIF(Vertices[Out-Degree],"&gt;= "&amp;H43)-COUNTIF(Vertices[Out-Degree],"&gt;="&amp;H44)</f>
        <v>0</v>
      </c>
      <c r="J43" s="39">
        <f t="shared" si="13"/>
        <v>8832.496103745461</v>
      </c>
      <c r="K43" s="40">
        <f>COUNTIF(Vertices[Betweenness Centrality],"&gt;= "&amp;J43)-COUNTIF(Vertices[Betweenness Centrality],"&gt;="&amp;J44)</f>
        <v>0</v>
      </c>
      <c r="L43" s="39">
        <f t="shared" si="14"/>
        <v>0.004954272727272731</v>
      </c>
      <c r="M43" s="40">
        <f>COUNTIF(Vertices[Closeness Centrality],"&gt;= "&amp;L43)-COUNTIF(Vertices[Closeness Centrality],"&gt;="&amp;L44)</f>
        <v>0</v>
      </c>
      <c r="N43" s="39">
        <f t="shared" si="15"/>
        <v>0.04348541818181816</v>
      </c>
      <c r="O43" s="40">
        <f>COUNTIF(Vertices[Eigenvector Centrality],"&gt;= "&amp;N43)-COUNTIF(Vertices[Eigenvector Centrality],"&gt;="&amp;N44)</f>
        <v>0</v>
      </c>
      <c r="P43" s="39">
        <f t="shared" si="16"/>
        <v>24.632338763636373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64.36363636363639</v>
      </c>
      <c r="G44" s="38">
        <f>COUNTIF(Vertices[In-Degree],"&gt;= "&amp;F44)-COUNTIF(Vertices[In-Degree],"&gt;="&amp;F45)</f>
        <v>0</v>
      </c>
      <c r="H44" s="37">
        <f t="shared" si="12"/>
        <v>6.545454545454542</v>
      </c>
      <c r="I44" s="38">
        <f>COUNTIF(Vertices[Out-Degree],"&gt;= "&amp;H44)-COUNTIF(Vertices[Out-Degree],"&gt;="&amp;H45)</f>
        <v>0</v>
      </c>
      <c r="J44" s="37">
        <f t="shared" si="13"/>
        <v>9137.064934909098</v>
      </c>
      <c r="K44" s="38">
        <f>COUNTIF(Vertices[Betweenness Centrality],"&gt;= "&amp;J44)-COUNTIF(Vertices[Betweenness Centrality],"&gt;="&amp;J45)</f>
        <v>0</v>
      </c>
      <c r="L44" s="37">
        <f t="shared" si="14"/>
        <v>0.005038454545454549</v>
      </c>
      <c r="M44" s="38">
        <f>COUNTIF(Vertices[Closeness Centrality],"&gt;= "&amp;L44)-COUNTIF(Vertices[Closeness Centrality],"&gt;="&amp;L45)</f>
        <v>0</v>
      </c>
      <c r="N44" s="37">
        <f t="shared" si="15"/>
        <v>0.044965363636363616</v>
      </c>
      <c r="O44" s="38">
        <f>COUNTIF(Vertices[Eigenvector Centrality],"&gt;= "&amp;N44)-COUNTIF(Vertices[Eigenvector Centrality],"&gt;="&amp;N45)</f>
        <v>0</v>
      </c>
      <c r="P44" s="37">
        <f t="shared" si="16"/>
        <v>25.468285272727282</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66.50909090909093</v>
      </c>
      <c r="G45" s="40">
        <f>COUNTIF(Vertices[In-Degree],"&gt;= "&amp;F45)-COUNTIF(Vertices[In-Degree],"&gt;="&amp;F46)</f>
        <v>0</v>
      </c>
      <c r="H45" s="39">
        <f t="shared" si="12"/>
        <v>6.76363636363636</v>
      </c>
      <c r="I45" s="40">
        <f>COUNTIF(Vertices[Out-Degree],"&gt;= "&amp;H45)-COUNTIF(Vertices[Out-Degree],"&gt;="&amp;H46)</f>
        <v>0</v>
      </c>
      <c r="J45" s="39">
        <f t="shared" si="13"/>
        <v>9441.633766072735</v>
      </c>
      <c r="K45" s="40">
        <f>COUNTIF(Vertices[Betweenness Centrality],"&gt;= "&amp;J45)-COUNTIF(Vertices[Betweenness Centrality],"&gt;="&amp;J46)</f>
        <v>0</v>
      </c>
      <c r="L45" s="39">
        <f t="shared" si="14"/>
        <v>0.005122636363636367</v>
      </c>
      <c r="M45" s="40">
        <f>COUNTIF(Vertices[Closeness Centrality],"&gt;= "&amp;L45)-COUNTIF(Vertices[Closeness Centrality],"&gt;="&amp;L46)</f>
        <v>0</v>
      </c>
      <c r="N45" s="39">
        <f t="shared" si="15"/>
        <v>0.04644530909090907</v>
      </c>
      <c r="O45" s="40">
        <f>COUNTIF(Vertices[Eigenvector Centrality],"&gt;= "&amp;N45)-COUNTIF(Vertices[Eigenvector Centrality],"&gt;="&amp;N46)</f>
        <v>0</v>
      </c>
      <c r="P45" s="39">
        <f t="shared" si="16"/>
        <v>26.304231781818192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68.65454545454547</v>
      </c>
      <c r="G46" s="38">
        <f>COUNTIF(Vertices[In-Degree],"&gt;= "&amp;F46)-COUNTIF(Vertices[In-Degree],"&gt;="&amp;F47)</f>
        <v>0</v>
      </c>
      <c r="H46" s="37">
        <f t="shared" si="12"/>
        <v>6.981818181818178</v>
      </c>
      <c r="I46" s="38">
        <f>COUNTIF(Vertices[Out-Degree],"&gt;= "&amp;H46)-COUNTIF(Vertices[Out-Degree],"&gt;="&amp;H47)</f>
        <v>1</v>
      </c>
      <c r="J46" s="37">
        <f t="shared" si="13"/>
        <v>9746.202597236372</v>
      </c>
      <c r="K46" s="38">
        <f>COUNTIF(Vertices[Betweenness Centrality],"&gt;= "&amp;J46)-COUNTIF(Vertices[Betweenness Centrality],"&gt;="&amp;J47)</f>
        <v>0</v>
      </c>
      <c r="L46" s="37">
        <f t="shared" si="14"/>
        <v>0.005206818181818186</v>
      </c>
      <c r="M46" s="38">
        <f>COUNTIF(Vertices[Closeness Centrality],"&gt;= "&amp;L46)-COUNTIF(Vertices[Closeness Centrality],"&gt;="&amp;L47)</f>
        <v>0</v>
      </c>
      <c r="N46" s="37">
        <f t="shared" si="15"/>
        <v>0.04792525454545452</v>
      </c>
      <c r="O46" s="38">
        <f>COUNTIF(Vertices[Eigenvector Centrality],"&gt;= "&amp;N46)-COUNTIF(Vertices[Eigenvector Centrality],"&gt;="&amp;N47)</f>
        <v>0</v>
      </c>
      <c r="P46" s="37">
        <f t="shared" si="16"/>
        <v>27.140178290909102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70.80000000000001</v>
      </c>
      <c r="G47" s="40">
        <f>COUNTIF(Vertices[In-Degree],"&gt;= "&amp;F47)-COUNTIF(Vertices[In-Degree],"&gt;="&amp;F48)</f>
        <v>0</v>
      </c>
      <c r="H47" s="39">
        <f t="shared" si="12"/>
        <v>7.199999999999996</v>
      </c>
      <c r="I47" s="40">
        <f>COUNTIF(Vertices[Out-Degree],"&gt;= "&amp;H47)-COUNTIF(Vertices[Out-Degree],"&gt;="&amp;H48)</f>
        <v>0</v>
      </c>
      <c r="J47" s="39">
        <f t="shared" si="13"/>
        <v>10050.771428400009</v>
      </c>
      <c r="K47" s="40">
        <f>COUNTIF(Vertices[Betweenness Centrality],"&gt;= "&amp;J47)-COUNTIF(Vertices[Betweenness Centrality],"&gt;="&amp;J48)</f>
        <v>0</v>
      </c>
      <c r="L47" s="39">
        <f t="shared" si="14"/>
        <v>0.005291000000000004</v>
      </c>
      <c r="M47" s="40">
        <f>COUNTIF(Vertices[Closeness Centrality],"&gt;= "&amp;L47)-COUNTIF(Vertices[Closeness Centrality],"&gt;="&amp;L48)</f>
        <v>0</v>
      </c>
      <c r="N47" s="39">
        <f t="shared" si="15"/>
        <v>0.049405199999999976</v>
      </c>
      <c r="O47" s="40">
        <f>COUNTIF(Vertices[Eigenvector Centrality],"&gt;= "&amp;N47)-COUNTIF(Vertices[Eigenvector Centrality],"&gt;="&amp;N48)</f>
        <v>0</v>
      </c>
      <c r="P47" s="39">
        <f t="shared" si="16"/>
        <v>27.97612480000001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72.94545454545455</v>
      </c>
      <c r="G48" s="38">
        <f>COUNTIF(Vertices[In-Degree],"&gt;= "&amp;F48)-COUNTIF(Vertices[In-Degree],"&gt;="&amp;F49)</f>
        <v>0</v>
      </c>
      <c r="H48" s="37">
        <f t="shared" si="12"/>
        <v>7.4181818181818135</v>
      </c>
      <c r="I48" s="38">
        <f>COUNTIF(Vertices[Out-Degree],"&gt;= "&amp;H48)-COUNTIF(Vertices[Out-Degree],"&gt;="&amp;H49)</f>
        <v>0</v>
      </c>
      <c r="J48" s="37">
        <f t="shared" si="13"/>
        <v>10355.340259563645</v>
      </c>
      <c r="K48" s="38">
        <f>COUNTIF(Vertices[Betweenness Centrality],"&gt;= "&amp;J48)-COUNTIF(Vertices[Betweenness Centrality],"&gt;="&amp;J49)</f>
        <v>0</v>
      </c>
      <c r="L48" s="37">
        <f t="shared" si="14"/>
        <v>0.005375181818181822</v>
      </c>
      <c r="M48" s="38">
        <f>COUNTIF(Vertices[Closeness Centrality],"&gt;= "&amp;L48)-COUNTIF(Vertices[Closeness Centrality],"&gt;="&amp;L49)</f>
        <v>0</v>
      </c>
      <c r="N48" s="37">
        <f t="shared" si="15"/>
        <v>0.05088514545454543</v>
      </c>
      <c r="O48" s="38">
        <f>COUNTIF(Vertices[Eigenvector Centrality],"&gt;= "&amp;N48)-COUNTIF(Vertices[Eigenvector Centrality],"&gt;="&amp;N49)</f>
        <v>0</v>
      </c>
      <c r="P48" s="37">
        <f t="shared" si="16"/>
        <v>28.81207130909092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75.0909090909091</v>
      </c>
      <c r="G49" s="40">
        <f>COUNTIF(Vertices[In-Degree],"&gt;= "&amp;F49)-COUNTIF(Vertices[In-Degree],"&gt;="&amp;F50)</f>
        <v>0</v>
      </c>
      <c r="H49" s="39">
        <f t="shared" si="12"/>
        <v>7.636363636363631</v>
      </c>
      <c r="I49" s="40">
        <f>COUNTIF(Vertices[Out-Degree],"&gt;= "&amp;H49)-COUNTIF(Vertices[Out-Degree],"&gt;="&amp;H50)</f>
        <v>0</v>
      </c>
      <c r="J49" s="39">
        <f t="shared" si="13"/>
        <v>10659.909090727282</v>
      </c>
      <c r="K49" s="40">
        <f>COUNTIF(Vertices[Betweenness Centrality],"&gt;= "&amp;J49)-COUNTIF(Vertices[Betweenness Centrality],"&gt;="&amp;J50)</f>
        <v>0</v>
      </c>
      <c r="L49" s="39">
        <f t="shared" si="14"/>
        <v>0.005459363636363641</v>
      </c>
      <c r="M49" s="40">
        <f>COUNTIF(Vertices[Closeness Centrality],"&gt;= "&amp;L49)-COUNTIF(Vertices[Closeness Centrality],"&gt;="&amp;L50)</f>
        <v>0</v>
      </c>
      <c r="N49" s="39">
        <f t="shared" si="15"/>
        <v>0.05236509090909088</v>
      </c>
      <c r="O49" s="40">
        <f>COUNTIF(Vertices[Eigenvector Centrality],"&gt;= "&amp;N49)-COUNTIF(Vertices[Eigenvector Centrality],"&gt;="&amp;N50)</f>
        <v>0</v>
      </c>
      <c r="P49" s="39">
        <f t="shared" si="16"/>
        <v>29.64801781818183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77.23636363636363</v>
      </c>
      <c r="G50" s="38">
        <f>COUNTIF(Vertices[In-Degree],"&gt;= "&amp;F50)-COUNTIF(Vertices[In-Degree],"&gt;="&amp;F51)</f>
        <v>0</v>
      </c>
      <c r="H50" s="37">
        <f t="shared" si="12"/>
        <v>7.854545454545449</v>
      </c>
      <c r="I50" s="38">
        <f>COUNTIF(Vertices[Out-Degree],"&gt;= "&amp;H50)-COUNTIF(Vertices[Out-Degree],"&gt;="&amp;H51)</f>
        <v>1</v>
      </c>
      <c r="J50" s="37">
        <f t="shared" si="13"/>
        <v>10964.477921890919</v>
      </c>
      <c r="K50" s="38">
        <f>COUNTIF(Vertices[Betweenness Centrality],"&gt;= "&amp;J50)-COUNTIF(Vertices[Betweenness Centrality],"&gt;="&amp;J51)</f>
        <v>0</v>
      </c>
      <c r="L50" s="37">
        <f t="shared" si="14"/>
        <v>0.005543545454545459</v>
      </c>
      <c r="M50" s="38">
        <f>COUNTIF(Vertices[Closeness Centrality],"&gt;= "&amp;L50)-COUNTIF(Vertices[Closeness Centrality],"&gt;="&amp;L51)</f>
        <v>0</v>
      </c>
      <c r="N50" s="37">
        <f t="shared" si="15"/>
        <v>0.053845036363636335</v>
      </c>
      <c r="O50" s="38">
        <f>COUNTIF(Vertices[Eigenvector Centrality],"&gt;= "&amp;N50)-COUNTIF(Vertices[Eigenvector Centrality],"&gt;="&amp;N51)</f>
        <v>0</v>
      </c>
      <c r="P50" s="37">
        <f t="shared" si="16"/>
        <v>30.48396432727274</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79.38181818181818</v>
      </c>
      <c r="G51" s="40">
        <f>COUNTIF(Vertices[In-Degree],"&gt;= "&amp;F51)-COUNTIF(Vertices[In-Degree],"&gt;="&amp;F52)</f>
        <v>0</v>
      </c>
      <c r="H51" s="39">
        <f t="shared" si="12"/>
        <v>8.072727272727267</v>
      </c>
      <c r="I51" s="40">
        <f>COUNTIF(Vertices[Out-Degree],"&gt;= "&amp;H51)-COUNTIF(Vertices[Out-Degree],"&gt;="&amp;H52)</f>
        <v>0</v>
      </c>
      <c r="J51" s="39">
        <f t="shared" si="13"/>
        <v>11269.046753054556</v>
      </c>
      <c r="K51" s="40">
        <f>COUNTIF(Vertices[Betweenness Centrality],"&gt;= "&amp;J51)-COUNTIF(Vertices[Betweenness Centrality],"&gt;="&amp;J52)</f>
        <v>0</v>
      </c>
      <c r="L51" s="39">
        <f t="shared" si="14"/>
        <v>0.005627727272727277</v>
      </c>
      <c r="M51" s="40">
        <f>COUNTIF(Vertices[Closeness Centrality],"&gt;= "&amp;L51)-COUNTIF(Vertices[Closeness Centrality],"&gt;="&amp;L52)</f>
        <v>0</v>
      </c>
      <c r="N51" s="39">
        <f t="shared" si="15"/>
        <v>0.05532498181818179</v>
      </c>
      <c r="O51" s="40">
        <f>COUNTIF(Vertices[Eigenvector Centrality],"&gt;= "&amp;N51)-COUNTIF(Vertices[Eigenvector Centrality],"&gt;="&amp;N52)</f>
        <v>0</v>
      </c>
      <c r="P51" s="39">
        <f t="shared" si="16"/>
        <v>31.31991083636365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81.52727272727272</v>
      </c>
      <c r="G52" s="38">
        <f>COUNTIF(Vertices[In-Degree],"&gt;= "&amp;F52)-COUNTIF(Vertices[In-Degree],"&gt;="&amp;F53)</f>
        <v>0</v>
      </c>
      <c r="H52" s="37">
        <f t="shared" si="12"/>
        <v>8.290909090909086</v>
      </c>
      <c r="I52" s="38">
        <f>COUNTIF(Vertices[Out-Degree],"&gt;= "&amp;H52)-COUNTIF(Vertices[Out-Degree],"&gt;="&amp;H53)</f>
        <v>0</v>
      </c>
      <c r="J52" s="37">
        <f t="shared" si="13"/>
        <v>11573.615584218192</v>
      </c>
      <c r="K52" s="38">
        <f>COUNTIF(Vertices[Betweenness Centrality],"&gt;= "&amp;J52)-COUNTIF(Vertices[Betweenness Centrality],"&gt;="&amp;J53)</f>
        <v>0</v>
      </c>
      <c r="L52" s="37">
        <f t="shared" si="14"/>
        <v>0.005711909090909096</v>
      </c>
      <c r="M52" s="38">
        <f>COUNTIF(Vertices[Closeness Centrality],"&gt;= "&amp;L52)-COUNTIF(Vertices[Closeness Centrality],"&gt;="&amp;L53)</f>
        <v>0</v>
      </c>
      <c r="N52" s="37">
        <f t="shared" si="15"/>
        <v>0.05680492727272724</v>
      </c>
      <c r="O52" s="38">
        <f>COUNTIF(Vertices[Eigenvector Centrality],"&gt;= "&amp;N52)-COUNTIF(Vertices[Eigenvector Centrality],"&gt;="&amp;N53)</f>
        <v>0</v>
      </c>
      <c r="P52" s="37">
        <f t="shared" si="16"/>
        <v>32.15585734545456</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83.67272727272726</v>
      </c>
      <c r="G53" s="40">
        <f>COUNTIF(Vertices[In-Degree],"&gt;= "&amp;F53)-COUNTIF(Vertices[In-Degree],"&gt;="&amp;F54)</f>
        <v>0</v>
      </c>
      <c r="H53" s="39">
        <f t="shared" si="12"/>
        <v>8.509090909090904</v>
      </c>
      <c r="I53" s="40">
        <f>COUNTIF(Vertices[Out-Degree],"&gt;= "&amp;H53)-COUNTIF(Vertices[Out-Degree],"&gt;="&amp;H54)</f>
        <v>0</v>
      </c>
      <c r="J53" s="39">
        <f t="shared" si="13"/>
        <v>11878.18441538183</v>
      </c>
      <c r="K53" s="40">
        <f>COUNTIF(Vertices[Betweenness Centrality],"&gt;= "&amp;J53)-COUNTIF(Vertices[Betweenness Centrality],"&gt;="&amp;J54)</f>
        <v>0</v>
      </c>
      <c r="L53" s="39">
        <f t="shared" si="14"/>
        <v>0.005796090909090914</v>
      </c>
      <c r="M53" s="40">
        <f>COUNTIF(Vertices[Closeness Centrality],"&gt;= "&amp;L53)-COUNTIF(Vertices[Closeness Centrality],"&gt;="&amp;L54)</f>
        <v>0</v>
      </c>
      <c r="N53" s="39">
        <f t="shared" si="15"/>
        <v>0.058284872727272695</v>
      </c>
      <c r="O53" s="40">
        <f>COUNTIF(Vertices[Eigenvector Centrality],"&gt;= "&amp;N53)-COUNTIF(Vertices[Eigenvector Centrality],"&gt;="&amp;N54)</f>
        <v>0</v>
      </c>
      <c r="P53" s="39">
        <f t="shared" si="16"/>
        <v>32.991803854545466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85.8181818181818</v>
      </c>
      <c r="G54" s="38">
        <f>COUNTIF(Vertices[In-Degree],"&gt;= "&amp;F54)-COUNTIF(Vertices[In-Degree],"&gt;="&amp;F55)</f>
        <v>0</v>
      </c>
      <c r="H54" s="37">
        <f t="shared" si="12"/>
        <v>8.727272727272723</v>
      </c>
      <c r="I54" s="38">
        <f>COUNTIF(Vertices[Out-Degree],"&gt;= "&amp;H54)-COUNTIF(Vertices[Out-Degree],"&gt;="&amp;H55)</f>
        <v>0</v>
      </c>
      <c r="J54" s="37">
        <f t="shared" si="13"/>
        <v>12182.753246545466</v>
      </c>
      <c r="K54" s="38">
        <f>COUNTIF(Vertices[Betweenness Centrality],"&gt;= "&amp;J54)-COUNTIF(Vertices[Betweenness Centrality],"&gt;="&amp;J55)</f>
        <v>0</v>
      </c>
      <c r="L54" s="37">
        <f t="shared" si="14"/>
        <v>0.005880272727272732</v>
      </c>
      <c r="M54" s="38">
        <f>COUNTIF(Vertices[Closeness Centrality],"&gt;= "&amp;L54)-COUNTIF(Vertices[Closeness Centrality],"&gt;="&amp;L55)</f>
        <v>0</v>
      </c>
      <c r="N54" s="37">
        <f t="shared" si="15"/>
        <v>0.05976481818181815</v>
      </c>
      <c r="O54" s="38">
        <f>COUNTIF(Vertices[Eigenvector Centrality],"&gt;= "&amp;N54)-COUNTIF(Vertices[Eigenvector Centrality],"&gt;="&amp;N55)</f>
        <v>0</v>
      </c>
      <c r="P54" s="37">
        <f t="shared" si="16"/>
        <v>33.827750363636376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87.96363636363634</v>
      </c>
      <c r="G55" s="40">
        <f>COUNTIF(Vertices[In-Degree],"&gt;= "&amp;F55)-COUNTIF(Vertices[In-Degree],"&gt;="&amp;F56)</f>
        <v>0</v>
      </c>
      <c r="H55" s="39">
        <f t="shared" si="12"/>
        <v>8.945454545454542</v>
      </c>
      <c r="I55" s="40">
        <f>COUNTIF(Vertices[Out-Degree],"&gt;= "&amp;H55)-COUNTIF(Vertices[Out-Degree],"&gt;="&amp;H56)</f>
        <v>0</v>
      </c>
      <c r="J55" s="39">
        <f t="shared" si="13"/>
        <v>12487.322077709103</v>
      </c>
      <c r="K55" s="40">
        <f>COUNTIF(Vertices[Betweenness Centrality],"&gt;= "&amp;J55)-COUNTIF(Vertices[Betweenness Centrality],"&gt;="&amp;J56)</f>
        <v>0</v>
      </c>
      <c r="L55" s="39">
        <f t="shared" si="14"/>
        <v>0.0059644545454545506</v>
      </c>
      <c r="M55" s="40">
        <f>COUNTIF(Vertices[Closeness Centrality],"&gt;= "&amp;L55)-COUNTIF(Vertices[Closeness Centrality],"&gt;="&amp;L56)</f>
        <v>0</v>
      </c>
      <c r="N55" s="39">
        <f t="shared" si="15"/>
        <v>0.0612447636363636</v>
      </c>
      <c r="O55" s="40">
        <f>COUNTIF(Vertices[Eigenvector Centrality],"&gt;= "&amp;N55)-COUNTIF(Vertices[Eigenvector Centrality],"&gt;="&amp;N56)</f>
        <v>0</v>
      </c>
      <c r="P55" s="39">
        <f t="shared" si="16"/>
        <v>34.663696872727286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90.10909090909088</v>
      </c>
      <c r="G56" s="38">
        <f>COUNTIF(Vertices[In-Degree],"&gt;= "&amp;F56)-COUNTIF(Vertices[In-Degree],"&gt;="&amp;F57)</f>
        <v>0</v>
      </c>
      <c r="H56" s="37">
        <f t="shared" si="12"/>
        <v>9.16363636363636</v>
      </c>
      <c r="I56" s="38">
        <f>COUNTIF(Vertices[Out-Degree],"&gt;= "&amp;H56)-COUNTIF(Vertices[Out-Degree],"&gt;="&amp;H57)</f>
        <v>0</v>
      </c>
      <c r="J56" s="37">
        <f t="shared" si="13"/>
        <v>12791.89090887274</v>
      </c>
      <c r="K56" s="38">
        <f>COUNTIF(Vertices[Betweenness Centrality],"&gt;= "&amp;J56)-COUNTIF(Vertices[Betweenness Centrality],"&gt;="&amp;J57)</f>
        <v>0</v>
      </c>
      <c r="L56" s="37">
        <f t="shared" si="14"/>
        <v>0.006048636363636369</v>
      </c>
      <c r="M56" s="38">
        <f>COUNTIF(Vertices[Closeness Centrality],"&gt;= "&amp;L56)-COUNTIF(Vertices[Closeness Centrality],"&gt;="&amp;L57)</f>
        <v>0</v>
      </c>
      <c r="N56" s="37">
        <f t="shared" si="15"/>
        <v>0.06272470909090906</v>
      </c>
      <c r="O56" s="38">
        <f>COUNTIF(Vertices[Eigenvector Centrality],"&gt;= "&amp;N56)-COUNTIF(Vertices[Eigenvector Centrality],"&gt;="&amp;N57)</f>
        <v>0</v>
      </c>
      <c r="P56" s="37">
        <f t="shared" si="16"/>
        <v>35.499643381818196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118</v>
      </c>
      <c r="G57" s="42">
        <f>COUNTIF(Vertices[In-Degree],"&gt;= "&amp;F57)-COUNTIF(Vertices[In-Degree],"&gt;="&amp;F58)</f>
        <v>1</v>
      </c>
      <c r="H57" s="41">
        <f>MAX(Vertices[Out-Degree])</f>
        <v>12</v>
      </c>
      <c r="I57" s="42">
        <f>COUNTIF(Vertices[Out-Degree],"&gt;= "&amp;H57)-COUNTIF(Vertices[Out-Degree],"&gt;="&amp;H58)</f>
        <v>2</v>
      </c>
      <c r="J57" s="41">
        <f>MAX(Vertices[Betweenness Centrality])</f>
        <v>16751.285714</v>
      </c>
      <c r="K57" s="42">
        <f>COUNTIF(Vertices[Betweenness Centrality],"&gt;= "&amp;J57)-COUNTIF(Vertices[Betweenness Centrality],"&gt;="&amp;J58)</f>
        <v>1</v>
      </c>
      <c r="L57" s="41">
        <f>MAX(Vertices[Closeness Centrality])</f>
        <v>0.007143</v>
      </c>
      <c r="M57" s="42">
        <f>COUNTIF(Vertices[Closeness Centrality],"&gt;= "&amp;L57)-COUNTIF(Vertices[Closeness Centrality],"&gt;="&amp;L58)</f>
        <v>1</v>
      </c>
      <c r="N57" s="41">
        <f>MAX(Vertices[Eigenvector Centrality])</f>
        <v>0.081964</v>
      </c>
      <c r="O57" s="42">
        <f>COUNTIF(Vertices[Eigenvector Centrality],"&gt;= "&amp;N57)-COUNTIF(Vertices[Eigenvector Centrality],"&gt;="&amp;N58)</f>
        <v>1</v>
      </c>
      <c r="P57" s="41">
        <f>MAX(Vertices[PageRank])</f>
        <v>46.366948</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118</v>
      </c>
    </row>
    <row r="71" spans="1:2" ht="15">
      <c r="A71" s="33" t="s">
        <v>90</v>
      </c>
      <c r="B71" s="47">
        <f>_xlfn.IFERROR(AVERAGE(Vertices[In-Degree]),NoMetricMessage)</f>
        <v>1.4015151515151516</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12</v>
      </c>
    </row>
    <row r="85" spans="1:2" ht="15">
      <c r="A85" s="33" t="s">
        <v>96</v>
      </c>
      <c r="B85" s="47">
        <f>_xlfn.IFERROR(AVERAGE(Vertices[Out-Degree]),NoMetricMessage)</f>
        <v>1.4015151515151516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16751.285714</v>
      </c>
    </row>
    <row r="99" spans="1:2" ht="15">
      <c r="A99" s="33" t="s">
        <v>102</v>
      </c>
      <c r="B99" s="47">
        <f>_xlfn.IFERROR(AVERAGE(Vertices[Betweenness Centrality]),NoMetricMessage)</f>
        <v>145.2727272575758</v>
      </c>
    </row>
    <row r="100" spans="1:2" ht="15">
      <c r="A100" s="33" t="s">
        <v>103</v>
      </c>
      <c r="B100" s="47">
        <f>_xlfn.IFERROR(MEDIAN(Vertices[Betweenness Centrality]),NoMetricMessage)</f>
        <v>0</v>
      </c>
    </row>
    <row r="111" spans="1:2" ht="15">
      <c r="A111" s="33" t="s">
        <v>106</v>
      </c>
      <c r="B111" s="47">
        <f>IF(COUNT(Vertices[Closeness Centrality])&gt;0,L2,NoMetricMessage)</f>
        <v>0.002513</v>
      </c>
    </row>
    <row r="112" spans="1:2" ht="15">
      <c r="A112" s="33" t="s">
        <v>107</v>
      </c>
      <c r="B112" s="47">
        <f>IF(COUNT(Vertices[Closeness Centrality])&gt;0,L57,NoMetricMessage)</f>
        <v>0.007143</v>
      </c>
    </row>
    <row r="113" spans="1:2" ht="15">
      <c r="A113" s="33" t="s">
        <v>108</v>
      </c>
      <c r="B113" s="47">
        <f>_xlfn.IFERROR(AVERAGE(Vertices[Closeness Centrality]),NoMetricMessage)</f>
        <v>0.0036660984848484826</v>
      </c>
    </row>
    <row r="114" spans="1:2" ht="15">
      <c r="A114" s="33" t="s">
        <v>109</v>
      </c>
      <c r="B114" s="47">
        <f>_xlfn.IFERROR(MEDIAN(Vertices[Closeness Centrality]),NoMetricMessage)</f>
        <v>0.003704</v>
      </c>
    </row>
    <row r="125" spans="1:2" ht="15">
      <c r="A125" s="33" t="s">
        <v>112</v>
      </c>
      <c r="B125" s="47">
        <f>IF(COUNT(Vertices[Eigenvector Centrality])&gt;0,N2,NoMetricMessage)</f>
        <v>0.000567</v>
      </c>
    </row>
    <row r="126" spans="1:2" ht="15">
      <c r="A126" s="33" t="s">
        <v>113</v>
      </c>
      <c r="B126" s="47">
        <f>IF(COUNT(Vertices[Eigenvector Centrality])&gt;0,N57,NoMetricMessage)</f>
        <v>0.081964</v>
      </c>
    </row>
    <row r="127" spans="1:2" ht="15">
      <c r="A127" s="33" t="s">
        <v>114</v>
      </c>
      <c r="B127" s="47">
        <f>_xlfn.IFERROR(AVERAGE(Vertices[Eigenvector Centrality]),NoMetricMessage)</f>
        <v>0.007575939393939406</v>
      </c>
    </row>
    <row r="128" spans="1:2" ht="15">
      <c r="A128" s="33" t="s">
        <v>115</v>
      </c>
      <c r="B128" s="47">
        <f>_xlfn.IFERROR(MEDIAN(Vertices[Eigenvector Centrality]),NoMetricMessage)</f>
        <v>0.006792</v>
      </c>
    </row>
    <row r="139" spans="1:2" ht="15">
      <c r="A139" s="33" t="s">
        <v>140</v>
      </c>
      <c r="B139" s="47">
        <f>IF(COUNT(Vertices[PageRank])&gt;0,P2,NoMetricMessage)</f>
        <v>0.38989</v>
      </c>
    </row>
    <row r="140" spans="1:2" ht="15">
      <c r="A140" s="33" t="s">
        <v>141</v>
      </c>
      <c r="B140" s="47">
        <f>IF(COUNT(Vertices[PageRank])&gt;0,P57,NoMetricMessage)</f>
        <v>46.366948</v>
      </c>
    </row>
    <row r="141" spans="1:2" ht="15">
      <c r="A141" s="33" t="s">
        <v>142</v>
      </c>
      <c r="B141" s="47">
        <f>_xlfn.IFERROR(AVERAGE(Vertices[PageRank]),NoMetricMessage)</f>
        <v>0.9999959090909084</v>
      </c>
    </row>
    <row r="142" spans="1:2" ht="15">
      <c r="A142" s="33" t="s">
        <v>143</v>
      </c>
      <c r="B142" s="47">
        <f>_xlfn.IFERROR(MEDIAN(Vertices[PageRank]),NoMetricMessage)</f>
        <v>0.470422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0.08458929745256123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65"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209</v>
      </c>
    </row>
    <row r="23" spans="4:11" ht="15">
      <c r="D23">
        <v>11</v>
      </c>
      <c r="J23" t="s">
        <v>190</v>
      </c>
      <c r="K23">
        <v>18</v>
      </c>
    </row>
    <row r="24" spans="10:11" ht="15">
      <c r="J24" t="s">
        <v>210</v>
      </c>
      <c r="K24" t="s">
        <v>2095</v>
      </c>
    </row>
    <row r="25" spans="10:11" ht="409.5">
      <c r="J25" t="s">
        <v>211</v>
      </c>
      <c r="K25" s="13" t="s">
        <v>2097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7E1E0-2415-43CD-9447-B1E323BAD4F7}">
  <dimension ref="A1:C18"/>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1694</v>
      </c>
      <c r="B2" s="118" t="s">
        <v>1695</v>
      </c>
      <c r="C2" s="52" t="s">
        <v>1696</v>
      </c>
    </row>
    <row r="3" spans="1:3" ht="15">
      <c r="A3" s="117" t="s">
        <v>1677</v>
      </c>
      <c r="B3" s="117" t="s">
        <v>1677</v>
      </c>
      <c r="C3" s="34">
        <v>105</v>
      </c>
    </row>
    <row r="4" spans="1:3" ht="15">
      <c r="A4" s="117" t="s">
        <v>1677</v>
      </c>
      <c r="B4" s="117" t="s">
        <v>1678</v>
      </c>
      <c r="C4" s="34">
        <v>10</v>
      </c>
    </row>
    <row r="5" spans="1:3" ht="15">
      <c r="A5" s="117" t="s">
        <v>1677</v>
      </c>
      <c r="B5" s="117" t="s">
        <v>1679</v>
      </c>
      <c r="C5" s="34">
        <v>2</v>
      </c>
    </row>
    <row r="6" spans="1:3" ht="15">
      <c r="A6" s="117" t="s">
        <v>1678</v>
      </c>
      <c r="B6" s="117" t="s">
        <v>1677</v>
      </c>
      <c r="C6" s="34">
        <v>30</v>
      </c>
    </row>
    <row r="7" spans="1:3" ht="15">
      <c r="A7" s="117" t="s">
        <v>1678</v>
      </c>
      <c r="B7" s="117" t="s">
        <v>1678</v>
      </c>
      <c r="C7" s="34">
        <v>85</v>
      </c>
    </row>
    <row r="8" spans="1:3" ht="15">
      <c r="A8" s="117" t="s">
        <v>1678</v>
      </c>
      <c r="B8" s="117" t="s">
        <v>1679</v>
      </c>
      <c r="C8" s="34">
        <v>2</v>
      </c>
    </row>
    <row r="9" spans="1:3" ht="15">
      <c r="A9" s="117" t="s">
        <v>1679</v>
      </c>
      <c r="B9" s="117" t="s">
        <v>1677</v>
      </c>
      <c r="C9" s="34">
        <v>8</v>
      </c>
    </row>
    <row r="10" spans="1:3" ht="15">
      <c r="A10" s="117" t="s">
        <v>1679</v>
      </c>
      <c r="B10" s="117" t="s">
        <v>1679</v>
      </c>
      <c r="C10" s="34">
        <v>10</v>
      </c>
    </row>
    <row r="11" spans="1:3" ht="15">
      <c r="A11" s="117" t="s">
        <v>1680</v>
      </c>
      <c r="B11" s="117" t="s">
        <v>1677</v>
      </c>
      <c r="C11" s="34">
        <v>2</v>
      </c>
    </row>
    <row r="12" spans="1:3" ht="15">
      <c r="A12" s="117" t="s">
        <v>1680</v>
      </c>
      <c r="B12" s="117" t="s">
        <v>1680</v>
      </c>
      <c r="C12" s="34">
        <v>3</v>
      </c>
    </row>
    <row r="13" spans="1:3" ht="15">
      <c r="A13" s="117" t="s">
        <v>1681</v>
      </c>
      <c r="B13" s="117" t="s">
        <v>1677</v>
      </c>
      <c r="C13" s="34">
        <v>2</v>
      </c>
    </row>
    <row r="14" spans="1:3" ht="15">
      <c r="A14" s="117" t="s">
        <v>1681</v>
      </c>
      <c r="B14" s="117" t="s">
        <v>1681</v>
      </c>
      <c r="C14" s="34">
        <v>1</v>
      </c>
    </row>
    <row r="15" spans="1:3" ht="15">
      <c r="A15" s="117" t="s">
        <v>1682</v>
      </c>
      <c r="B15" s="117" t="s">
        <v>1677</v>
      </c>
      <c r="C15" s="34">
        <v>2</v>
      </c>
    </row>
    <row r="16" spans="1:3" ht="15">
      <c r="A16" s="117" t="s">
        <v>1682</v>
      </c>
      <c r="B16" s="117" t="s">
        <v>1682</v>
      </c>
      <c r="C16" s="34">
        <v>1</v>
      </c>
    </row>
    <row r="17" spans="1:3" ht="15">
      <c r="A17" s="117" t="s">
        <v>1683</v>
      </c>
      <c r="B17" s="117" t="s">
        <v>1677</v>
      </c>
      <c r="C17" s="34">
        <v>1</v>
      </c>
    </row>
    <row r="18" spans="1:3" ht="15">
      <c r="A18" s="117" t="s">
        <v>1683</v>
      </c>
      <c r="B18" s="117" t="s">
        <v>1683</v>
      </c>
      <c r="C1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5FF9E-72CD-4C04-935B-CF57DDCD7D0F}">
  <dimension ref="A1:P78"/>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 min="15" max="15" width="29.57421875" style="0" customWidth="1"/>
    <col min="16" max="16" width="10.00390625" style="0" bestFit="1" customWidth="1"/>
  </cols>
  <sheetData>
    <row r="1" spans="1:16" ht="15" customHeight="1">
      <c r="A1" s="80" t="s">
        <v>1701</v>
      </c>
      <c r="B1" s="80" t="s">
        <v>1702</v>
      </c>
      <c r="C1" s="80" t="s">
        <v>1703</v>
      </c>
      <c r="D1" s="80" t="s">
        <v>1705</v>
      </c>
      <c r="E1" s="80" t="s">
        <v>1704</v>
      </c>
      <c r="F1" s="80" t="s">
        <v>1707</v>
      </c>
      <c r="G1" s="80" t="s">
        <v>1706</v>
      </c>
      <c r="H1" s="80" t="s">
        <v>1709</v>
      </c>
      <c r="I1" s="80" t="s">
        <v>1708</v>
      </c>
      <c r="J1" s="80" t="s">
        <v>1711</v>
      </c>
      <c r="K1" s="80" t="s">
        <v>1710</v>
      </c>
      <c r="L1" s="80" t="s">
        <v>1713</v>
      </c>
      <c r="M1" s="80" t="s">
        <v>1712</v>
      </c>
      <c r="N1" s="80" t="s">
        <v>1715</v>
      </c>
      <c r="O1" s="80" t="s">
        <v>1714</v>
      </c>
      <c r="P1" s="80" t="s">
        <v>1716</v>
      </c>
    </row>
    <row r="2" spans="1:16" ht="15">
      <c r="A2" s="80"/>
      <c r="B2" s="80"/>
      <c r="C2" s="80"/>
      <c r="D2" s="80"/>
      <c r="E2" s="80"/>
      <c r="F2" s="80"/>
      <c r="G2" s="80"/>
      <c r="H2" s="80"/>
      <c r="I2" s="80"/>
      <c r="J2" s="80"/>
      <c r="K2" s="80"/>
      <c r="L2" s="80"/>
      <c r="M2" s="80"/>
      <c r="N2" s="80"/>
      <c r="O2" s="80"/>
      <c r="P2" s="80"/>
    </row>
    <row r="4" spans="1:16" ht="15" customHeight="1">
      <c r="A4" s="80" t="s">
        <v>1718</v>
      </c>
      <c r="B4" s="80" t="s">
        <v>1702</v>
      </c>
      <c r="C4" s="80" t="s">
        <v>1719</v>
      </c>
      <c r="D4" s="80" t="s">
        <v>1705</v>
      </c>
      <c r="E4" s="80" t="s">
        <v>1720</v>
      </c>
      <c r="F4" s="80" t="s">
        <v>1707</v>
      </c>
      <c r="G4" s="80" t="s">
        <v>1721</v>
      </c>
      <c r="H4" s="80" t="s">
        <v>1709</v>
      </c>
      <c r="I4" s="80" t="s">
        <v>1722</v>
      </c>
      <c r="J4" s="80" t="s">
        <v>1711</v>
      </c>
      <c r="K4" s="80" t="s">
        <v>1723</v>
      </c>
      <c r="L4" s="80" t="s">
        <v>1713</v>
      </c>
      <c r="M4" s="80" t="s">
        <v>1724</v>
      </c>
      <c r="N4" s="80" t="s">
        <v>1715</v>
      </c>
      <c r="O4" s="80" t="s">
        <v>1725</v>
      </c>
      <c r="P4" s="80" t="s">
        <v>1716</v>
      </c>
    </row>
    <row r="5" spans="1:16" ht="15">
      <c r="A5" s="80"/>
      <c r="B5" s="80"/>
      <c r="C5" s="80"/>
      <c r="D5" s="80"/>
      <c r="E5" s="80"/>
      <c r="F5" s="80"/>
      <c r="G5" s="80"/>
      <c r="H5" s="80"/>
      <c r="I5" s="80"/>
      <c r="J5" s="80"/>
      <c r="K5" s="80"/>
      <c r="L5" s="80"/>
      <c r="M5" s="80"/>
      <c r="N5" s="80"/>
      <c r="O5" s="80"/>
      <c r="P5" s="80"/>
    </row>
    <row r="7" spans="1:16" ht="15" customHeight="1">
      <c r="A7" s="13" t="s">
        <v>1727</v>
      </c>
      <c r="B7" s="13" t="s">
        <v>1702</v>
      </c>
      <c r="C7" s="13" t="s">
        <v>1733</v>
      </c>
      <c r="D7" s="13" t="s">
        <v>1705</v>
      </c>
      <c r="E7" s="13" t="s">
        <v>1736</v>
      </c>
      <c r="F7" s="13" t="s">
        <v>1707</v>
      </c>
      <c r="G7" s="80" t="s">
        <v>1737</v>
      </c>
      <c r="H7" s="80" t="s">
        <v>1709</v>
      </c>
      <c r="I7" s="80" t="s">
        <v>1738</v>
      </c>
      <c r="J7" s="80" t="s">
        <v>1711</v>
      </c>
      <c r="K7" s="80" t="s">
        <v>1739</v>
      </c>
      <c r="L7" s="80" t="s">
        <v>1713</v>
      </c>
      <c r="M7" s="80" t="s">
        <v>1740</v>
      </c>
      <c r="N7" s="80" t="s">
        <v>1715</v>
      </c>
      <c r="O7" s="80" t="s">
        <v>1741</v>
      </c>
      <c r="P7" s="80" t="s">
        <v>1716</v>
      </c>
    </row>
    <row r="8" spans="1:16" ht="15">
      <c r="A8" s="80" t="s">
        <v>425</v>
      </c>
      <c r="B8" s="80">
        <v>2</v>
      </c>
      <c r="C8" s="80" t="s">
        <v>1728</v>
      </c>
      <c r="D8" s="80">
        <v>2</v>
      </c>
      <c r="E8" s="80" t="s">
        <v>425</v>
      </c>
      <c r="F8" s="80">
        <v>2</v>
      </c>
      <c r="G8" s="80"/>
      <c r="H8" s="80"/>
      <c r="I8" s="80"/>
      <c r="J8" s="80"/>
      <c r="K8" s="80"/>
      <c r="L8" s="80"/>
      <c r="M8" s="80"/>
      <c r="N8" s="80"/>
      <c r="O8" s="80"/>
      <c r="P8" s="80"/>
    </row>
    <row r="9" spans="1:16" ht="15">
      <c r="A9" s="80" t="s">
        <v>1728</v>
      </c>
      <c r="B9" s="80">
        <v>2</v>
      </c>
      <c r="C9" s="80" t="s">
        <v>1729</v>
      </c>
      <c r="D9" s="80">
        <v>2</v>
      </c>
      <c r="E9" s="80" t="s">
        <v>427</v>
      </c>
      <c r="F9" s="80">
        <v>1</v>
      </c>
      <c r="G9" s="80"/>
      <c r="H9" s="80"/>
      <c r="I9" s="80"/>
      <c r="J9" s="80"/>
      <c r="K9" s="80"/>
      <c r="L9" s="80"/>
      <c r="M9" s="80"/>
      <c r="N9" s="80"/>
      <c r="O9" s="80"/>
      <c r="P9" s="80"/>
    </row>
    <row r="10" spans="1:16" ht="15">
      <c r="A10" s="80" t="s">
        <v>1729</v>
      </c>
      <c r="B10" s="80">
        <v>2</v>
      </c>
      <c r="C10" s="80" t="s">
        <v>1734</v>
      </c>
      <c r="D10" s="80">
        <v>1</v>
      </c>
      <c r="E10" s="80" t="s">
        <v>424</v>
      </c>
      <c r="F10" s="80">
        <v>1</v>
      </c>
      <c r="G10" s="80"/>
      <c r="H10" s="80"/>
      <c r="I10" s="80"/>
      <c r="J10" s="80"/>
      <c r="K10" s="80"/>
      <c r="L10" s="80"/>
      <c r="M10" s="80"/>
      <c r="N10" s="80"/>
      <c r="O10" s="80"/>
      <c r="P10" s="80"/>
    </row>
    <row r="11" spans="1:16" ht="15">
      <c r="A11" s="80" t="s">
        <v>427</v>
      </c>
      <c r="B11" s="80">
        <v>1</v>
      </c>
      <c r="C11" s="80" t="s">
        <v>1735</v>
      </c>
      <c r="D11" s="80">
        <v>1</v>
      </c>
      <c r="E11" s="80"/>
      <c r="F11" s="80"/>
      <c r="G11" s="80"/>
      <c r="H11" s="80"/>
      <c r="I11" s="80"/>
      <c r="J11" s="80"/>
      <c r="K11" s="80"/>
      <c r="L11" s="80"/>
      <c r="M11" s="80"/>
      <c r="N11" s="80"/>
      <c r="O11" s="80"/>
      <c r="P11" s="80"/>
    </row>
    <row r="12" spans="1:16" ht="15">
      <c r="A12" s="80" t="s">
        <v>423</v>
      </c>
      <c r="B12" s="80">
        <v>1</v>
      </c>
      <c r="C12" s="80" t="s">
        <v>1730</v>
      </c>
      <c r="D12" s="80">
        <v>1</v>
      </c>
      <c r="E12" s="80"/>
      <c r="F12" s="80"/>
      <c r="G12" s="80"/>
      <c r="H12" s="80"/>
      <c r="I12" s="80"/>
      <c r="J12" s="80"/>
      <c r="K12" s="80"/>
      <c r="L12" s="80"/>
      <c r="M12" s="80"/>
      <c r="N12" s="80"/>
      <c r="O12" s="80"/>
      <c r="P12" s="80"/>
    </row>
    <row r="13" spans="1:16" ht="15">
      <c r="A13" s="80" t="s">
        <v>424</v>
      </c>
      <c r="B13" s="80">
        <v>1</v>
      </c>
      <c r="C13" s="80" t="s">
        <v>1731</v>
      </c>
      <c r="D13" s="80">
        <v>1</v>
      </c>
      <c r="E13" s="80"/>
      <c r="F13" s="80"/>
      <c r="G13" s="80"/>
      <c r="H13" s="80"/>
      <c r="I13" s="80"/>
      <c r="J13" s="80"/>
      <c r="K13" s="80"/>
      <c r="L13" s="80"/>
      <c r="M13" s="80"/>
      <c r="N13" s="80"/>
      <c r="O13" s="80"/>
      <c r="P13" s="80"/>
    </row>
    <row r="14" spans="1:16" ht="15">
      <c r="A14" s="80" t="s">
        <v>426</v>
      </c>
      <c r="B14" s="80">
        <v>1</v>
      </c>
      <c r="C14" s="80" t="s">
        <v>1732</v>
      </c>
      <c r="D14" s="80">
        <v>1</v>
      </c>
      <c r="E14" s="80"/>
      <c r="F14" s="80"/>
      <c r="G14" s="80"/>
      <c r="H14" s="80"/>
      <c r="I14" s="80"/>
      <c r="J14" s="80"/>
      <c r="K14" s="80"/>
      <c r="L14" s="80"/>
      <c r="M14" s="80"/>
      <c r="N14" s="80"/>
      <c r="O14" s="80"/>
      <c r="P14" s="80"/>
    </row>
    <row r="15" spans="1:16" ht="15">
      <c r="A15" s="80" t="s">
        <v>1730</v>
      </c>
      <c r="B15" s="80">
        <v>1</v>
      </c>
      <c r="C15" s="80" t="s">
        <v>426</v>
      </c>
      <c r="D15" s="80">
        <v>1</v>
      </c>
      <c r="E15" s="80"/>
      <c r="F15" s="80"/>
      <c r="G15" s="80"/>
      <c r="H15" s="80"/>
      <c r="I15" s="80"/>
      <c r="J15" s="80"/>
      <c r="K15" s="80"/>
      <c r="L15" s="80"/>
      <c r="M15" s="80"/>
      <c r="N15" s="80"/>
      <c r="O15" s="80"/>
      <c r="P15" s="80"/>
    </row>
    <row r="16" spans="1:16" ht="15">
      <c r="A16" s="80" t="s">
        <v>1731</v>
      </c>
      <c r="B16" s="80">
        <v>1</v>
      </c>
      <c r="C16" s="80" t="s">
        <v>423</v>
      </c>
      <c r="D16" s="80">
        <v>1</v>
      </c>
      <c r="E16" s="80"/>
      <c r="F16" s="80"/>
      <c r="G16" s="80"/>
      <c r="H16" s="80"/>
      <c r="I16" s="80"/>
      <c r="J16" s="80"/>
      <c r="K16" s="80"/>
      <c r="L16" s="80"/>
      <c r="M16" s="80"/>
      <c r="N16" s="80"/>
      <c r="O16" s="80"/>
      <c r="P16" s="80"/>
    </row>
    <row r="17" spans="1:16" ht="15">
      <c r="A17" s="80" t="s">
        <v>1732</v>
      </c>
      <c r="B17" s="80">
        <v>1</v>
      </c>
      <c r="C17" s="80"/>
      <c r="D17" s="80"/>
      <c r="E17" s="80"/>
      <c r="F17" s="80"/>
      <c r="G17" s="80"/>
      <c r="H17" s="80"/>
      <c r="I17" s="80"/>
      <c r="J17" s="80"/>
      <c r="K17" s="80"/>
      <c r="L17" s="80"/>
      <c r="M17" s="80"/>
      <c r="N17" s="80"/>
      <c r="O17" s="80"/>
      <c r="P17" s="80"/>
    </row>
    <row r="20" spans="1:16" ht="15" customHeight="1">
      <c r="A20" s="13" t="s">
        <v>1745</v>
      </c>
      <c r="B20" s="13" t="s">
        <v>1702</v>
      </c>
      <c r="C20" s="13" t="s">
        <v>1754</v>
      </c>
      <c r="D20" s="13" t="s">
        <v>1705</v>
      </c>
      <c r="E20" s="13" t="s">
        <v>1759</v>
      </c>
      <c r="F20" s="13" t="s">
        <v>1707</v>
      </c>
      <c r="G20" s="13" t="s">
        <v>1763</v>
      </c>
      <c r="H20" s="13" t="s">
        <v>1709</v>
      </c>
      <c r="I20" s="80" t="s">
        <v>1771</v>
      </c>
      <c r="J20" s="80" t="s">
        <v>1711</v>
      </c>
      <c r="K20" s="80" t="s">
        <v>1772</v>
      </c>
      <c r="L20" s="80" t="s">
        <v>1713</v>
      </c>
      <c r="M20" s="80" t="s">
        <v>1773</v>
      </c>
      <c r="N20" s="80" t="s">
        <v>1715</v>
      </c>
      <c r="O20" s="80" t="s">
        <v>1774</v>
      </c>
      <c r="P20" s="80" t="s">
        <v>1716</v>
      </c>
    </row>
    <row r="21" spans="1:16" ht="15">
      <c r="A21" s="86" t="s">
        <v>1746</v>
      </c>
      <c r="B21" s="86">
        <v>54</v>
      </c>
      <c r="C21" s="86" t="s">
        <v>1729</v>
      </c>
      <c r="D21" s="86">
        <v>102</v>
      </c>
      <c r="E21" s="86" t="s">
        <v>373</v>
      </c>
      <c r="F21" s="86">
        <v>27</v>
      </c>
      <c r="G21" s="86" t="s">
        <v>1729</v>
      </c>
      <c r="H21" s="86">
        <v>9</v>
      </c>
      <c r="I21" s="86"/>
      <c r="J21" s="86"/>
      <c r="K21" s="86"/>
      <c r="L21" s="86"/>
      <c r="M21" s="86"/>
      <c r="N21" s="86"/>
      <c r="O21" s="86"/>
      <c r="P21" s="86"/>
    </row>
    <row r="22" spans="1:16" ht="15">
      <c r="A22" s="86" t="s">
        <v>1747</v>
      </c>
      <c r="B22" s="86">
        <v>136</v>
      </c>
      <c r="C22" s="86" t="s">
        <v>1751</v>
      </c>
      <c r="D22" s="86">
        <v>100</v>
      </c>
      <c r="E22" s="86" t="s">
        <v>291</v>
      </c>
      <c r="F22" s="86">
        <v>23</v>
      </c>
      <c r="G22" s="86" t="s">
        <v>370</v>
      </c>
      <c r="H22" s="86">
        <v>5</v>
      </c>
      <c r="I22" s="86"/>
      <c r="J22" s="86"/>
      <c r="K22" s="86"/>
      <c r="L22" s="86"/>
      <c r="M22" s="86"/>
      <c r="N22" s="86"/>
      <c r="O22" s="86"/>
      <c r="P22" s="86"/>
    </row>
    <row r="23" spans="1:16" ht="15">
      <c r="A23" s="86" t="s">
        <v>1748</v>
      </c>
      <c r="B23" s="86">
        <v>0</v>
      </c>
      <c r="C23" s="86" t="s">
        <v>1752</v>
      </c>
      <c r="D23" s="86">
        <v>100</v>
      </c>
      <c r="E23" s="86" t="s">
        <v>1760</v>
      </c>
      <c r="F23" s="86">
        <v>16</v>
      </c>
      <c r="G23" s="86" t="s">
        <v>1764</v>
      </c>
      <c r="H23" s="86">
        <v>5</v>
      </c>
      <c r="I23" s="86"/>
      <c r="J23" s="86"/>
      <c r="K23" s="86"/>
      <c r="L23" s="86"/>
      <c r="M23" s="86"/>
      <c r="N23" s="86"/>
      <c r="O23" s="86"/>
      <c r="P23" s="86"/>
    </row>
    <row r="24" spans="1:16" ht="15">
      <c r="A24" s="86" t="s">
        <v>1749</v>
      </c>
      <c r="B24" s="86">
        <v>4972</v>
      </c>
      <c r="C24" s="86" t="s">
        <v>1728</v>
      </c>
      <c r="D24" s="86">
        <v>99</v>
      </c>
      <c r="E24" s="86" t="s">
        <v>366</v>
      </c>
      <c r="F24" s="86">
        <v>14</v>
      </c>
      <c r="G24" s="86" t="s">
        <v>369</v>
      </c>
      <c r="H24" s="86">
        <v>5</v>
      </c>
      <c r="I24" s="86"/>
      <c r="J24" s="86"/>
      <c r="K24" s="86"/>
      <c r="L24" s="86"/>
      <c r="M24" s="86"/>
      <c r="N24" s="86"/>
      <c r="O24" s="86"/>
      <c r="P24" s="86"/>
    </row>
    <row r="25" spans="1:16" ht="15">
      <c r="A25" s="86" t="s">
        <v>1750</v>
      </c>
      <c r="B25" s="86">
        <v>5162</v>
      </c>
      <c r="C25" s="86" t="s">
        <v>1753</v>
      </c>
      <c r="D25" s="86">
        <v>97</v>
      </c>
      <c r="E25" s="86" t="s">
        <v>361</v>
      </c>
      <c r="F25" s="86">
        <v>11</v>
      </c>
      <c r="G25" s="86" t="s">
        <v>1765</v>
      </c>
      <c r="H25" s="86">
        <v>5</v>
      </c>
      <c r="I25" s="86"/>
      <c r="J25" s="86"/>
      <c r="K25" s="86"/>
      <c r="L25" s="86"/>
      <c r="M25" s="86"/>
      <c r="N25" s="86"/>
      <c r="O25" s="86"/>
      <c r="P25" s="86"/>
    </row>
    <row r="26" spans="1:16" ht="15">
      <c r="A26" s="86" t="s">
        <v>1729</v>
      </c>
      <c r="B26" s="86">
        <v>123</v>
      </c>
      <c r="C26" s="86" t="s">
        <v>1755</v>
      </c>
      <c r="D26" s="86">
        <v>96</v>
      </c>
      <c r="E26" s="86" t="s">
        <v>367</v>
      </c>
      <c r="F26" s="86">
        <v>9</v>
      </c>
      <c r="G26" s="86" t="s">
        <v>1766</v>
      </c>
      <c r="H26" s="86">
        <v>5</v>
      </c>
      <c r="I26" s="86"/>
      <c r="J26" s="86"/>
      <c r="K26" s="86"/>
      <c r="L26" s="86"/>
      <c r="M26" s="86"/>
      <c r="N26" s="86"/>
      <c r="O26" s="86"/>
      <c r="P26" s="86"/>
    </row>
    <row r="27" spans="1:16" ht="15">
      <c r="A27" s="86" t="s">
        <v>1751</v>
      </c>
      <c r="B27" s="86">
        <v>112</v>
      </c>
      <c r="C27" s="86" t="s">
        <v>1735</v>
      </c>
      <c r="D27" s="86">
        <v>96</v>
      </c>
      <c r="E27" s="86" t="s">
        <v>1761</v>
      </c>
      <c r="F27" s="86">
        <v>9</v>
      </c>
      <c r="G27" s="86" t="s">
        <v>1767</v>
      </c>
      <c r="H27" s="86">
        <v>5</v>
      </c>
      <c r="I27" s="86"/>
      <c r="J27" s="86"/>
      <c r="K27" s="86"/>
      <c r="L27" s="86"/>
      <c r="M27" s="86"/>
      <c r="N27" s="86"/>
      <c r="O27" s="86"/>
      <c r="P27" s="86"/>
    </row>
    <row r="28" spans="1:16" ht="15">
      <c r="A28" s="86" t="s">
        <v>1752</v>
      </c>
      <c r="B28" s="86">
        <v>111</v>
      </c>
      <c r="C28" s="86" t="s">
        <v>1756</v>
      </c>
      <c r="D28" s="86">
        <v>96</v>
      </c>
      <c r="E28" s="86" t="s">
        <v>1729</v>
      </c>
      <c r="F28" s="86">
        <v>9</v>
      </c>
      <c r="G28" s="86" t="s">
        <v>1768</v>
      </c>
      <c r="H28" s="86">
        <v>5</v>
      </c>
      <c r="I28" s="86"/>
      <c r="J28" s="86"/>
      <c r="K28" s="86"/>
      <c r="L28" s="86"/>
      <c r="M28" s="86"/>
      <c r="N28" s="86"/>
      <c r="O28" s="86"/>
      <c r="P28" s="86"/>
    </row>
    <row r="29" spans="1:16" ht="15">
      <c r="A29" s="86" t="s">
        <v>1753</v>
      </c>
      <c r="B29" s="86">
        <v>110</v>
      </c>
      <c r="C29" s="86" t="s">
        <v>1757</v>
      </c>
      <c r="D29" s="86">
        <v>96</v>
      </c>
      <c r="E29" s="86" t="s">
        <v>1762</v>
      </c>
      <c r="F29" s="86">
        <v>8</v>
      </c>
      <c r="G29" s="86" t="s">
        <v>1769</v>
      </c>
      <c r="H29" s="86">
        <v>5</v>
      </c>
      <c r="I29" s="86"/>
      <c r="J29" s="86"/>
      <c r="K29" s="86"/>
      <c r="L29" s="86"/>
      <c r="M29" s="86"/>
      <c r="N29" s="86"/>
      <c r="O29" s="86"/>
      <c r="P29" s="86"/>
    </row>
    <row r="30" spans="1:16" ht="15">
      <c r="A30" s="86" t="s">
        <v>1728</v>
      </c>
      <c r="B30" s="86">
        <v>109</v>
      </c>
      <c r="C30" s="86" t="s">
        <v>1758</v>
      </c>
      <c r="D30" s="86">
        <v>95</v>
      </c>
      <c r="E30" s="86" t="s">
        <v>1753</v>
      </c>
      <c r="F30" s="86">
        <v>8</v>
      </c>
      <c r="G30" s="86" t="s">
        <v>1770</v>
      </c>
      <c r="H30" s="86">
        <v>5</v>
      </c>
      <c r="I30" s="86"/>
      <c r="J30" s="86"/>
      <c r="K30" s="86"/>
      <c r="L30" s="86"/>
      <c r="M30" s="86"/>
      <c r="N30" s="86"/>
      <c r="O30" s="86"/>
      <c r="P30" s="86"/>
    </row>
    <row r="33" spans="1:16" ht="15" customHeight="1">
      <c r="A33" s="13" t="s">
        <v>1779</v>
      </c>
      <c r="B33" s="13" t="s">
        <v>1702</v>
      </c>
      <c r="C33" s="13" t="s">
        <v>1790</v>
      </c>
      <c r="D33" s="13" t="s">
        <v>1705</v>
      </c>
      <c r="E33" s="13" t="s">
        <v>1791</v>
      </c>
      <c r="F33" s="13" t="s">
        <v>1707</v>
      </c>
      <c r="G33" s="13" t="s">
        <v>1800</v>
      </c>
      <c r="H33" s="13" t="s">
        <v>1709</v>
      </c>
      <c r="I33" s="80" t="s">
        <v>1811</v>
      </c>
      <c r="J33" s="80" t="s">
        <v>1711</v>
      </c>
      <c r="K33" s="80" t="s">
        <v>1812</v>
      </c>
      <c r="L33" s="80" t="s">
        <v>1713</v>
      </c>
      <c r="M33" s="80" t="s">
        <v>1813</v>
      </c>
      <c r="N33" s="80" t="s">
        <v>1715</v>
      </c>
      <c r="O33" s="80" t="s">
        <v>1814</v>
      </c>
      <c r="P33" s="80" t="s">
        <v>1716</v>
      </c>
    </row>
    <row r="34" spans="1:16" ht="15">
      <c r="A34" s="86" t="s">
        <v>1780</v>
      </c>
      <c r="B34" s="86">
        <v>111</v>
      </c>
      <c r="C34" s="86" t="s">
        <v>1780</v>
      </c>
      <c r="D34" s="86">
        <v>100</v>
      </c>
      <c r="E34" s="86" t="s">
        <v>1792</v>
      </c>
      <c r="F34" s="86">
        <v>11</v>
      </c>
      <c r="G34" s="86" t="s">
        <v>1801</v>
      </c>
      <c r="H34" s="86">
        <v>5</v>
      </c>
      <c r="I34" s="86"/>
      <c r="J34" s="86"/>
      <c r="K34" s="86"/>
      <c r="L34" s="86"/>
      <c r="M34" s="86"/>
      <c r="N34" s="86"/>
      <c r="O34" s="86"/>
      <c r="P34" s="86"/>
    </row>
    <row r="35" spans="1:16" ht="15">
      <c r="A35" s="86" t="s">
        <v>1781</v>
      </c>
      <c r="B35" s="86">
        <v>104</v>
      </c>
      <c r="C35" s="86" t="s">
        <v>1781</v>
      </c>
      <c r="D35" s="86">
        <v>96</v>
      </c>
      <c r="E35" s="86" t="s">
        <v>1793</v>
      </c>
      <c r="F35" s="86">
        <v>10</v>
      </c>
      <c r="G35" s="86" t="s">
        <v>1802</v>
      </c>
      <c r="H35" s="86">
        <v>5</v>
      </c>
      <c r="I35" s="86"/>
      <c r="J35" s="86"/>
      <c r="K35" s="86"/>
      <c r="L35" s="86"/>
      <c r="M35" s="86"/>
      <c r="N35" s="86"/>
      <c r="O35" s="86"/>
      <c r="P35" s="86"/>
    </row>
    <row r="36" spans="1:16" ht="15">
      <c r="A36" s="86" t="s">
        <v>1782</v>
      </c>
      <c r="B36" s="86">
        <v>103</v>
      </c>
      <c r="C36" s="86" t="s">
        <v>1784</v>
      </c>
      <c r="D36" s="86">
        <v>95</v>
      </c>
      <c r="E36" s="86" t="s">
        <v>1794</v>
      </c>
      <c r="F36" s="86">
        <v>8</v>
      </c>
      <c r="G36" s="86" t="s">
        <v>1803</v>
      </c>
      <c r="H36" s="86">
        <v>5</v>
      </c>
      <c r="I36" s="86"/>
      <c r="J36" s="86"/>
      <c r="K36" s="86"/>
      <c r="L36" s="86"/>
      <c r="M36" s="86"/>
      <c r="N36" s="86"/>
      <c r="O36" s="86"/>
      <c r="P36" s="86"/>
    </row>
    <row r="37" spans="1:16" ht="15">
      <c r="A37" s="86" t="s">
        <v>1783</v>
      </c>
      <c r="B37" s="86">
        <v>103</v>
      </c>
      <c r="C37" s="86" t="s">
        <v>1786</v>
      </c>
      <c r="D37" s="86">
        <v>95</v>
      </c>
      <c r="E37" s="86" t="s">
        <v>1795</v>
      </c>
      <c r="F37" s="86">
        <v>6</v>
      </c>
      <c r="G37" s="86" t="s">
        <v>1804</v>
      </c>
      <c r="H37" s="86">
        <v>5</v>
      </c>
      <c r="I37" s="86"/>
      <c r="J37" s="86"/>
      <c r="K37" s="86"/>
      <c r="L37" s="86"/>
      <c r="M37" s="86"/>
      <c r="N37" s="86"/>
      <c r="O37" s="86"/>
      <c r="P37" s="86"/>
    </row>
    <row r="38" spans="1:16" ht="15">
      <c r="A38" s="86" t="s">
        <v>1784</v>
      </c>
      <c r="B38" s="86">
        <v>103</v>
      </c>
      <c r="C38" s="86" t="s">
        <v>1787</v>
      </c>
      <c r="D38" s="86">
        <v>95</v>
      </c>
      <c r="E38" s="86" t="s">
        <v>1796</v>
      </c>
      <c r="F38" s="86">
        <v>6</v>
      </c>
      <c r="G38" s="86" t="s">
        <v>1805</v>
      </c>
      <c r="H38" s="86">
        <v>5</v>
      </c>
      <c r="I38" s="86"/>
      <c r="J38" s="86"/>
      <c r="K38" s="86"/>
      <c r="L38" s="86"/>
      <c r="M38" s="86"/>
      <c r="N38" s="86"/>
      <c r="O38" s="86"/>
      <c r="P38" s="86"/>
    </row>
    <row r="39" spans="1:16" ht="15">
      <c r="A39" s="86" t="s">
        <v>1785</v>
      </c>
      <c r="B39" s="86">
        <v>103</v>
      </c>
      <c r="C39" s="86" t="s">
        <v>1788</v>
      </c>
      <c r="D39" s="86">
        <v>94</v>
      </c>
      <c r="E39" s="86" t="s">
        <v>1797</v>
      </c>
      <c r="F39" s="86">
        <v>5</v>
      </c>
      <c r="G39" s="86" t="s">
        <v>1806</v>
      </c>
      <c r="H39" s="86">
        <v>5</v>
      </c>
      <c r="I39" s="86"/>
      <c r="J39" s="86"/>
      <c r="K39" s="86"/>
      <c r="L39" s="86"/>
      <c r="M39" s="86"/>
      <c r="N39" s="86"/>
      <c r="O39" s="86"/>
      <c r="P39" s="86"/>
    </row>
    <row r="40" spans="1:16" ht="15">
      <c r="A40" s="86" t="s">
        <v>1786</v>
      </c>
      <c r="B40" s="86">
        <v>103</v>
      </c>
      <c r="C40" s="86" t="s">
        <v>1782</v>
      </c>
      <c r="D40" s="86">
        <v>94</v>
      </c>
      <c r="E40" s="86" t="s">
        <v>1798</v>
      </c>
      <c r="F40" s="86">
        <v>5</v>
      </c>
      <c r="G40" s="86" t="s">
        <v>1807</v>
      </c>
      <c r="H40" s="86">
        <v>5</v>
      </c>
      <c r="I40" s="86"/>
      <c r="J40" s="86"/>
      <c r="K40" s="86"/>
      <c r="L40" s="86"/>
      <c r="M40" s="86"/>
      <c r="N40" s="86"/>
      <c r="O40" s="86"/>
      <c r="P40" s="86"/>
    </row>
    <row r="41" spans="1:16" ht="15">
      <c r="A41" s="86" t="s">
        <v>1787</v>
      </c>
      <c r="B41" s="86">
        <v>103</v>
      </c>
      <c r="C41" s="86" t="s">
        <v>1783</v>
      </c>
      <c r="D41" s="86">
        <v>94</v>
      </c>
      <c r="E41" s="86" t="s">
        <v>1799</v>
      </c>
      <c r="F41" s="86">
        <v>4</v>
      </c>
      <c r="G41" s="86" t="s">
        <v>1808</v>
      </c>
      <c r="H41" s="86">
        <v>5</v>
      </c>
      <c r="I41" s="86"/>
      <c r="J41" s="86"/>
      <c r="K41" s="86"/>
      <c r="L41" s="86"/>
      <c r="M41" s="86"/>
      <c r="N41" s="86"/>
      <c r="O41" s="86"/>
      <c r="P41" s="86"/>
    </row>
    <row r="42" spans="1:16" ht="15">
      <c r="A42" s="86" t="s">
        <v>1788</v>
      </c>
      <c r="B42" s="86">
        <v>102</v>
      </c>
      <c r="C42" s="86" t="s">
        <v>1789</v>
      </c>
      <c r="D42" s="86">
        <v>94</v>
      </c>
      <c r="E42" s="86" t="s">
        <v>1782</v>
      </c>
      <c r="F42" s="86">
        <v>4</v>
      </c>
      <c r="G42" s="86" t="s">
        <v>1809</v>
      </c>
      <c r="H42" s="86">
        <v>5</v>
      </c>
      <c r="I42" s="86"/>
      <c r="J42" s="86"/>
      <c r="K42" s="86"/>
      <c r="L42" s="86"/>
      <c r="M42" s="86"/>
      <c r="N42" s="86"/>
      <c r="O42" s="86"/>
      <c r="P42" s="86"/>
    </row>
    <row r="43" spans="1:16" ht="15">
      <c r="A43" s="86" t="s">
        <v>1789</v>
      </c>
      <c r="B43" s="86">
        <v>102</v>
      </c>
      <c r="C43" s="86" t="s">
        <v>1785</v>
      </c>
      <c r="D43" s="86">
        <v>94</v>
      </c>
      <c r="E43" s="86" t="s">
        <v>1783</v>
      </c>
      <c r="F43" s="86">
        <v>4</v>
      </c>
      <c r="G43" s="86" t="s">
        <v>1810</v>
      </c>
      <c r="H43" s="86">
        <v>5</v>
      </c>
      <c r="I43" s="86"/>
      <c r="J43" s="86"/>
      <c r="K43" s="86"/>
      <c r="L43" s="86"/>
      <c r="M43" s="86"/>
      <c r="N43" s="86"/>
      <c r="O43" s="86"/>
      <c r="P43" s="86"/>
    </row>
    <row r="46" spans="1:16" ht="15" customHeight="1">
      <c r="A46" s="13" t="s">
        <v>1819</v>
      </c>
      <c r="B46" s="13" t="s">
        <v>1702</v>
      </c>
      <c r="C46" s="13" t="s">
        <v>1821</v>
      </c>
      <c r="D46" s="13" t="s">
        <v>1705</v>
      </c>
      <c r="E46" s="13" t="s">
        <v>1822</v>
      </c>
      <c r="F46" s="13" t="s">
        <v>1707</v>
      </c>
      <c r="G46" s="80" t="s">
        <v>1825</v>
      </c>
      <c r="H46" s="80" t="s">
        <v>1709</v>
      </c>
      <c r="I46" s="13" t="s">
        <v>1827</v>
      </c>
      <c r="J46" s="13" t="s">
        <v>1711</v>
      </c>
      <c r="K46" s="13" t="s">
        <v>1829</v>
      </c>
      <c r="L46" s="13" t="s">
        <v>1713</v>
      </c>
      <c r="M46" s="13" t="s">
        <v>1831</v>
      </c>
      <c r="N46" s="13" t="s">
        <v>1715</v>
      </c>
      <c r="O46" s="13" t="s">
        <v>1833</v>
      </c>
      <c r="P46" s="13" t="s">
        <v>1716</v>
      </c>
    </row>
    <row r="47" spans="1:16" ht="15">
      <c r="A47" s="80" t="s">
        <v>291</v>
      </c>
      <c r="B47" s="80">
        <v>25</v>
      </c>
      <c r="C47" s="80" t="s">
        <v>291</v>
      </c>
      <c r="D47" s="80">
        <v>4</v>
      </c>
      <c r="E47" s="80" t="s">
        <v>291</v>
      </c>
      <c r="F47" s="80">
        <v>17</v>
      </c>
      <c r="G47" s="80"/>
      <c r="H47" s="80"/>
      <c r="I47" s="80" t="s">
        <v>291</v>
      </c>
      <c r="J47" s="80">
        <v>1</v>
      </c>
      <c r="K47" s="80" t="s">
        <v>291</v>
      </c>
      <c r="L47" s="80">
        <v>1</v>
      </c>
      <c r="M47" s="80" t="s">
        <v>291</v>
      </c>
      <c r="N47" s="80">
        <v>1</v>
      </c>
      <c r="O47" s="80" t="s">
        <v>291</v>
      </c>
      <c r="P47" s="80">
        <v>1</v>
      </c>
    </row>
    <row r="48" spans="1:16" ht="15">
      <c r="A48" s="80" t="s">
        <v>365</v>
      </c>
      <c r="B48" s="80">
        <v>5</v>
      </c>
      <c r="C48" s="80" t="s">
        <v>292</v>
      </c>
      <c r="D48" s="80">
        <v>2</v>
      </c>
      <c r="E48" s="80" t="s">
        <v>365</v>
      </c>
      <c r="F48" s="80">
        <v>4</v>
      </c>
      <c r="G48" s="80"/>
      <c r="H48" s="80"/>
      <c r="I48" s="80"/>
      <c r="J48" s="80"/>
      <c r="K48" s="80"/>
      <c r="L48" s="80"/>
      <c r="M48" s="80"/>
      <c r="N48" s="80"/>
      <c r="O48" s="80"/>
      <c r="P48" s="80"/>
    </row>
    <row r="49" spans="1:16" ht="15">
      <c r="A49" s="80" t="s">
        <v>363</v>
      </c>
      <c r="B49" s="80">
        <v>2</v>
      </c>
      <c r="C49" s="80" t="s">
        <v>361</v>
      </c>
      <c r="D49" s="80">
        <v>1</v>
      </c>
      <c r="E49" s="80" t="s">
        <v>363</v>
      </c>
      <c r="F49" s="80">
        <v>2</v>
      </c>
      <c r="G49" s="80"/>
      <c r="H49" s="80"/>
      <c r="I49" s="80"/>
      <c r="J49" s="80"/>
      <c r="K49" s="80"/>
      <c r="L49" s="80"/>
      <c r="M49" s="80"/>
      <c r="N49" s="80"/>
      <c r="O49" s="80"/>
      <c r="P49" s="80"/>
    </row>
    <row r="50" spans="1:16" ht="15">
      <c r="A50" s="80" t="s">
        <v>361</v>
      </c>
      <c r="B50" s="80">
        <v>2</v>
      </c>
      <c r="C50" s="80" t="s">
        <v>365</v>
      </c>
      <c r="D50" s="80">
        <v>1</v>
      </c>
      <c r="E50" s="80" t="s">
        <v>364</v>
      </c>
      <c r="F50" s="80">
        <v>1</v>
      </c>
      <c r="G50" s="80"/>
      <c r="H50" s="80"/>
      <c r="I50" s="80"/>
      <c r="J50" s="80"/>
      <c r="K50" s="80"/>
      <c r="L50" s="80"/>
      <c r="M50" s="80"/>
      <c r="N50" s="80"/>
      <c r="O50" s="80"/>
      <c r="P50" s="80"/>
    </row>
    <row r="51" spans="1:16" ht="15">
      <c r="A51" s="80" t="s">
        <v>292</v>
      </c>
      <c r="B51" s="80">
        <v>2</v>
      </c>
      <c r="C51" s="80"/>
      <c r="D51" s="80"/>
      <c r="E51" s="80" t="s">
        <v>361</v>
      </c>
      <c r="F51" s="80">
        <v>1</v>
      </c>
      <c r="G51" s="80"/>
      <c r="H51" s="80"/>
      <c r="I51" s="80"/>
      <c r="J51" s="80"/>
      <c r="K51" s="80"/>
      <c r="L51" s="80"/>
      <c r="M51" s="80"/>
      <c r="N51" s="80"/>
      <c r="O51" s="80"/>
      <c r="P51" s="80"/>
    </row>
    <row r="52" spans="1:16" ht="15">
      <c r="A52" s="80" t="s">
        <v>364</v>
      </c>
      <c r="B52" s="80">
        <v>1</v>
      </c>
      <c r="C52" s="80"/>
      <c r="D52" s="80"/>
      <c r="E52" s="80"/>
      <c r="F52" s="80"/>
      <c r="G52" s="80"/>
      <c r="H52" s="80"/>
      <c r="I52" s="80"/>
      <c r="J52" s="80"/>
      <c r="K52" s="80"/>
      <c r="L52" s="80"/>
      <c r="M52" s="80"/>
      <c r="N52" s="80"/>
      <c r="O52" s="80"/>
      <c r="P52" s="80"/>
    </row>
    <row r="55" spans="1:16" ht="15" customHeight="1">
      <c r="A55" s="13" t="s">
        <v>1820</v>
      </c>
      <c r="B55" s="13" t="s">
        <v>1702</v>
      </c>
      <c r="C55" s="13" t="s">
        <v>1823</v>
      </c>
      <c r="D55" s="13" t="s">
        <v>1705</v>
      </c>
      <c r="E55" s="13" t="s">
        <v>1824</v>
      </c>
      <c r="F55" s="13" t="s">
        <v>1707</v>
      </c>
      <c r="G55" s="13" t="s">
        <v>1826</v>
      </c>
      <c r="H55" s="13" t="s">
        <v>1709</v>
      </c>
      <c r="I55" s="13" t="s">
        <v>1828</v>
      </c>
      <c r="J55" s="13" t="s">
        <v>1711</v>
      </c>
      <c r="K55" s="13" t="s">
        <v>1830</v>
      </c>
      <c r="L55" s="13" t="s">
        <v>1713</v>
      </c>
      <c r="M55" s="13" t="s">
        <v>1832</v>
      </c>
      <c r="N55" s="13" t="s">
        <v>1715</v>
      </c>
      <c r="O55" s="13" t="s">
        <v>1834</v>
      </c>
      <c r="P55" s="13" t="s">
        <v>1716</v>
      </c>
    </row>
    <row r="56" spans="1:16" ht="15">
      <c r="A56" s="80" t="s">
        <v>373</v>
      </c>
      <c r="B56" s="80">
        <v>24</v>
      </c>
      <c r="C56" s="80" t="s">
        <v>373</v>
      </c>
      <c r="D56" s="80">
        <v>2</v>
      </c>
      <c r="E56" s="80" t="s">
        <v>373</v>
      </c>
      <c r="F56" s="80">
        <v>22</v>
      </c>
      <c r="G56" s="80" t="s">
        <v>370</v>
      </c>
      <c r="H56" s="80">
        <v>5</v>
      </c>
      <c r="I56" s="80" t="s">
        <v>319</v>
      </c>
      <c r="J56" s="80">
        <v>1</v>
      </c>
      <c r="K56" s="80" t="s">
        <v>377</v>
      </c>
      <c r="L56" s="80">
        <v>1</v>
      </c>
      <c r="M56" s="80" t="s">
        <v>374</v>
      </c>
      <c r="N56" s="80">
        <v>1</v>
      </c>
      <c r="O56" s="80" t="s">
        <v>368</v>
      </c>
      <c r="P56" s="80">
        <v>1</v>
      </c>
    </row>
    <row r="57" spans="1:16" ht="15">
      <c r="A57" s="80" t="s">
        <v>366</v>
      </c>
      <c r="B57" s="80">
        <v>14</v>
      </c>
      <c r="C57" s="80" t="s">
        <v>365</v>
      </c>
      <c r="D57" s="80">
        <v>1</v>
      </c>
      <c r="E57" s="80" t="s">
        <v>366</v>
      </c>
      <c r="F57" s="80">
        <v>13</v>
      </c>
      <c r="G57" s="80" t="s">
        <v>369</v>
      </c>
      <c r="H57" s="80">
        <v>5</v>
      </c>
      <c r="I57" s="80" t="s">
        <v>376</v>
      </c>
      <c r="J57" s="80">
        <v>1</v>
      </c>
      <c r="K57" s="80"/>
      <c r="L57" s="80"/>
      <c r="M57" s="80"/>
      <c r="N57" s="80"/>
      <c r="O57" s="80"/>
      <c r="P57" s="80"/>
    </row>
    <row r="58" spans="1:16" ht="15">
      <c r="A58" s="80" t="s">
        <v>361</v>
      </c>
      <c r="B58" s="80">
        <v>10</v>
      </c>
      <c r="C58" s="80" t="s">
        <v>367</v>
      </c>
      <c r="D58" s="80">
        <v>1</v>
      </c>
      <c r="E58" s="80" t="s">
        <v>361</v>
      </c>
      <c r="F58" s="80">
        <v>10</v>
      </c>
      <c r="G58" s="80"/>
      <c r="H58" s="80"/>
      <c r="I58" s="80" t="s">
        <v>375</v>
      </c>
      <c r="J58" s="80">
        <v>1</v>
      </c>
      <c r="K58" s="80"/>
      <c r="L58" s="80"/>
      <c r="M58" s="80"/>
      <c r="N58" s="80"/>
      <c r="O58" s="80"/>
      <c r="P58" s="80"/>
    </row>
    <row r="59" spans="1:16" ht="15">
      <c r="A59" s="80" t="s">
        <v>367</v>
      </c>
      <c r="B59" s="80">
        <v>10</v>
      </c>
      <c r="C59" s="80" t="s">
        <v>370</v>
      </c>
      <c r="D59" s="80">
        <v>1</v>
      </c>
      <c r="E59" s="80" t="s">
        <v>367</v>
      </c>
      <c r="F59" s="80">
        <v>9</v>
      </c>
      <c r="G59" s="80"/>
      <c r="H59" s="80"/>
      <c r="I59" s="80"/>
      <c r="J59" s="80"/>
      <c r="K59" s="80"/>
      <c r="L59" s="80"/>
      <c r="M59" s="80"/>
      <c r="N59" s="80"/>
      <c r="O59" s="80"/>
      <c r="P59" s="80"/>
    </row>
    <row r="60" spans="1:16" ht="15">
      <c r="A60" s="80" t="s">
        <v>291</v>
      </c>
      <c r="B60" s="80">
        <v>7</v>
      </c>
      <c r="C60" s="80" t="s">
        <v>369</v>
      </c>
      <c r="D60" s="80">
        <v>1</v>
      </c>
      <c r="E60" s="80" t="s">
        <v>291</v>
      </c>
      <c r="F60" s="80">
        <v>6</v>
      </c>
      <c r="G60" s="80"/>
      <c r="H60" s="80"/>
      <c r="I60" s="80"/>
      <c r="J60" s="80"/>
      <c r="K60" s="80"/>
      <c r="L60" s="80"/>
      <c r="M60" s="80"/>
      <c r="N60" s="80"/>
      <c r="O60" s="80"/>
      <c r="P60" s="80"/>
    </row>
    <row r="61" spans="1:16" ht="15">
      <c r="A61" s="80" t="s">
        <v>370</v>
      </c>
      <c r="B61" s="80">
        <v>7</v>
      </c>
      <c r="C61" s="80" t="s">
        <v>366</v>
      </c>
      <c r="D61" s="80">
        <v>1</v>
      </c>
      <c r="E61" s="80" t="s">
        <v>381</v>
      </c>
      <c r="F61" s="80">
        <v>5</v>
      </c>
      <c r="G61" s="80"/>
      <c r="H61" s="80"/>
      <c r="I61" s="80"/>
      <c r="J61" s="80"/>
      <c r="K61" s="80"/>
      <c r="L61" s="80"/>
      <c r="M61" s="80"/>
      <c r="N61" s="80"/>
      <c r="O61" s="80"/>
      <c r="P61" s="80"/>
    </row>
    <row r="62" spans="1:16" ht="15">
      <c r="A62" s="80" t="s">
        <v>369</v>
      </c>
      <c r="B62" s="80">
        <v>7</v>
      </c>
      <c r="C62" s="80" t="s">
        <v>313</v>
      </c>
      <c r="D62" s="80">
        <v>1</v>
      </c>
      <c r="E62" s="80" t="s">
        <v>380</v>
      </c>
      <c r="F62" s="80">
        <v>5</v>
      </c>
      <c r="G62" s="80"/>
      <c r="H62" s="80"/>
      <c r="I62" s="80"/>
      <c r="J62" s="80"/>
      <c r="K62" s="80"/>
      <c r="L62" s="80"/>
      <c r="M62" s="80"/>
      <c r="N62" s="80"/>
      <c r="O62" s="80"/>
      <c r="P62" s="80"/>
    </row>
    <row r="63" spans="1:16" ht="15">
      <c r="A63" s="80" t="s">
        <v>381</v>
      </c>
      <c r="B63" s="80">
        <v>5</v>
      </c>
      <c r="C63" s="80" t="s">
        <v>372</v>
      </c>
      <c r="D63" s="80">
        <v>1</v>
      </c>
      <c r="E63" s="80" t="s">
        <v>365</v>
      </c>
      <c r="F63" s="80">
        <v>4</v>
      </c>
      <c r="G63" s="80"/>
      <c r="H63" s="80"/>
      <c r="I63" s="80"/>
      <c r="J63" s="80"/>
      <c r="K63" s="80"/>
      <c r="L63" s="80"/>
      <c r="M63" s="80"/>
      <c r="N63" s="80"/>
      <c r="O63" s="80"/>
      <c r="P63" s="80"/>
    </row>
    <row r="64" spans="1:16" ht="15">
      <c r="A64" s="80" t="s">
        <v>380</v>
      </c>
      <c r="B64" s="80">
        <v>5</v>
      </c>
      <c r="C64" s="80" t="s">
        <v>371</v>
      </c>
      <c r="D64" s="80">
        <v>1</v>
      </c>
      <c r="E64" s="80" t="s">
        <v>379</v>
      </c>
      <c r="F64" s="80">
        <v>2</v>
      </c>
      <c r="G64" s="80"/>
      <c r="H64" s="80"/>
      <c r="I64" s="80"/>
      <c r="J64" s="80"/>
      <c r="K64" s="80"/>
      <c r="L64" s="80"/>
      <c r="M64" s="80"/>
      <c r="N64" s="80"/>
      <c r="O64" s="80"/>
      <c r="P64" s="80"/>
    </row>
    <row r="65" spans="1:16" ht="15">
      <c r="A65" s="80" t="s">
        <v>365</v>
      </c>
      <c r="B65" s="80">
        <v>5</v>
      </c>
      <c r="C65" s="80" t="s">
        <v>291</v>
      </c>
      <c r="D65" s="80">
        <v>1</v>
      </c>
      <c r="E65" s="80" t="s">
        <v>313</v>
      </c>
      <c r="F65" s="80">
        <v>2</v>
      </c>
      <c r="G65" s="80"/>
      <c r="H65" s="80"/>
      <c r="I65" s="80"/>
      <c r="J65" s="80"/>
      <c r="K65" s="80"/>
      <c r="L65" s="80"/>
      <c r="M65" s="80"/>
      <c r="N65" s="80"/>
      <c r="O65" s="80"/>
      <c r="P65" s="80"/>
    </row>
    <row r="68" spans="1:16" ht="15" customHeight="1">
      <c r="A68" s="13" t="s">
        <v>1843</v>
      </c>
      <c r="B68" s="13" t="s">
        <v>1702</v>
      </c>
      <c r="C68" s="13" t="s">
        <v>1844</v>
      </c>
      <c r="D68" s="13" t="s">
        <v>1705</v>
      </c>
      <c r="E68" s="13" t="s">
        <v>1845</v>
      </c>
      <c r="F68" s="13" t="s">
        <v>1707</v>
      </c>
      <c r="G68" s="13" t="s">
        <v>1846</v>
      </c>
      <c r="H68" s="13" t="s">
        <v>1709</v>
      </c>
      <c r="I68" s="13" t="s">
        <v>1847</v>
      </c>
      <c r="J68" s="13" t="s">
        <v>1711</v>
      </c>
      <c r="K68" s="13" t="s">
        <v>1848</v>
      </c>
      <c r="L68" s="13" t="s">
        <v>1713</v>
      </c>
      <c r="M68" s="13" t="s">
        <v>1849</v>
      </c>
      <c r="N68" s="13" t="s">
        <v>1715</v>
      </c>
      <c r="O68" s="13" t="s">
        <v>1850</v>
      </c>
      <c r="P68" s="13" t="s">
        <v>1716</v>
      </c>
    </row>
    <row r="69" spans="1:16" ht="15">
      <c r="A69" s="116" t="s">
        <v>260</v>
      </c>
      <c r="B69" s="80">
        <v>150400</v>
      </c>
      <c r="C69" s="116" t="s">
        <v>260</v>
      </c>
      <c r="D69" s="80">
        <v>150400</v>
      </c>
      <c r="E69" s="116" t="s">
        <v>366</v>
      </c>
      <c r="F69" s="80">
        <v>7528</v>
      </c>
      <c r="G69" s="116" t="s">
        <v>293</v>
      </c>
      <c r="H69" s="80">
        <v>4996</v>
      </c>
      <c r="I69" s="116" t="s">
        <v>318</v>
      </c>
      <c r="J69" s="80">
        <v>4045</v>
      </c>
      <c r="K69" s="116" t="s">
        <v>377</v>
      </c>
      <c r="L69" s="80">
        <v>586</v>
      </c>
      <c r="M69" s="116" t="s">
        <v>315</v>
      </c>
      <c r="N69" s="80">
        <v>790</v>
      </c>
      <c r="O69" s="116" t="s">
        <v>368</v>
      </c>
      <c r="P69" s="80">
        <v>2418</v>
      </c>
    </row>
    <row r="70" spans="1:16" ht="15">
      <c r="A70" s="116" t="s">
        <v>271</v>
      </c>
      <c r="B70" s="80">
        <v>107600</v>
      </c>
      <c r="C70" s="116" t="s">
        <v>271</v>
      </c>
      <c r="D70" s="80">
        <v>107600</v>
      </c>
      <c r="E70" s="116" t="s">
        <v>373</v>
      </c>
      <c r="F70" s="80">
        <v>6660</v>
      </c>
      <c r="G70" s="116" t="s">
        <v>322</v>
      </c>
      <c r="H70" s="80">
        <v>4040</v>
      </c>
      <c r="I70" s="116" t="s">
        <v>376</v>
      </c>
      <c r="J70" s="80">
        <v>306</v>
      </c>
      <c r="K70" s="116" t="s">
        <v>359</v>
      </c>
      <c r="L70" s="80">
        <v>357</v>
      </c>
      <c r="M70" s="116" t="s">
        <v>374</v>
      </c>
      <c r="N70" s="80">
        <v>253</v>
      </c>
      <c r="O70" s="116" t="s">
        <v>263</v>
      </c>
      <c r="P70" s="80">
        <v>1294</v>
      </c>
    </row>
    <row r="71" spans="1:16" ht="15">
      <c r="A71" s="116" t="s">
        <v>350</v>
      </c>
      <c r="B71" s="80">
        <v>73193</v>
      </c>
      <c r="C71" s="116" t="s">
        <v>350</v>
      </c>
      <c r="D71" s="80">
        <v>73193</v>
      </c>
      <c r="E71" s="116" t="s">
        <v>367</v>
      </c>
      <c r="F71" s="80">
        <v>5078</v>
      </c>
      <c r="G71" s="116" t="s">
        <v>348</v>
      </c>
      <c r="H71" s="80">
        <v>2322</v>
      </c>
      <c r="I71" s="116" t="s">
        <v>319</v>
      </c>
      <c r="J71" s="80">
        <v>193</v>
      </c>
      <c r="K71" s="116"/>
      <c r="L71" s="80"/>
      <c r="M71" s="116"/>
      <c r="N71" s="80"/>
      <c r="O71" s="116"/>
      <c r="P71" s="80"/>
    </row>
    <row r="72" spans="1:16" ht="15">
      <c r="A72" s="116" t="s">
        <v>261</v>
      </c>
      <c r="B72" s="80">
        <v>55155</v>
      </c>
      <c r="C72" s="116" t="s">
        <v>261</v>
      </c>
      <c r="D72" s="80">
        <v>55155</v>
      </c>
      <c r="E72" s="116" t="s">
        <v>365</v>
      </c>
      <c r="F72" s="80">
        <v>3777</v>
      </c>
      <c r="G72" s="116" t="s">
        <v>294</v>
      </c>
      <c r="H72" s="80">
        <v>1321</v>
      </c>
      <c r="I72" s="116" t="s">
        <v>375</v>
      </c>
      <c r="J72" s="80">
        <v>21</v>
      </c>
      <c r="K72" s="116"/>
      <c r="L72" s="80"/>
      <c r="M72" s="116"/>
      <c r="N72" s="80"/>
      <c r="O72" s="116"/>
      <c r="P72" s="80"/>
    </row>
    <row r="73" spans="1:16" ht="15">
      <c r="A73" s="116" t="s">
        <v>262</v>
      </c>
      <c r="B73" s="80">
        <v>39085</v>
      </c>
      <c r="C73" s="116" t="s">
        <v>262</v>
      </c>
      <c r="D73" s="80">
        <v>39085</v>
      </c>
      <c r="E73" s="116" t="s">
        <v>313</v>
      </c>
      <c r="F73" s="80">
        <v>2392</v>
      </c>
      <c r="G73" s="116" t="s">
        <v>370</v>
      </c>
      <c r="H73" s="80">
        <v>74</v>
      </c>
      <c r="I73" s="116"/>
      <c r="J73" s="80"/>
      <c r="K73" s="116"/>
      <c r="L73" s="80"/>
      <c r="M73" s="116"/>
      <c r="N73" s="80"/>
      <c r="O73" s="116"/>
      <c r="P73" s="80"/>
    </row>
    <row r="74" spans="1:16" ht="15">
      <c r="A74" s="116" t="s">
        <v>253</v>
      </c>
      <c r="B74" s="80">
        <v>38734</v>
      </c>
      <c r="C74" s="116" t="s">
        <v>253</v>
      </c>
      <c r="D74" s="80">
        <v>38734</v>
      </c>
      <c r="E74" s="116" t="s">
        <v>314</v>
      </c>
      <c r="F74" s="80">
        <v>1619</v>
      </c>
      <c r="G74" s="116" t="s">
        <v>329</v>
      </c>
      <c r="H74" s="80">
        <v>55</v>
      </c>
      <c r="I74" s="116"/>
      <c r="J74" s="80"/>
      <c r="K74" s="116"/>
      <c r="L74" s="80"/>
      <c r="M74" s="116"/>
      <c r="N74" s="80"/>
      <c r="O74" s="116"/>
      <c r="P74" s="80"/>
    </row>
    <row r="75" spans="1:16" ht="15">
      <c r="A75" s="116" t="s">
        <v>270</v>
      </c>
      <c r="B75" s="80">
        <v>30425</v>
      </c>
      <c r="C75" s="116" t="s">
        <v>270</v>
      </c>
      <c r="D75" s="80">
        <v>30425</v>
      </c>
      <c r="E75" s="116" t="s">
        <v>364</v>
      </c>
      <c r="F75" s="80">
        <v>1173</v>
      </c>
      <c r="G75" s="116" t="s">
        <v>369</v>
      </c>
      <c r="H75" s="80">
        <v>27</v>
      </c>
      <c r="I75" s="116"/>
      <c r="J75" s="80"/>
      <c r="K75" s="116"/>
      <c r="L75" s="80"/>
      <c r="M75" s="116"/>
      <c r="N75" s="80"/>
      <c r="O75" s="116"/>
      <c r="P75" s="80"/>
    </row>
    <row r="76" spans="1:16" ht="15">
      <c r="A76" s="116" t="s">
        <v>256</v>
      </c>
      <c r="B76" s="80">
        <v>25702</v>
      </c>
      <c r="C76" s="116" t="s">
        <v>256</v>
      </c>
      <c r="D76" s="80">
        <v>25702</v>
      </c>
      <c r="E76" s="116" t="s">
        <v>378</v>
      </c>
      <c r="F76" s="80">
        <v>1047</v>
      </c>
      <c r="G76" s="116"/>
      <c r="H76" s="80"/>
      <c r="I76" s="116"/>
      <c r="J76" s="80"/>
      <c r="K76" s="116"/>
      <c r="L76" s="80"/>
      <c r="M76" s="116"/>
      <c r="N76" s="80"/>
      <c r="O76" s="116"/>
      <c r="P76" s="80"/>
    </row>
    <row r="77" spans="1:16" ht="15">
      <c r="A77" s="116" t="s">
        <v>264</v>
      </c>
      <c r="B77" s="80">
        <v>24916</v>
      </c>
      <c r="C77" s="116" t="s">
        <v>264</v>
      </c>
      <c r="D77" s="80">
        <v>24916</v>
      </c>
      <c r="E77" s="116" t="s">
        <v>372</v>
      </c>
      <c r="F77" s="80">
        <v>688</v>
      </c>
      <c r="G77" s="116"/>
      <c r="H77" s="80"/>
      <c r="I77" s="116"/>
      <c r="J77" s="80"/>
      <c r="K77" s="116"/>
      <c r="L77" s="80"/>
      <c r="M77" s="116"/>
      <c r="N77" s="80"/>
      <c r="O77" s="116"/>
      <c r="P77" s="80"/>
    </row>
    <row r="78" spans="1:16" ht="15">
      <c r="A78" s="116" t="s">
        <v>310</v>
      </c>
      <c r="B78" s="80">
        <v>16197</v>
      </c>
      <c r="C78" s="116" t="s">
        <v>310</v>
      </c>
      <c r="D78" s="80">
        <v>16197</v>
      </c>
      <c r="E78" s="116" t="s">
        <v>363</v>
      </c>
      <c r="F78" s="80">
        <v>686</v>
      </c>
      <c r="G78" s="116"/>
      <c r="H78" s="80"/>
      <c r="I78" s="116"/>
      <c r="J78" s="80"/>
      <c r="K78" s="116"/>
      <c r="L78" s="80"/>
      <c r="M78" s="116"/>
      <c r="N78" s="80"/>
      <c r="O78" s="116"/>
      <c r="P78" s="80"/>
    </row>
  </sheetData>
  <printOptions/>
  <pageMargins left="0.7" right="0.7" top="0.75" bottom="0.75" header="0.3" footer="0.3"/>
  <pageSetup orientation="portrait" paperSize="9"/>
  <tableParts>
    <tablePart r:id="rId6"/>
    <tablePart r:id="rId2"/>
    <tablePart r:id="rId7"/>
    <tablePart r:id="rId8"/>
    <tablePart r:id="rId1"/>
    <tablePart r:id="rId4"/>
    <tablePart r:id="rId5"/>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23EF8C2-4739-41D8-BE82-9124B2B9A8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2019-01-02T11:10:19Z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